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https://purdue0-my.sharepoint.com/personal/dananday_purdue_edu/Documents/Dharun HW/Grad_School/Research/Duality/Fall23/Manual Evaluation/"/>
    </mc:Choice>
  </mc:AlternateContent>
  <xr:revisionPtr revIDLastSave="151" documentId="8_{AB569C47-894D-49B4-84D4-929CC2FDFBE8}" xr6:coauthVersionLast="47" xr6:coauthVersionMax="47" xr10:uidLastSave="{35D5ADF8-89C6-491C-948D-A53E96AF5C5F}"/>
  <bookViews>
    <workbookView xWindow="-98" yWindow="-98" windowWidth="21795" windowHeight="13875" tabRatio="843" firstSheet="18" activeTab="31" xr2:uid="{C400AECC-68C9-4879-B243-35089C958216}"/>
  </bookViews>
  <sheets>
    <sheet name="31-2730" sheetId="36" r:id="rId1"/>
    <sheet name="30-2758" sheetId="35" r:id="rId2"/>
    <sheet name="29-2757" sheetId="34" r:id="rId3"/>
    <sheet name="28-2756" sheetId="33" r:id="rId4"/>
    <sheet name="27-2755" sheetId="32" r:id="rId5"/>
    <sheet name="26-2754" sheetId="31" r:id="rId6"/>
    <sheet name="25-2753" sheetId="30" r:id="rId7"/>
    <sheet name="24-2752" sheetId="29" r:id="rId8"/>
    <sheet name="23-2751" sheetId="28" r:id="rId9"/>
    <sheet name="22-2750" sheetId="27" r:id="rId10"/>
    <sheet name="21-2749" sheetId="26" r:id="rId11"/>
    <sheet name="20-2748" sheetId="25" r:id="rId12"/>
    <sheet name="19-2747" sheetId="24" r:id="rId13"/>
    <sheet name="18-2746" sheetId="23" r:id="rId14"/>
    <sheet name="17-2745" sheetId="22" r:id="rId15"/>
    <sheet name="16-2744" sheetId="21" r:id="rId16"/>
    <sheet name="15-2743" sheetId="20" r:id="rId17"/>
    <sheet name="14-2742" sheetId="19" r:id="rId18"/>
    <sheet name="13-2741" sheetId="18" r:id="rId19"/>
    <sheet name="12-2740" sheetId="17" r:id="rId20"/>
    <sheet name="11-2739" sheetId="16" r:id="rId21"/>
    <sheet name="10-2738" sheetId="15" r:id="rId22"/>
    <sheet name="9-2737" sheetId="14" r:id="rId23"/>
    <sheet name="8-2736" sheetId="13" r:id="rId24"/>
    <sheet name="7-2735" sheetId="12" r:id="rId25"/>
    <sheet name="6-2734" sheetId="11" r:id="rId26"/>
    <sheet name="5-2733" sheetId="10" r:id="rId27"/>
    <sheet name="4-2732" sheetId="8" r:id="rId28"/>
    <sheet name="3-2731" sheetId="6" r:id="rId29"/>
    <sheet name="2-2729" sheetId="4" r:id="rId30"/>
    <sheet name="1-2728" sheetId="3" r:id="rId31"/>
    <sheet name="Measurements" sheetId="37" r:id="rId32"/>
    <sheet name="InterraterAgreement" sheetId="40" r:id="rId33"/>
    <sheet name="Why" sheetId="39" r:id="rId34"/>
  </sheets>
  <definedNames>
    <definedName name="_xlnm._FilterDatabase" localSheetId="21" hidden="1">'10-2738'!$A$14:$A$26</definedName>
    <definedName name="_xlnm._FilterDatabase" localSheetId="20" hidden="1">'11-2739'!$A$14:$A$26</definedName>
    <definedName name="_xlnm._FilterDatabase" localSheetId="19" hidden="1">'12-2740'!$A$14:$A$26</definedName>
    <definedName name="_xlnm._FilterDatabase" localSheetId="30" hidden="1">'1-2728'!$A$14:$A$26</definedName>
    <definedName name="_xlnm._FilterDatabase" localSheetId="18" hidden="1">'13-2741'!$A$14:$A$26</definedName>
    <definedName name="_xlnm._FilterDatabase" localSheetId="17" hidden="1">'14-2742'!$A$14:$A$26</definedName>
    <definedName name="_xlnm._FilterDatabase" localSheetId="16" hidden="1">'15-2743'!$A$14:$A$26</definedName>
    <definedName name="_xlnm._FilterDatabase" localSheetId="15" hidden="1">'16-2744'!$A$14:$A$26</definedName>
    <definedName name="_xlnm._FilterDatabase" localSheetId="14" hidden="1">'17-2745'!$A$14:$A$26</definedName>
    <definedName name="_xlnm._FilterDatabase" localSheetId="13" hidden="1">'18-2746'!$A$14:$A$26</definedName>
    <definedName name="_xlnm._FilterDatabase" localSheetId="12" hidden="1">'19-2747'!$A$14:$A$26</definedName>
    <definedName name="_xlnm._FilterDatabase" localSheetId="11" hidden="1">'20-2748'!$A$14:$A$26</definedName>
    <definedName name="_xlnm._FilterDatabase" localSheetId="10" hidden="1">'21-2749'!$A$14:$A$26</definedName>
    <definedName name="_xlnm._FilterDatabase" localSheetId="9" hidden="1">'22-2750'!$A$14:$A$26</definedName>
    <definedName name="_xlnm._FilterDatabase" localSheetId="29" hidden="1">'2-2729'!$A$14:$A$26</definedName>
    <definedName name="_xlnm._FilterDatabase" localSheetId="8" hidden="1">'23-2751'!$A$14:$A$26</definedName>
    <definedName name="_xlnm._FilterDatabase" localSheetId="7" hidden="1">'24-2752'!$A$14:$A$26</definedName>
    <definedName name="_xlnm._FilterDatabase" localSheetId="6" hidden="1">'25-2753'!$A$14:$A$26</definedName>
    <definedName name="_xlnm._FilterDatabase" localSheetId="5" hidden="1">'26-2754'!$A$14:$A$26</definedName>
    <definedName name="_xlnm._FilterDatabase" localSheetId="4" hidden="1">'27-2755'!$A$14:$A$26</definedName>
    <definedName name="_xlnm._FilterDatabase" localSheetId="3" hidden="1">'28-2756'!$A$14:$A$26</definedName>
    <definedName name="_xlnm._FilterDatabase" localSheetId="2" hidden="1">'29-2757'!$A$14:$A$26</definedName>
    <definedName name="_xlnm._FilterDatabase" localSheetId="1" hidden="1">'30-2758'!$A$14:$A$26</definedName>
    <definedName name="_xlnm._FilterDatabase" localSheetId="0" hidden="1">'31-2730'!$A$14:$A$26</definedName>
    <definedName name="_xlnm._FilterDatabase" localSheetId="28" hidden="1">'3-2731'!$A$14:$A$26</definedName>
    <definedName name="_xlnm._FilterDatabase" localSheetId="27" hidden="1">'4-2732'!$A$14:$A$26</definedName>
    <definedName name="_xlnm._FilterDatabase" localSheetId="26" hidden="1">'5-2733'!$A$14:$A$26</definedName>
    <definedName name="_xlnm._FilterDatabase" localSheetId="25" hidden="1">'6-2734'!$A$14:$A$26</definedName>
    <definedName name="_xlnm._FilterDatabase" localSheetId="24" hidden="1">'7-2735'!$A$14:$A$26</definedName>
    <definedName name="_xlnm._FilterDatabase" localSheetId="23" hidden="1">'8-2736'!$A$14:$A$26</definedName>
    <definedName name="_xlnm._FilterDatabase" localSheetId="22" hidden="1">'9-2737'!$A$14:$A$26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8" i="40" l="1"/>
  <c r="C318" i="40"/>
  <c r="D318" i="40"/>
  <c r="E318" i="40"/>
  <c r="E322" i="40" s="1"/>
  <c r="F318" i="40"/>
  <c r="F322" i="40" s="1"/>
  <c r="G318" i="40"/>
  <c r="G322" i="40" s="1"/>
  <c r="H318" i="40"/>
  <c r="H322" i="40" s="1"/>
  <c r="I318" i="40"/>
  <c r="I322" i="40" s="1"/>
  <c r="J318" i="40"/>
  <c r="J322" i="40" s="1"/>
  <c r="K318" i="40"/>
  <c r="K322" i="40" s="1"/>
  <c r="M318" i="40"/>
  <c r="M322" i="40" s="1"/>
  <c r="B319" i="40"/>
  <c r="B322" i="40" s="1"/>
  <c r="C319" i="40"/>
  <c r="D319" i="40"/>
  <c r="E319" i="40"/>
  <c r="F319" i="40"/>
  <c r="G319" i="40"/>
  <c r="H319" i="40"/>
  <c r="I319" i="40"/>
  <c r="J319" i="40"/>
  <c r="K319" i="40"/>
  <c r="M319" i="40"/>
  <c r="B320" i="40"/>
  <c r="B323" i="40" s="1"/>
  <c r="C320" i="40"/>
  <c r="C323" i="40" s="1"/>
  <c r="D320" i="40"/>
  <c r="E320" i="40"/>
  <c r="F320" i="40"/>
  <c r="F323" i="40" s="1"/>
  <c r="G320" i="40"/>
  <c r="G323" i="40" s="1"/>
  <c r="H320" i="40"/>
  <c r="H323" i="40" s="1"/>
  <c r="I320" i="40"/>
  <c r="I323" i="40" s="1"/>
  <c r="J320" i="40"/>
  <c r="J323" i="40" s="1"/>
  <c r="K320" i="40"/>
  <c r="K323" i="40" s="1"/>
  <c r="M320" i="40"/>
  <c r="M323" i="40" s="1"/>
  <c r="C322" i="40"/>
  <c r="D322" i="40"/>
  <c r="D323" i="40"/>
  <c r="E323" i="40"/>
  <c r="K2" i="37"/>
  <c r="P2" i="6" l="1"/>
  <c r="K3" i="37" l="1"/>
  <c r="C3" i="37"/>
  <c r="D3" i="37"/>
  <c r="E3" i="37"/>
  <c r="F3" i="37"/>
  <c r="G3" i="37"/>
  <c r="H3" i="37"/>
  <c r="K4" i="37"/>
  <c r="C4" i="37"/>
  <c r="D4" i="37"/>
  <c r="E4" i="37"/>
  <c r="F4" i="37"/>
  <c r="G4" i="37"/>
  <c r="H4" i="37"/>
  <c r="K5" i="37"/>
  <c r="C5" i="37"/>
  <c r="D5" i="37"/>
  <c r="E5" i="37"/>
  <c r="F5" i="37"/>
  <c r="G5" i="37"/>
  <c r="H5" i="37"/>
  <c r="K6" i="37"/>
  <c r="C6" i="37"/>
  <c r="D6" i="37"/>
  <c r="E6" i="37"/>
  <c r="F6" i="37"/>
  <c r="G6" i="37"/>
  <c r="H6" i="37"/>
  <c r="K7" i="37"/>
  <c r="C7" i="37"/>
  <c r="D7" i="37"/>
  <c r="E7" i="37"/>
  <c r="F7" i="37"/>
  <c r="G7" i="37"/>
  <c r="H7" i="37"/>
  <c r="K8" i="37"/>
  <c r="C8" i="37"/>
  <c r="D8" i="37"/>
  <c r="E8" i="37"/>
  <c r="F8" i="37"/>
  <c r="G8" i="37"/>
  <c r="H8" i="37"/>
  <c r="K9" i="37"/>
  <c r="C9" i="37"/>
  <c r="D9" i="37"/>
  <c r="E9" i="37"/>
  <c r="F9" i="37"/>
  <c r="G9" i="37"/>
  <c r="H9" i="37"/>
  <c r="K10" i="37"/>
  <c r="C10" i="37"/>
  <c r="D10" i="37"/>
  <c r="E10" i="37"/>
  <c r="F10" i="37"/>
  <c r="G10" i="37"/>
  <c r="H10" i="37"/>
  <c r="K11" i="37"/>
  <c r="C11" i="37"/>
  <c r="D11" i="37"/>
  <c r="E11" i="37"/>
  <c r="F11" i="37"/>
  <c r="G11" i="37"/>
  <c r="H11" i="37"/>
  <c r="K12" i="37"/>
  <c r="C12" i="37"/>
  <c r="D12" i="37"/>
  <c r="E12" i="37"/>
  <c r="F12" i="37"/>
  <c r="G12" i="37"/>
  <c r="H12" i="37"/>
  <c r="K14" i="37"/>
  <c r="C14" i="37"/>
  <c r="D14" i="37"/>
  <c r="E14" i="37"/>
  <c r="F14" i="37"/>
  <c r="G14" i="37"/>
  <c r="H14" i="37"/>
  <c r="K15" i="37"/>
  <c r="C15" i="37"/>
  <c r="D15" i="37"/>
  <c r="E15" i="37"/>
  <c r="F15" i="37"/>
  <c r="G15" i="37"/>
  <c r="H15" i="37"/>
  <c r="K16" i="37"/>
  <c r="C16" i="37"/>
  <c r="D16" i="37"/>
  <c r="E16" i="37"/>
  <c r="F16" i="37"/>
  <c r="G16" i="37"/>
  <c r="H16" i="37"/>
  <c r="K17" i="37"/>
  <c r="C17" i="37"/>
  <c r="D17" i="37"/>
  <c r="E17" i="37"/>
  <c r="F17" i="37"/>
  <c r="G17" i="37"/>
  <c r="H17" i="37"/>
  <c r="K18" i="37"/>
  <c r="C18" i="37"/>
  <c r="D18" i="37"/>
  <c r="E18" i="37"/>
  <c r="F18" i="37"/>
  <c r="G18" i="37"/>
  <c r="H18" i="37"/>
  <c r="K19" i="37"/>
  <c r="C19" i="37"/>
  <c r="D19" i="37"/>
  <c r="E19" i="37"/>
  <c r="F19" i="37"/>
  <c r="G19" i="37"/>
  <c r="H19" i="37"/>
  <c r="K20" i="37"/>
  <c r="C20" i="37"/>
  <c r="M20" i="37" s="1"/>
  <c r="D20" i="37"/>
  <c r="E20" i="37"/>
  <c r="F20" i="37"/>
  <c r="G20" i="37"/>
  <c r="H20" i="37"/>
  <c r="K21" i="37"/>
  <c r="C21" i="37"/>
  <c r="D21" i="37"/>
  <c r="E21" i="37"/>
  <c r="F21" i="37"/>
  <c r="G21" i="37"/>
  <c r="H21" i="37"/>
  <c r="K22" i="37"/>
  <c r="C22" i="37"/>
  <c r="D22" i="37"/>
  <c r="E22" i="37"/>
  <c r="F22" i="37"/>
  <c r="G22" i="37"/>
  <c r="H22" i="37"/>
  <c r="K23" i="37"/>
  <c r="C23" i="37"/>
  <c r="D23" i="37"/>
  <c r="E23" i="37"/>
  <c r="F23" i="37"/>
  <c r="G23" i="37"/>
  <c r="H23" i="37"/>
  <c r="K24" i="37"/>
  <c r="C24" i="37"/>
  <c r="D24" i="37"/>
  <c r="E24" i="37"/>
  <c r="F24" i="37"/>
  <c r="G24" i="37"/>
  <c r="H24" i="37"/>
  <c r="K25" i="37"/>
  <c r="C25" i="37"/>
  <c r="D25" i="37"/>
  <c r="E25" i="37"/>
  <c r="F25" i="37"/>
  <c r="G25" i="37"/>
  <c r="H25" i="37"/>
  <c r="K26" i="37"/>
  <c r="C26" i="37"/>
  <c r="D26" i="37"/>
  <c r="E26" i="37"/>
  <c r="F26" i="37"/>
  <c r="G26" i="37"/>
  <c r="H26" i="37"/>
  <c r="K27" i="37"/>
  <c r="C27" i="37"/>
  <c r="D27" i="37"/>
  <c r="E27" i="37"/>
  <c r="F27" i="37"/>
  <c r="G27" i="37"/>
  <c r="H27" i="37"/>
  <c r="K28" i="37"/>
  <c r="C28" i="37"/>
  <c r="D28" i="37"/>
  <c r="E28" i="37"/>
  <c r="F28" i="37"/>
  <c r="G28" i="37"/>
  <c r="H28" i="37"/>
  <c r="K29" i="37"/>
  <c r="C29" i="37"/>
  <c r="D29" i="37"/>
  <c r="E29" i="37"/>
  <c r="F29" i="37"/>
  <c r="G29" i="37"/>
  <c r="H29" i="37"/>
  <c r="D2" i="37"/>
  <c r="N2" i="37" s="1"/>
  <c r="E2" i="37"/>
  <c r="O2" i="37" s="1"/>
  <c r="F2" i="37"/>
  <c r="P2" i="37" s="1"/>
  <c r="G2" i="37"/>
  <c r="Q2" i="37" s="1"/>
  <c r="H2" i="37"/>
  <c r="R2" i="37" s="1"/>
  <c r="C2" i="37"/>
  <c r="M2" i="37" s="1"/>
  <c r="E27" i="36"/>
  <c r="E28" i="36"/>
  <c r="E29" i="36"/>
  <c r="U29" i="36"/>
  <c r="T29" i="36"/>
  <c r="S29" i="36"/>
  <c r="R29" i="36"/>
  <c r="Q29" i="36"/>
  <c r="P29" i="36"/>
  <c r="U28" i="36"/>
  <c r="T28" i="36"/>
  <c r="S28" i="36"/>
  <c r="R28" i="36"/>
  <c r="Q28" i="36"/>
  <c r="P28" i="36"/>
  <c r="U27" i="36"/>
  <c r="T27" i="36"/>
  <c r="S27" i="36"/>
  <c r="R27" i="36"/>
  <c r="Q27" i="36"/>
  <c r="P27" i="36"/>
  <c r="U26" i="36"/>
  <c r="T26" i="36"/>
  <c r="S26" i="36"/>
  <c r="R26" i="36"/>
  <c r="Q26" i="36"/>
  <c r="P26" i="36"/>
  <c r="E26" i="36"/>
  <c r="U25" i="36"/>
  <c r="T25" i="36"/>
  <c r="S25" i="36"/>
  <c r="R25" i="36"/>
  <c r="Q25" i="36"/>
  <c r="P25" i="36"/>
  <c r="E25" i="36"/>
  <c r="U24" i="36"/>
  <c r="T24" i="36"/>
  <c r="S24" i="36"/>
  <c r="R24" i="36"/>
  <c r="Q24" i="36"/>
  <c r="P24" i="36"/>
  <c r="E24" i="36"/>
  <c r="U23" i="36"/>
  <c r="T23" i="36"/>
  <c r="S23" i="36"/>
  <c r="R23" i="36"/>
  <c r="Q23" i="36"/>
  <c r="P23" i="36"/>
  <c r="E23" i="36"/>
  <c r="U22" i="36"/>
  <c r="T22" i="36"/>
  <c r="S22" i="36"/>
  <c r="R22" i="36"/>
  <c r="Q22" i="36"/>
  <c r="P22" i="36"/>
  <c r="E22" i="36"/>
  <c r="U21" i="36"/>
  <c r="T21" i="36"/>
  <c r="S21" i="36"/>
  <c r="R21" i="36"/>
  <c r="Q21" i="36"/>
  <c r="P21" i="36"/>
  <c r="E21" i="36"/>
  <c r="U20" i="36"/>
  <c r="T20" i="36"/>
  <c r="S20" i="36"/>
  <c r="R20" i="36"/>
  <c r="Q20" i="36"/>
  <c r="P20" i="36"/>
  <c r="E20" i="36"/>
  <c r="U19" i="36"/>
  <c r="T19" i="36"/>
  <c r="S19" i="36"/>
  <c r="R19" i="36"/>
  <c r="Q19" i="36"/>
  <c r="P19" i="36"/>
  <c r="E19" i="36"/>
  <c r="U18" i="36"/>
  <c r="T18" i="36"/>
  <c r="S18" i="36"/>
  <c r="R18" i="36"/>
  <c r="Q18" i="36"/>
  <c r="P18" i="36"/>
  <c r="E18" i="36"/>
  <c r="U17" i="36"/>
  <c r="T17" i="36"/>
  <c r="S17" i="36"/>
  <c r="R17" i="36"/>
  <c r="Q17" i="36"/>
  <c r="P17" i="36"/>
  <c r="E17" i="36"/>
  <c r="U16" i="36"/>
  <c r="T16" i="36"/>
  <c r="S16" i="36"/>
  <c r="R16" i="36"/>
  <c r="Q16" i="36"/>
  <c r="P16" i="36"/>
  <c r="E16" i="36"/>
  <c r="U15" i="36"/>
  <c r="T15" i="36"/>
  <c r="S15" i="36"/>
  <c r="R15" i="36"/>
  <c r="Q15" i="36"/>
  <c r="P15" i="36"/>
  <c r="E15" i="36"/>
  <c r="U14" i="36"/>
  <c r="T14" i="36"/>
  <c r="S14" i="36"/>
  <c r="R14" i="36"/>
  <c r="Q14" i="36"/>
  <c r="P14" i="36"/>
  <c r="E14" i="36"/>
  <c r="U12" i="36"/>
  <c r="T12" i="36"/>
  <c r="S12" i="36"/>
  <c r="R12" i="36"/>
  <c r="Q12" i="36"/>
  <c r="P12" i="36"/>
  <c r="U11" i="36"/>
  <c r="T11" i="36"/>
  <c r="S11" i="36"/>
  <c r="R11" i="36"/>
  <c r="Q11" i="36"/>
  <c r="P11" i="36"/>
  <c r="U10" i="36"/>
  <c r="T10" i="36"/>
  <c r="S10" i="36"/>
  <c r="R10" i="36"/>
  <c r="Q10" i="36"/>
  <c r="P10" i="36"/>
  <c r="U9" i="36"/>
  <c r="T9" i="36"/>
  <c r="S9" i="36"/>
  <c r="R9" i="36"/>
  <c r="Q9" i="36"/>
  <c r="P9" i="36"/>
  <c r="U8" i="36"/>
  <c r="T8" i="36"/>
  <c r="S8" i="36"/>
  <c r="R8" i="36"/>
  <c r="Q8" i="36"/>
  <c r="P8" i="36"/>
  <c r="U7" i="36"/>
  <c r="T7" i="36"/>
  <c r="S7" i="36"/>
  <c r="R7" i="36"/>
  <c r="Q7" i="36"/>
  <c r="P7" i="36"/>
  <c r="U6" i="36"/>
  <c r="T6" i="36"/>
  <c r="S6" i="36"/>
  <c r="R6" i="36"/>
  <c r="Q6" i="36"/>
  <c r="P6" i="36"/>
  <c r="U5" i="36"/>
  <c r="T5" i="36"/>
  <c r="S5" i="36"/>
  <c r="R5" i="36"/>
  <c r="Q5" i="36"/>
  <c r="P5" i="36"/>
  <c r="U4" i="36"/>
  <c r="T4" i="36"/>
  <c r="S4" i="36"/>
  <c r="R4" i="36"/>
  <c r="Q4" i="36"/>
  <c r="P4" i="36"/>
  <c r="U3" i="36"/>
  <c r="T3" i="36"/>
  <c r="S3" i="36"/>
  <c r="R3" i="36"/>
  <c r="Q3" i="36"/>
  <c r="P3" i="36"/>
  <c r="U2" i="36"/>
  <c r="T2" i="36"/>
  <c r="S2" i="36"/>
  <c r="R2" i="36"/>
  <c r="Q2" i="36"/>
  <c r="P2" i="36"/>
  <c r="T2" i="37" l="1"/>
  <c r="M16" i="37"/>
  <c r="R8" i="37"/>
  <c r="Q7" i="37"/>
  <c r="Q17" i="37"/>
  <c r="Q8" i="37"/>
  <c r="P7" i="37"/>
  <c r="M24" i="37"/>
  <c r="R17" i="37"/>
  <c r="O7" i="37"/>
  <c r="O17" i="37"/>
  <c r="N16" i="37"/>
  <c r="N7" i="37"/>
  <c r="N25" i="37"/>
  <c r="N17" i="37"/>
  <c r="N8" i="37"/>
  <c r="M7" i="37"/>
  <c r="M17" i="37"/>
  <c r="R7" i="37"/>
  <c r="M15" i="37"/>
  <c r="R27" i="37"/>
  <c r="P25" i="37"/>
  <c r="O24" i="37"/>
  <c r="R19" i="37"/>
  <c r="P17" i="37"/>
  <c r="O16" i="37"/>
  <c r="P8" i="37"/>
  <c r="Q27" i="37"/>
  <c r="P26" i="37"/>
  <c r="O25" i="37"/>
  <c r="N24" i="37"/>
  <c r="M23" i="37"/>
  <c r="N22" i="37"/>
  <c r="R20" i="37"/>
  <c r="Q19" i="37"/>
  <c r="P18" i="37"/>
  <c r="P14" i="37"/>
  <c r="R11" i="37"/>
  <c r="Q10" i="37"/>
  <c r="P9" i="37"/>
  <c r="O8" i="37"/>
  <c r="P27" i="37"/>
  <c r="Q20" i="37"/>
  <c r="P19" i="37"/>
  <c r="O15" i="37"/>
  <c r="Q11" i="37"/>
  <c r="P10" i="37"/>
  <c r="Q3" i="37"/>
  <c r="Q33" i="37" s="1"/>
  <c r="O27" i="37"/>
  <c r="P20" i="37"/>
  <c r="O19" i="37"/>
  <c r="O10" i="37"/>
  <c r="M8" i="37"/>
  <c r="O20" i="37"/>
  <c r="M27" i="37"/>
  <c r="N20" i="37"/>
  <c r="T20" i="37" s="1"/>
  <c r="M19" i="37"/>
  <c r="M10" i="37"/>
  <c r="Q29" i="37"/>
  <c r="N27" i="37"/>
  <c r="R25" i="37"/>
  <c r="Q24" i="37"/>
  <c r="N21" i="37"/>
  <c r="Q16" i="37"/>
  <c r="N12" i="37"/>
  <c r="M11" i="37"/>
  <c r="N4" i="37"/>
  <c r="M3" i="37"/>
  <c r="M29" i="37"/>
  <c r="Q25" i="37"/>
  <c r="P24" i="37"/>
  <c r="M21" i="37"/>
  <c r="P16" i="37"/>
  <c r="M12" i="37"/>
  <c r="M4" i="37"/>
  <c r="M6" i="37"/>
  <c r="P5" i="37"/>
  <c r="R3" i="37"/>
  <c r="N23" i="37"/>
  <c r="R21" i="37"/>
  <c r="R12" i="37"/>
  <c r="N6" i="37"/>
  <c r="R4" i="37"/>
  <c r="R33" i="37" s="1"/>
  <c r="Q21" i="37"/>
  <c r="Q12" i="37"/>
  <c r="P11" i="37"/>
  <c r="Q4" i="37"/>
  <c r="P3" i="37"/>
  <c r="R29" i="37"/>
  <c r="P29" i="37"/>
  <c r="P21" i="37"/>
  <c r="P12" i="37"/>
  <c r="O11" i="37"/>
  <c r="P4" i="37"/>
  <c r="O3" i="37"/>
  <c r="O29" i="37"/>
  <c r="R26" i="37"/>
  <c r="R24" i="37"/>
  <c r="Q23" i="37"/>
  <c r="O21" i="37"/>
  <c r="R18" i="37"/>
  <c r="R16" i="37"/>
  <c r="Q15" i="37"/>
  <c r="O12" i="37"/>
  <c r="N11" i="37"/>
  <c r="R9" i="37"/>
  <c r="Q6" i="37"/>
  <c r="O4" i="37"/>
  <c r="O33" i="37" s="1"/>
  <c r="N3" i="37"/>
  <c r="N29" i="37"/>
  <c r="P23" i="37"/>
  <c r="O22" i="37"/>
  <c r="N19" i="37"/>
  <c r="P15" i="37"/>
  <c r="O14" i="37"/>
  <c r="N10" i="37"/>
  <c r="P6" i="37"/>
  <c r="O5" i="37"/>
  <c r="Q26" i="37"/>
  <c r="M22" i="37"/>
  <c r="Q18" i="37"/>
  <c r="M14" i="37"/>
  <c r="Q9" i="37"/>
  <c r="M5" i="37"/>
  <c r="N26" i="37"/>
  <c r="M25" i="37"/>
  <c r="R22" i="37"/>
  <c r="N18" i="37"/>
  <c r="R14" i="37"/>
  <c r="N9" i="37"/>
  <c r="R5" i="37"/>
  <c r="O26" i="37"/>
  <c r="O18" i="37"/>
  <c r="O9" i="37"/>
  <c r="M26" i="37"/>
  <c r="Q22" i="37"/>
  <c r="M18" i="37"/>
  <c r="Q14" i="37"/>
  <c r="M9" i="37"/>
  <c r="R6" i="37"/>
  <c r="Q5" i="37"/>
  <c r="R10" i="37"/>
  <c r="P22" i="37"/>
  <c r="N15" i="37"/>
  <c r="N14" i="37"/>
  <c r="N5" i="37"/>
  <c r="O23" i="37"/>
  <c r="O6" i="37"/>
  <c r="R23" i="37"/>
  <c r="R15" i="37"/>
  <c r="U29" i="35"/>
  <c r="T29" i="35"/>
  <c r="S29" i="35"/>
  <c r="R29" i="35"/>
  <c r="Q29" i="35"/>
  <c r="P29" i="35"/>
  <c r="U28" i="35"/>
  <c r="T28" i="35"/>
  <c r="S28" i="35"/>
  <c r="R28" i="35"/>
  <c r="Q28" i="35"/>
  <c r="P28" i="35"/>
  <c r="U27" i="35"/>
  <c r="T27" i="35"/>
  <c r="S27" i="35"/>
  <c r="R27" i="35"/>
  <c r="Q27" i="35"/>
  <c r="P27" i="35"/>
  <c r="U26" i="35"/>
  <c r="T26" i="35"/>
  <c r="S26" i="35"/>
  <c r="R26" i="35"/>
  <c r="Q26" i="35"/>
  <c r="P26" i="35"/>
  <c r="E26" i="35"/>
  <c r="U25" i="35"/>
  <c r="T25" i="35"/>
  <c r="S25" i="35"/>
  <c r="R25" i="35"/>
  <c r="Q25" i="35"/>
  <c r="P25" i="35"/>
  <c r="E25" i="35"/>
  <c r="U24" i="35"/>
  <c r="T24" i="35"/>
  <c r="S24" i="35"/>
  <c r="R24" i="35"/>
  <c r="Q24" i="35"/>
  <c r="P24" i="35"/>
  <c r="E24" i="35"/>
  <c r="U23" i="35"/>
  <c r="T23" i="35"/>
  <c r="S23" i="35"/>
  <c r="R23" i="35"/>
  <c r="Q23" i="35"/>
  <c r="P23" i="35"/>
  <c r="E23" i="35"/>
  <c r="U22" i="35"/>
  <c r="T22" i="35"/>
  <c r="S22" i="35"/>
  <c r="R22" i="35"/>
  <c r="Q22" i="35"/>
  <c r="P22" i="35"/>
  <c r="E22" i="35"/>
  <c r="U21" i="35"/>
  <c r="T21" i="35"/>
  <c r="S21" i="35"/>
  <c r="R21" i="35"/>
  <c r="Q21" i="35"/>
  <c r="P21" i="35"/>
  <c r="E21" i="35"/>
  <c r="U20" i="35"/>
  <c r="T20" i="35"/>
  <c r="S20" i="35"/>
  <c r="R20" i="35"/>
  <c r="Q20" i="35"/>
  <c r="P20" i="35"/>
  <c r="E20" i="35"/>
  <c r="U19" i="35"/>
  <c r="T19" i="35"/>
  <c r="S19" i="35"/>
  <c r="R19" i="35"/>
  <c r="Q19" i="35"/>
  <c r="P19" i="35"/>
  <c r="E19" i="35"/>
  <c r="U18" i="35"/>
  <c r="T18" i="35"/>
  <c r="S18" i="35"/>
  <c r="R18" i="35"/>
  <c r="Q18" i="35"/>
  <c r="P18" i="35"/>
  <c r="E18" i="35"/>
  <c r="U17" i="35"/>
  <c r="T17" i="35"/>
  <c r="S17" i="35"/>
  <c r="R17" i="35"/>
  <c r="Q17" i="35"/>
  <c r="P17" i="35"/>
  <c r="E17" i="35"/>
  <c r="U16" i="35"/>
  <c r="T16" i="35"/>
  <c r="S16" i="35"/>
  <c r="R16" i="35"/>
  <c r="Q16" i="35"/>
  <c r="P16" i="35"/>
  <c r="E16" i="35"/>
  <c r="U15" i="35"/>
  <c r="T15" i="35"/>
  <c r="S15" i="35"/>
  <c r="R15" i="35"/>
  <c r="Q15" i="35"/>
  <c r="P15" i="35"/>
  <c r="E15" i="35"/>
  <c r="U14" i="35"/>
  <c r="T14" i="35"/>
  <c r="S14" i="35"/>
  <c r="R14" i="35"/>
  <c r="Q14" i="35"/>
  <c r="P14" i="35"/>
  <c r="E14" i="35"/>
  <c r="U12" i="35"/>
  <c r="T12" i="35"/>
  <c r="S12" i="35"/>
  <c r="R12" i="35"/>
  <c r="Q12" i="35"/>
  <c r="P12" i="35"/>
  <c r="U11" i="35"/>
  <c r="T11" i="35"/>
  <c r="S11" i="35"/>
  <c r="R11" i="35"/>
  <c r="Q11" i="35"/>
  <c r="P11" i="35"/>
  <c r="U10" i="35"/>
  <c r="T10" i="35"/>
  <c r="S10" i="35"/>
  <c r="R10" i="35"/>
  <c r="Q10" i="35"/>
  <c r="P10" i="35"/>
  <c r="U9" i="35"/>
  <c r="T9" i="35"/>
  <c r="S9" i="35"/>
  <c r="R9" i="35"/>
  <c r="Q9" i="35"/>
  <c r="P9" i="35"/>
  <c r="U8" i="35"/>
  <c r="T8" i="35"/>
  <c r="S8" i="35"/>
  <c r="R8" i="35"/>
  <c r="Q8" i="35"/>
  <c r="P8" i="35"/>
  <c r="U7" i="35"/>
  <c r="T7" i="35"/>
  <c r="S7" i="35"/>
  <c r="R7" i="35"/>
  <c r="Q7" i="35"/>
  <c r="P7" i="35"/>
  <c r="U6" i="35"/>
  <c r="T6" i="35"/>
  <c r="S6" i="35"/>
  <c r="R6" i="35"/>
  <c r="Q6" i="35"/>
  <c r="P6" i="35"/>
  <c r="U5" i="35"/>
  <c r="T5" i="35"/>
  <c r="S5" i="35"/>
  <c r="R5" i="35"/>
  <c r="Q5" i="35"/>
  <c r="P5" i="35"/>
  <c r="U4" i="35"/>
  <c r="T4" i="35"/>
  <c r="S4" i="35"/>
  <c r="R4" i="35"/>
  <c r="Q4" i="35"/>
  <c r="P4" i="35"/>
  <c r="U3" i="35"/>
  <c r="T3" i="35"/>
  <c r="S3" i="35"/>
  <c r="R3" i="35"/>
  <c r="Q3" i="35"/>
  <c r="P3" i="35"/>
  <c r="U2" i="35"/>
  <c r="T2" i="35"/>
  <c r="S2" i="35"/>
  <c r="R2" i="35"/>
  <c r="Q2" i="35"/>
  <c r="P2" i="35"/>
  <c r="U29" i="34"/>
  <c r="T29" i="34"/>
  <c r="S29" i="34"/>
  <c r="R29" i="34"/>
  <c r="Q29" i="34"/>
  <c r="P29" i="34"/>
  <c r="U28" i="34"/>
  <c r="T28" i="34"/>
  <c r="S28" i="34"/>
  <c r="R28" i="34"/>
  <c r="Q28" i="34"/>
  <c r="P28" i="34"/>
  <c r="U27" i="34"/>
  <c r="T27" i="34"/>
  <c r="S27" i="34"/>
  <c r="R27" i="34"/>
  <c r="Q27" i="34"/>
  <c r="P27" i="34"/>
  <c r="U26" i="34"/>
  <c r="T26" i="34"/>
  <c r="S26" i="34"/>
  <c r="R26" i="34"/>
  <c r="Q26" i="34"/>
  <c r="P26" i="34"/>
  <c r="E26" i="34"/>
  <c r="U25" i="34"/>
  <c r="T25" i="34"/>
  <c r="S25" i="34"/>
  <c r="R25" i="34"/>
  <c r="Q25" i="34"/>
  <c r="P25" i="34"/>
  <c r="E25" i="34"/>
  <c r="U24" i="34"/>
  <c r="T24" i="34"/>
  <c r="S24" i="34"/>
  <c r="R24" i="34"/>
  <c r="Q24" i="34"/>
  <c r="P24" i="34"/>
  <c r="E24" i="34"/>
  <c r="U23" i="34"/>
  <c r="T23" i="34"/>
  <c r="S23" i="34"/>
  <c r="R23" i="34"/>
  <c r="Q23" i="34"/>
  <c r="P23" i="34"/>
  <c r="E23" i="34"/>
  <c r="U22" i="34"/>
  <c r="T22" i="34"/>
  <c r="S22" i="34"/>
  <c r="R22" i="34"/>
  <c r="Q22" i="34"/>
  <c r="P22" i="34"/>
  <c r="E22" i="34"/>
  <c r="U21" i="34"/>
  <c r="T21" i="34"/>
  <c r="S21" i="34"/>
  <c r="R21" i="34"/>
  <c r="Q21" i="34"/>
  <c r="P21" i="34"/>
  <c r="E21" i="34"/>
  <c r="U20" i="34"/>
  <c r="T20" i="34"/>
  <c r="S20" i="34"/>
  <c r="R20" i="34"/>
  <c r="Q20" i="34"/>
  <c r="P20" i="34"/>
  <c r="E20" i="34"/>
  <c r="U19" i="34"/>
  <c r="T19" i="34"/>
  <c r="S19" i="34"/>
  <c r="R19" i="34"/>
  <c r="Q19" i="34"/>
  <c r="P19" i="34"/>
  <c r="E19" i="34"/>
  <c r="U18" i="34"/>
  <c r="T18" i="34"/>
  <c r="S18" i="34"/>
  <c r="R18" i="34"/>
  <c r="Q18" i="34"/>
  <c r="P18" i="34"/>
  <c r="E18" i="34"/>
  <c r="U17" i="34"/>
  <c r="T17" i="34"/>
  <c r="S17" i="34"/>
  <c r="R17" i="34"/>
  <c r="Q17" i="34"/>
  <c r="P17" i="34"/>
  <c r="E17" i="34"/>
  <c r="U16" i="34"/>
  <c r="T16" i="34"/>
  <c r="S16" i="34"/>
  <c r="R16" i="34"/>
  <c r="Q16" i="34"/>
  <c r="P16" i="34"/>
  <c r="E16" i="34"/>
  <c r="U15" i="34"/>
  <c r="T15" i="34"/>
  <c r="S15" i="34"/>
  <c r="R15" i="34"/>
  <c r="Q15" i="34"/>
  <c r="P15" i="34"/>
  <c r="E15" i="34"/>
  <c r="U14" i="34"/>
  <c r="T14" i="34"/>
  <c r="S14" i="34"/>
  <c r="R14" i="34"/>
  <c r="Q14" i="34"/>
  <c r="P14" i="34"/>
  <c r="E14" i="34"/>
  <c r="U12" i="34"/>
  <c r="T12" i="34"/>
  <c r="S12" i="34"/>
  <c r="R12" i="34"/>
  <c r="Q12" i="34"/>
  <c r="P12" i="34"/>
  <c r="U11" i="34"/>
  <c r="T11" i="34"/>
  <c r="S11" i="34"/>
  <c r="R11" i="34"/>
  <c r="Q11" i="34"/>
  <c r="P11" i="34"/>
  <c r="U10" i="34"/>
  <c r="T10" i="34"/>
  <c r="S10" i="34"/>
  <c r="R10" i="34"/>
  <c r="Q10" i="34"/>
  <c r="P10" i="34"/>
  <c r="U9" i="34"/>
  <c r="T9" i="34"/>
  <c r="S9" i="34"/>
  <c r="R9" i="34"/>
  <c r="Q9" i="34"/>
  <c r="P9" i="34"/>
  <c r="U8" i="34"/>
  <c r="T8" i="34"/>
  <c r="S8" i="34"/>
  <c r="R8" i="34"/>
  <c r="Q8" i="34"/>
  <c r="P8" i="34"/>
  <c r="U7" i="34"/>
  <c r="T7" i="34"/>
  <c r="S7" i="34"/>
  <c r="R7" i="34"/>
  <c r="Q7" i="34"/>
  <c r="P7" i="34"/>
  <c r="U6" i="34"/>
  <c r="T6" i="34"/>
  <c r="S6" i="34"/>
  <c r="R6" i="34"/>
  <c r="Q6" i="34"/>
  <c r="P6" i="34"/>
  <c r="U5" i="34"/>
  <c r="T5" i="34"/>
  <c r="S5" i="34"/>
  <c r="R5" i="34"/>
  <c r="Q5" i="34"/>
  <c r="P5" i="34"/>
  <c r="U4" i="34"/>
  <c r="T4" i="34"/>
  <c r="S4" i="34"/>
  <c r="R4" i="34"/>
  <c r="Q4" i="34"/>
  <c r="P4" i="34"/>
  <c r="U3" i="34"/>
  <c r="T3" i="34"/>
  <c r="S3" i="34"/>
  <c r="R3" i="34"/>
  <c r="Q3" i="34"/>
  <c r="P3" i="34"/>
  <c r="U2" i="34"/>
  <c r="T2" i="34"/>
  <c r="S2" i="34"/>
  <c r="R2" i="34"/>
  <c r="Q2" i="34"/>
  <c r="P2" i="34"/>
  <c r="E14" i="33"/>
  <c r="U29" i="33"/>
  <c r="T29" i="33"/>
  <c r="S29" i="33"/>
  <c r="R29" i="33"/>
  <c r="Q29" i="33"/>
  <c r="P29" i="33"/>
  <c r="U28" i="33"/>
  <c r="T28" i="33"/>
  <c r="S28" i="33"/>
  <c r="R28" i="33"/>
  <c r="Q28" i="33"/>
  <c r="P28" i="33"/>
  <c r="U27" i="33"/>
  <c r="T27" i="33"/>
  <c r="S27" i="33"/>
  <c r="R27" i="33"/>
  <c r="Q27" i="33"/>
  <c r="P27" i="33"/>
  <c r="E27" i="33"/>
  <c r="U26" i="33"/>
  <c r="T26" i="33"/>
  <c r="S26" i="33"/>
  <c r="R26" i="33"/>
  <c r="Q26" i="33"/>
  <c r="P26" i="33"/>
  <c r="E26" i="33"/>
  <c r="U25" i="33"/>
  <c r="T25" i="33"/>
  <c r="S25" i="33"/>
  <c r="R25" i="33"/>
  <c r="Q25" i="33"/>
  <c r="P25" i="33"/>
  <c r="E25" i="33"/>
  <c r="U24" i="33"/>
  <c r="T24" i="33"/>
  <c r="S24" i="33"/>
  <c r="R24" i="33"/>
  <c r="Q24" i="33"/>
  <c r="P24" i="33"/>
  <c r="E24" i="33"/>
  <c r="U23" i="33"/>
  <c r="T23" i="33"/>
  <c r="S23" i="33"/>
  <c r="R23" i="33"/>
  <c r="Q23" i="33"/>
  <c r="P23" i="33"/>
  <c r="E23" i="33"/>
  <c r="U22" i="33"/>
  <c r="T22" i="33"/>
  <c r="S22" i="33"/>
  <c r="R22" i="33"/>
  <c r="Q22" i="33"/>
  <c r="P22" i="33"/>
  <c r="E22" i="33"/>
  <c r="U21" i="33"/>
  <c r="T21" i="33"/>
  <c r="S21" i="33"/>
  <c r="R21" i="33"/>
  <c r="Q21" i="33"/>
  <c r="P21" i="33"/>
  <c r="E21" i="33"/>
  <c r="U20" i="33"/>
  <c r="T20" i="33"/>
  <c r="S20" i="33"/>
  <c r="R20" i="33"/>
  <c r="Q20" i="33"/>
  <c r="P20" i="33"/>
  <c r="E20" i="33"/>
  <c r="U19" i="33"/>
  <c r="T19" i="33"/>
  <c r="S19" i="33"/>
  <c r="R19" i="33"/>
  <c r="Q19" i="33"/>
  <c r="P19" i="33"/>
  <c r="E19" i="33"/>
  <c r="U18" i="33"/>
  <c r="T18" i="33"/>
  <c r="S18" i="33"/>
  <c r="R18" i="33"/>
  <c r="Q18" i="33"/>
  <c r="P18" i="33"/>
  <c r="E18" i="33"/>
  <c r="U17" i="33"/>
  <c r="T17" i="33"/>
  <c r="S17" i="33"/>
  <c r="R17" i="33"/>
  <c r="Q17" i="33"/>
  <c r="P17" i="33"/>
  <c r="E17" i="33"/>
  <c r="U16" i="33"/>
  <c r="T16" i="33"/>
  <c r="S16" i="33"/>
  <c r="R16" i="33"/>
  <c r="Q16" i="33"/>
  <c r="P16" i="33"/>
  <c r="E16" i="33"/>
  <c r="U15" i="33"/>
  <c r="T15" i="33"/>
  <c r="S15" i="33"/>
  <c r="R15" i="33"/>
  <c r="Q15" i="33"/>
  <c r="P15" i="33"/>
  <c r="E15" i="33"/>
  <c r="U14" i="33"/>
  <c r="T14" i="33"/>
  <c r="S14" i="33"/>
  <c r="R14" i="33"/>
  <c r="Q14" i="33"/>
  <c r="P14" i="33"/>
  <c r="U12" i="33"/>
  <c r="T12" i="33"/>
  <c r="S12" i="33"/>
  <c r="R12" i="33"/>
  <c r="Q12" i="33"/>
  <c r="P12" i="33"/>
  <c r="U11" i="33"/>
  <c r="T11" i="33"/>
  <c r="S11" i="33"/>
  <c r="R11" i="33"/>
  <c r="Q11" i="33"/>
  <c r="P11" i="33"/>
  <c r="U10" i="33"/>
  <c r="T10" i="33"/>
  <c r="S10" i="33"/>
  <c r="R10" i="33"/>
  <c r="Q10" i="33"/>
  <c r="P10" i="33"/>
  <c r="U9" i="33"/>
  <c r="T9" i="33"/>
  <c r="S9" i="33"/>
  <c r="R9" i="33"/>
  <c r="Q9" i="33"/>
  <c r="P9" i="33"/>
  <c r="U8" i="33"/>
  <c r="T8" i="33"/>
  <c r="S8" i="33"/>
  <c r="R8" i="33"/>
  <c r="Q8" i="33"/>
  <c r="P8" i="33"/>
  <c r="U7" i="33"/>
  <c r="T7" i="33"/>
  <c r="S7" i="33"/>
  <c r="R7" i="33"/>
  <c r="Q7" i="33"/>
  <c r="P7" i="33"/>
  <c r="U6" i="33"/>
  <c r="T6" i="33"/>
  <c r="S6" i="33"/>
  <c r="R6" i="33"/>
  <c r="Q6" i="33"/>
  <c r="P6" i="33"/>
  <c r="U5" i="33"/>
  <c r="T5" i="33"/>
  <c r="S5" i="33"/>
  <c r="R5" i="33"/>
  <c r="Q5" i="33"/>
  <c r="P5" i="33"/>
  <c r="U4" i="33"/>
  <c r="T4" i="33"/>
  <c r="S4" i="33"/>
  <c r="R4" i="33"/>
  <c r="Q4" i="33"/>
  <c r="P4" i="33"/>
  <c r="U3" i="33"/>
  <c r="T3" i="33"/>
  <c r="S3" i="33"/>
  <c r="R3" i="33"/>
  <c r="Q3" i="33"/>
  <c r="P3" i="33"/>
  <c r="U2" i="33"/>
  <c r="T2" i="33"/>
  <c r="S2" i="33"/>
  <c r="R2" i="33"/>
  <c r="Q2" i="33"/>
  <c r="P2" i="33"/>
  <c r="E27" i="32"/>
  <c r="U29" i="32"/>
  <c r="T29" i="32"/>
  <c r="S29" i="32"/>
  <c r="R29" i="32"/>
  <c r="Q29" i="32"/>
  <c r="P29" i="32"/>
  <c r="U28" i="32"/>
  <c r="T28" i="32"/>
  <c r="S28" i="32"/>
  <c r="R28" i="32"/>
  <c r="Q28" i="32"/>
  <c r="P28" i="32"/>
  <c r="U27" i="32"/>
  <c r="T27" i="32"/>
  <c r="S27" i="32"/>
  <c r="R27" i="32"/>
  <c r="Q27" i="32"/>
  <c r="P27" i="32"/>
  <c r="U26" i="32"/>
  <c r="T26" i="32"/>
  <c r="S26" i="32"/>
  <c r="R26" i="32"/>
  <c r="Q26" i="32"/>
  <c r="P26" i="32"/>
  <c r="E26" i="32"/>
  <c r="U25" i="32"/>
  <c r="T25" i="32"/>
  <c r="S25" i="32"/>
  <c r="R25" i="32"/>
  <c r="Q25" i="32"/>
  <c r="P25" i="32"/>
  <c r="E25" i="32"/>
  <c r="U24" i="32"/>
  <c r="T24" i="32"/>
  <c r="S24" i="32"/>
  <c r="R24" i="32"/>
  <c r="Q24" i="32"/>
  <c r="P24" i="32"/>
  <c r="E24" i="32"/>
  <c r="U23" i="32"/>
  <c r="T23" i="32"/>
  <c r="S23" i="32"/>
  <c r="R23" i="32"/>
  <c r="Q23" i="32"/>
  <c r="P23" i="32"/>
  <c r="E23" i="32"/>
  <c r="U22" i="32"/>
  <c r="T22" i="32"/>
  <c r="S22" i="32"/>
  <c r="R22" i="32"/>
  <c r="Q22" i="32"/>
  <c r="P22" i="32"/>
  <c r="E22" i="32"/>
  <c r="U21" i="32"/>
  <c r="T21" i="32"/>
  <c r="S21" i="32"/>
  <c r="R21" i="32"/>
  <c r="Q21" i="32"/>
  <c r="P21" i="32"/>
  <c r="E21" i="32"/>
  <c r="U20" i="32"/>
  <c r="T20" i="32"/>
  <c r="S20" i="32"/>
  <c r="R20" i="32"/>
  <c r="Q20" i="32"/>
  <c r="P20" i="32"/>
  <c r="E20" i="32"/>
  <c r="U19" i="32"/>
  <c r="T19" i="32"/>
  <c r="S19" i="32"/>
  <c r="R19" i="32"/>
  <c r="Q19" i="32"/>
  <c r="P19" i="32"/>
  <c r="E19" i="32"/>
  <c r="U18" i="32"/>
  <c r="T18" i="32"/>
  <c r="S18" i="32"/>
  <c r="R18" i="32"/>
  <c r="Q18" i="32"/>
  <c r="P18" i="32"/>
  <c r="E18" i="32"/>
  <c r="U17" i="32"/>
  <c r="T17" i="32"/>
  <c r="S17" i="32"/>
  <c r="R17" i="32"/>
  <c r="Q17" i="32"/>
  <c r="P17" i="32"/>
  <c r="E17" i="32"/>
  <c r="U16" i="32"/>
  <c r="T16" i="32"/>
  <c r="S16" i="32"/>
  <c r="R16" i="32"/>
  <c r="Q16" i="32"/>
  <c r="P16" i="32"/>
  <c r="E16" i="32"/>
  <c r="U15" i="32"/>
  <c r="T15" i="32"/>
  <c r="S15" i="32"/>
  <c r="R15" i="32"/>
  <c r="Q15" i="32"/>
  <c r="P15" i="32"/>
  <c r="E15" i="32"/>
  <c r="U14" i="32"/>
  <c r="T14" i="32"/>
  <c r="S14" i="32"/>
  <c r="R14" i="32"/>
  <c r="Q14" i="32"/>
  <c r="P14" i="32"/>
  <c r="E14" i="32"/>
  <c r="U12" i="32"/>
  <c r="T12" i="32"/>
  <c r="S12" i="32"/>
  <c r="R12" i="32"/>
  <c r="Q12" i="32"/>
  <c r="P12" i="32"/>
  <c r="U11" i="32"/>
  <c r="T11" i="32"/>
  <c r="S11" i="32"/>
  <c r="R11" i="32"/>
  <c r="Q11" i="32"/>
  <c r="P11" i="32"/>
  <c r="U10" i="32"/>
  <c r="T10" i="32"/>
  <c r="S10" i="32"/>
  <c r="R10" i="32"/>
  <c r="Q10" i="32"/>
  <c r="P10" i="32"/>
  <c r="U9" i="32"/>
  <c r="T9" i="32"/>
  <c r="S9" i="32"/>
  <c r="R9" i="32"/>
  <c r="Q9" i="32"/>
  <c r="P9" i="32"/>
  <c r="U8" i="32"/>
  <c r="T8" i="32"/>
  <c r="S8" i="32"/>
  <c r="R8" i="32"/>
  <c r="Q8" i="32"/>
  <c r="P8" i="32"/>
  <c r="U7" i="32"/>
  <c r="T7" i="32"/>
  <c r="S7" i="32"/>
  <c r="R7" i="32"/>
  <c r="Q7" i="32"/>
  <c r="P7" i="32"/>
  <c r="U6" i="32"/>
  <c r="T6" i="32"/>
  <c r="S6" i="32"/>
  <c r="R6" i="32"/>
  <c r="Q6" i="32"/>
  <c r="P6" i="32"/>
  <c r="U5" i="32"/>
  <c r="T5" i="32"/>
  <c r="S5" i="32"/>
  <c r="R5" i="32"/>
  <c r="Q5" i="32"/>
  <c r="P5" i="32"/>
  <c r="U4" i="32"/>
  <c r="T4" i="32"/>
  <c r="S4" i="32"/>
  <c r="R4" i="32"/>
  <c r="Q4" i="32"/>
  <c r="P4" i="32"/>
  <c r="U3" i="32"/>
  <c r="T3" i="32"/>
  <c r="S3" i="32"/>
  <c r="R3" i="32"/>
  <c r="Q3" i="32"/>
  <c r="P3" i="32"/>
  <c r="U2" i="32"/>
  <c r="T2" i="32"/>
  <c r="S2" i="32"/>
  <c r="R2" i="32"/>
  <c r="Q2" i="32"/>
  <c r="P2" i="32"/>
  <c r="U29" i="31"/>
  <c r="T29" i="31"/>
  <c r="S29" i="31"/>
  <c r="R29" i="31"/>
  <c r="Q29" i="31"/>
  <c r="P29" i="31"/>
  <c r="U28" i="31"/>
  <c r="T28" i="31"/>
  <c r="S28" i="31"/>
  <c r="R28" i="31"/>
  <c r="Q28" i="31"/>
  <c r="P28" i="31"/>
  <c r="U27" i="31"/>
  <c r="T27" i="31"/>
  <c r="S27" i="31"/>
  <c r="R27" i="31"/>
  <c r="Q27" i="31"/>
  <c r="P27" i="31"/>
  <c r="U26" i="31"/>
  <c r="T26" i="31"/>
  <c r="S26" i="31"/>
  <c r="R26" i="31"/>
  <c r="Q26" i="31"/>
  <c r="P26" i="31"/>
  <c r="E26" i="31"/>
  <c r="U25" i="31"/>
  <c r="T25" i="31"/>
  <c r="S25" i="31"/>
  <c r="R25" i="31"/>
  <c r="Q25" i="31"/>
  <c r="P25" i="31"/>
  <c r="E25" i="31"/>
  <c r="U24" i="31"/>
  <c r="T24" i="31"/>
  <c r="S24" i="31"/>
  <c r="R24" i="31"/>
  <c r="Q24" i="31"/>
  <c r="P24" i="31"/>
  <c r="E24" i="31"/>
  <c r="U23" i="31"/>
  <c r="T23" i="31"/>
  <c r="S23" i="31"/>
  <c r="R23" i="31"/>
  <c r="Q23" i="31"/>
  <c r="P23" i="31"/>
  <c r="E23" i="31"/>
  <c r="U22" i="31"/>
  <c r="T22" i="31"/>
  <c r="S22" i="31"/>
  <c r="R22" i="31"/>
  <c r="Q22" i="31"/>
  <c r="P22" i="31"/>
  <c r="E22" i="31"/>
  <c r="U21" i="31"/>
  <c r="T21" i="31"/>
  <c r="S21" i="31"/>
  <c r="R21" i="31"/>
  <c r="Q21" i="31"/>
  <c r="P21" i="31"/>
  <c r="E21" i="31"/>
  <c r="U20" i="31"/>
  <c r="T20" i="31"/>
  <c r="S20" i="31"/>
  <c r="R20" i="31"/>
  <c r="Q20" i="31"/>
  <c r="P20" i="31"/>
  <c r="E20" i="31"/>
  <c r="U19" i="31"/>
  <c r="T19" i="31"/>
  <c r="S19" i="31"/>
  <c r="R19" i="31"/>
  <c r="Q19" i="31"/>
  <c r="P19" i="31"/>
  <c r="E19" i="31"/>
  <c r="U18" i="31"/>
  <c r="T18" i="31"/>
  <c r="S18" i="31"/>
  <c r="R18" i="31"/>
  <c r="Q18" i="31"/>
  <c r="P18" i="31"/>
  <c r="E18" i="31"/>
  <c r="U17" i="31"/>
  <c r="T17" i="31"/>
  <c r="S17" i="31"/>
  <c r="R17" i="31"/>
  <c r="Q17" i="31"/>
  <c r="P17" i="31"/>
  <c r="E17" i="31"/>
  <c r="U16" i="31"/>
  <c r="T16" i="31"/>
  <c r="S16" i="31"/>
  <c r="R16" i="31"/>
  <c r="Q16" i="31"/>
  <c r="P16" i="31"/>
  <c r="E16" i="31"/>
  <c r="U15" i="31"/>
  <c r="T15" i="31"/>
  <c r="S15" i="31"/>
  <c r="R15" i="31"/>
  <c r="Q15" i="31"/>
  <c r="P15" i="31"/>
  <c r="E15" i="31"/>
  <c r="U14" i="31"/>
  <c r="T14" i="31"/>
  <c r="S14" i="31"/>
  <c r="R14" i="31"/>
  <c r="Q14" i="31"/>
  <c r="P14" i="31"/>
  <c r="E14" i="31"/>
  <c r="U12" i="31"/>
  <c r="T12" i="31"/>
  <c r="S12" i="31"/>
  <c r="R12" i="31"/>
  <c r="Q12" i="31"/>
  <c r="P12" i="31"/>
  <c r="U11" i="31"/>
  <c r="T11" i="31"/>
  <c r="S11" i="31"/>
  <c r="R11" i="31"/>
  <c r="Q11" i="31"/>
  <c r="P11" i="31"/>
  <c r="U10" i="31"/>
  <c r="T10" i="31"/>
  <c r="S10" i="31"/>
  <c r="R10" i="31"/>
  <c r="Q10" i="31"/>
  <c r="P10" i="31"/>
  <c r="U9" i="31"/>
  <c r="T9" i="31"/>
  <c r="S9" i="31"/>
  <c r="R9" i="31"/>
  <c r="Q9" i="31"/>
  <c r="P9" i="31"/>
  <c r="U8" i="31"/>
  <c r="T8" i="31"/>
  <c r="S8" i="31"/>
  <c r="R8" i="31"/>
  <c r="Q8" i="31"/>
  <c r="P8" i="31"/>
  <c r="U7" i="31"/>
  <c r="T7" i="31"/>
  <c r="S7" i="31"/>
  <c r="R7" i="31"/>
  <c r="Q7" i="31"/>
  <c r="P7" i="31"/>
  <c r="U6" i="31"/>
  <c r="T6" i="31"/>
  <c r="S6" i="31"/>
  <c r="R6" i="31"/>
  <c r="Q6" i="31"/>
  <c r="P6" i="31"/>
  <c r="U5" i="31"/>
  <c r="T5" i="31"/>
  <c r="S5" i="31"/>
  <c r="R5" i="31"/>
  <c r="Q5" i="31"/>
  <c r="P5" i="31"/>
  <c r="U4" i="31"/>
  <c r="T4" i="31"/>
  <c r="S4" i="31"/>
  <c r="R4" i="31"/>
  <c r="Q4" i="31"/>
  <c r="P4" i="31"/>
  <c r="U3" i="31"/>
  <c r="T3" i="31"/>
  <c r="S3" i="31"/>
  <c r="R3" i="31"/>
  <c r="Q3" i="31"/>
  <c r="P3" i="31"/>
  <c r="U2" i="31"/>
  <c r="T2" i="31"/>
  <c r="S2" i="31"/>
  <c r="R2" i="31"/>
  <c r="Q2" i="31"/>
  <c r="P2" i="31"/>
  <c r="U29" i="30"/>
  <c r="T29" i="30"/>
  <c r="S29" i="30"/>
  <c r="R29" i="30"/>
  <c r="Q29" i="30"/>
  <c r="P29" i="30"/>
  <c r="U28" i="30"/>
  <c r="T28" i="30"/>
  <c r="S28" i="30"/>
  <c r="R28" i="30"/>
  <c r="Q28" i="30"/>
  <c r="P28" i="30"/>
  <c r="U27" i="30"/>
  <c r="T27" i="30"/>
  <c r="S27" i="30"/>
  <c r="R27" i="30"/>
  <c r="Q27" i="30"/>
  <c r="P27" i="30"/>
  <c r="U26" i="30"/>
  <c r="T26" i="30"/>
  <c r="S26" i="30"/>
  <c r="R26" i="30"/>
  <c r="Q26" i="30"/>
  <c r="P26" i="30"/>
  <c r="E26" i="30"/>
  <c r="U25" i="30"/>
  <c r="T25" i="30"/>
  <c r="S25" i="30"/>
  <c r="R25" i="30"/>
  <c r="Q25" i="30"/>
  <c r="P25" i="30"/>
  <c r="E25" i="30"/>
  <c r="U24" i="30"/>
  <c r="T24" i="30"/>
  <c r="S24" i="30"/>
  <c r="R24" i="30"/>
  <c r="Q24" i="30"/>
  <c r="P24" i="30"/>
  <c r="E24" i="30"/>
  <c r="U23" i="30"/>
  <c r="T23" i="30"/>
  <c r="S23" i="30"/>
  <c r="R23" i="30"/>
  <c r="Q23" i="30"/>
  <c r="P23" i="30"/>
  <c r="E23" i="30"/>
  <c r="U22" i="30"/>
  <c r="T22" i="30"/>
  <c r="S22" i="30"/>
  <c r="R22" i="30"/>
  <c r="Q22" i="30"/>
  <c r="P22" i="30"/>
  <c r="E22" i="30"/>
  <c r="U21" i="30"/>
  <c r="T21" i="30"/>
  <c r="S21" i="30"/>
  <c r="R21" i="30"/>
  <c r="Q21" i="30"/>
  <c r="P21" i="30"/>
  <c r="E21" i="30"/>
  <c r="U20" i="30"/>
  <c r="T20" i="30"/>
  <c r="S20" i="30"/>
  <c r="R20" i="30"/>
  <c r="Q20" i="30"/>
  <c r="P20" i="30"/>
  <c r="E20" i="30"/>
  <c r="U19" i="30"/>
  <c r="T19" i="30"/>
  <c r="S19" i="30"/>
  <c r="R19" i="30"/>
  <c r="Q19" i="30"/>
  <c r="P19" i="30"/>
  <c r="E19" i="30"/>
  <c r="U18" i="30"/>
  <c r="T18" i="30"/>
  <c r="S18" i="30"/>
  <c r="R18" i="30"/>
  <c r="Q18" i="30"/>
  <c r="P18" i="30"/>
  <c r="E18" i="30"/>
  <c r="U17" i="30"/>
  <c r="T17" i="30"/>
  <c r="S17" i="30"/>
  <c r="R17" i="30"/>
  <c r="Q17" i="30"/>
  <c r="P17" i="30"/>
  <c r="E17" i="30"/>
  <c r="U16" i="30"/>
  <c r="T16" i="30"/>
  <c r="S16" i="30"/>
  <c r="R16" i="30"/>
  <c r="Q16" i="30"/>
  <c r="P16" i="30"/>
  <c r="E16" i="30"/>
  <c r="U15" i="30"/>
  <c r="T15" i="30"/>
  <c r="S15" i="30"/>
  <c r="R15" i="30"/>
  <c r="Q15" i="30"/>
  <c r="P15" i="30"/>
  <c r="E15" i="30"/>
  <c r="U14" i="30"/>
  <c r="T14" i="30"/>
  <c r="S14" i="30"/>
  <c r="R14" i="30"/>
  <c r="Q14" i="30"/>
  <c r="P14" i="30"/>
  <c r="E14" i="30"/>
  <c r="U12" i="30"/>
  <c r="T12" i="30"/>
  <c r="S12" i="30"/>
  <c r="R12" i="30"/>
  <c r="Q12" i="30"/>
  <c r="P12" i="30"/>
  <c r="U11" i="30"/>
  <c r="T11" i="30"/>
  <c r="S11" i="30"/>
  <c r="R11" i="30"/>
  <c r="Q11" i="30"/>
  <c r="P11" i="30"/>
  <c r="U10" i="30"/>
  <c r="T10" i="30"/>
  <c r="S10" i="30"/>
  <c r="R10" i="30"/>
  <c r="Q10" i="30"/>
  <c r="P10" i="30"/>
  <c r="U9" i="30"/>
  <c r="T9" i="30"/>
  <c r="S9" i="30"/>
  <c r="R9" i="30"/>
  <c r="Q9" i="30"/>
  <c r="P9" i="30"/>
  <c r="U8" i="30"/>
  <c r="T8" i="30"/>
  <c r="S8" i="30"/>
  <c r="R8" i="30"/>
  <c r="Q8" i="30"/>
  <c r="P8" i="30"/>
  <c r="U7" i="30"/>
  <c r="T7" i="30"/>
  <c r="S7" i="30"/>
  <c r="R7" i="30"/>
  <c r="Q7" i="30"/>
  <c r="P7" i="30"/>
  <c r="U6" i="30"/>
  <c r="T6" i="30"/>
  <c r="S6" i="30"/>
  <c r="R6" i="30"/>
  <c r="Q6" i="30"/>
  <c r="P6" i="30"/>
  <c r="U5" i="30"/>
  <c r="T5" i="30"/>
  <c r="S5" i="30"/>
  <c r="R5" i="30"/>
  <c r="Q5" i="30"/>
  <c r="P5" i="30"/>
  <c r="U4" i="30"/>
  <c r="T4" i="30"/>
  <c r="S4" i="30"/>
  <c r="R4" i="30"/>
  <c r="Q4" i="30"/>
  <c r="P4" i="30"/>
  <c r="U3" i="30"/>
  <c r="T3" i="30"/>
  <c r="S3" i="30"/>
  <c r="R3" i="30"/>
  <c r="Q3" i="30"/>
  <c r="P3" i="30"/>
  <c r="U2" i="30"/>
  <c r="T2" i="30"/>
  <c r="S2" i="30"/>
  <c r="R2" i="30"/>
  <c r="Q2" i="30"/>
  <c r="P2" i="30"/>
  <c r="E27" i="29"/>
  <c r="E28" i="29"/>
  <c r="E29" i="29"/>
  <c r="E27" i="28"/>
  <c r="E28" i="28"/>
  <c r="E29" i="28"/>
  <c r="U29" i="29"/>
  <c r="T29" i="29"/>
  <c r="S29" i="29"/>
  <c r="R29" i="29"/>
  <c r="Q29" i="29"/>
  <c r="P29" i="29"/>
  <c r="U28" i="29"/>
  <c r="T28" i="29"/>
  <c r="S28" i="29"/>
  <c r="R28" i="29"/>
  <c r="Q28" i="29"/>
  <c r="P28" i="29"/>
  <c r="U27" i="29"/>
  <c r="T27" i="29"/>
  <c r="S27" i="29"/>
  <c r="R27" i="29"/>
  <c r="Q27" i="29"/>
  <c r="P27" i="29"/>
  <c r="U26" i="29"/>
  <c r="T26" i="29"/>
  <c r="S26" i="29"/>
  <c r="R26" i="29"/>
  <c r="Q26" i="29"/>
  <c r="P26" i="29"/>
  <c r="E26" i="29"/>
  <c r="U25" i="29"/>
  <c r="T25" i="29"/>
  <c r="S25" i="29"/>
  <c r="R25" i="29"/>
  <c r="Q25" i="29"/>
  <c r="P25" i="29"/>
  <c r="E25" i="29"/>
  <c r="U24" i="29"/>
  <c r="T24" i="29"/>
  <c r="S24" i="29"/>
  <c r="R24" i="29"/>
  <c r="Q24" i="29"/>
  <c r="P24" i="29"/>
  <c r="E24" i="29"/>
  <c r="U23" i="29"/>
  <c r="T23" i="29"/>
  <c r="S23" i="29"/>
  <c r="R23" i="29"/>
  <c r="Q23" i="29"/>
  <c r="P23" i="29"/>
  <c r="E23" i="29"/>
  <c r="U22" i="29"/>
  <c r="T22" i="29"/>
  <c r="S22" i="29"/>
  <c r="R22" i="29"/>
  <c r="Q22" i="29"/>
  <c r="P22" i="29"/>
  <c r="E22" i="29"/>
  <c r="U21" i="29"/>
  <c r="T21" i="29"/>
  <c r="S21" i="29"/>
  <c r="R21" i="29"/>
  <c r="Q21" i="29"/>
  <c r="P21" i="29"/>
  <c r="E21" i="29"/>
  <c r="U20" i="29"/>
  <c r="T20" i="29"/>
  <c r="S20" i="29"/>
  <c r="R20" i="29"/>
  <c r="Q20" i="29"/>
  <c r="P20" i="29"/>
  <c r="E20" i="29"/>
  <c r="U19" i="29"/>
  <c r="T19" i="29"/>
  <c r="S19" i="29"/>
  <c r="R19" i="29"/>
  <c r="Q19" i="29"/>
  <c r="P19" i="29"/>
  <c r="E19" i="29"/>
  <c r="U18" i="29"/>
  <c r="T18" i="29"/>
  <c r="S18" i="29"/>
  <c r="R18" i="29"/>
  <c r="Q18" i="29"/>
  <c r="P18" i="29"/>
  <c r="E18" i="29"/>
  <c r="U17" i="29"/>
  <c r="T17" i="29"/>
  <c r="S17" i="29"/>
  <c r="R17" i="29"/>
  <c r="Q17" i="29"/>
  <c r="P17" i="29"/>
  <c r="E17" i="29"/>
  <c r="U16" i="29"/>
  <c r="T16" i="29"/>
  <c r="S16" i="29"/>
  <c r="R16" i="29"/>
  <c r="Q16" i="29"/>
  <c r="P16" i="29"/>
  <c r="E16" i="29"/>
  <c r="U15" i="29"/>
  <c r="T15" i="29"/>
  <c r="S15" i="29"/>
  <c r="R15" i="29"/>
  <c r="Q15" i="29"/>
  <c r="P15" i="29"/>
  <c r="E15" i="29"/>
  <c r="U14" i="29"/>
  <c r="T14" i="29"/>
  <c r="S14" i="29"/>
  <c r="R14" i="29"/>
  <c r="Q14" i="29"/>
  <c r="P14" i="29"/>
  <c r="E14" i="29"/>
  <c r="U12" i="29"/>
  <c r="T12" i="29"/>
  <c r="S12" i="29"/>
  <c r="R12" i="29"/>
  <c r="Q12" i="29"/>
  <c r="P12" i="29"/>
  <c r="U11" i="29"/>
  <c r="T11" i="29"/>
  <c r="S11" i="29"/>
  <c r="R11" i="29"/>
  <c r="Q11" i="29"/>
  <c r="P11" i="29"/>
  <c r="U10" i="29"/>
  <c r="T10" i="29"/>
  <c r="S10" i="29"/>
  <c r="R10" i="29"/>
  <c r="Q10" i="29"/>
  <c r="P10" i="29"/>
  <c r="U9" i="29"/>
  <c r="T9" i="29"/>
  <c r="S9" i="29"/>
  <c r="R9" i="29"/>
  <c r="Q9" i="29"/>
  <c r="P9" i="29"/>
  <c r="U8" i="29"/>
  <c r="T8" i="29"/>
  <c r="S8" i="29"/>
  <c r="R8" i="29"/>
  <c r="Q8" i="29"/>
  <c r="P8" i="29"/>
  <c r="U7" i="29"/>
  <c r="T7" i="29"/>
  <c r="S7" i="29"/>
  <c r="R7" i="29"/>
  <c r="Q7" i="29"/>
  <c r="P7" i="29"/>
  <c r="U6" i="29"/>
  <c r="T6" i="29"/>
  <c r="S6" i="29"/>
  <c r="R6" i="29"/>
  <c r="Q6" i="29"/>
  <c r="P6" i="29"/>
  <c r="U5" i="29"/>
  <c r="T5" i="29"/>
  <c r="S5" i="29"/>
  <c r="R5" i="29"/>
  <c r="Q5" i="29"/>
  <c r="P5" i="29"/>
  <c r="U4" i="29"/>
  <c r="T4" i="29"/>
  <c r="S4" i="29"/>
  <c r="R4" i="29"/>
  <c r="Q4" i="29"/>
  <c r="P4" i="29"/>
  <c r="U3" i="29"/>
  <c r="T3" i="29"/>
  <c r="S3" i="29"/>
  <c r="R3" i="29"/>
  <c r="Q3" i="29"/>
  <c r="P3" i="29"/>
  <c r="U2" i="29"/>
  <c r="T2" i="29"/>
  <c r="S2" i="29"/>
  <c r="R2" i="29"/>
  <c r="Q2" i="29"/>
  <c r="P2" i="29"/>
  <c r="U29" i="28"/>
  <c r="T29" i="28"/>
  <c r="S29" i="28"/>
  <c r="R29" i="28"/>
  <c r="Q29" i="28"/>
  <c r="P29" i="28"/>
  <c r="U28" i="28"/>
  <c r="T28" i="28"/>
  <c r="S28" i="28"/>
  <c r="R28" i="28"/>
  <c r="Q28" i="28"/>
  <c r="P28" i="28"/>
  <c r="U27" i="28"/>
  <c r="T27" i="28"/>
  <c r="S27" i="28"/>
  <c r="R27" i="28"/>
  <c r="Q27" i="28"/>
  <c r="P27" i="28"/>
  <c r="U26" i="28"/>
  <c r="T26" i="28"/>
  <c r="S26" i="28"/>
  <c r="R26" i="28"/>
  <c r="Q26" i="28"/>
  <c r="P26" i="28"/>
  <c r="E26" i="28"/>
  <c r="U25" i="28"/>
  <c r="T25" i="28"/>
  <c r="S25" i="28"/>
  <c r="R25" i="28"/>
  <c r="Q25" i="28"/>
  <c r="P25" i="28"/>
  <c r="E25" i="28"/>
  <c r="U24" i="28"/>
  <c r="T24" i="28"/>
  <c r="S24" i="28"/>
  <c r="R24" i="28"/>
  <c r="Q24" i="28"/>
  <c r="P24" i="28"/>
  <c r="E24" i="28"/>
  <c r="U23" i="28"/>
  <c r="T23" i="28"/>
  <c r="S23" i="28"/>
  <c r="R23" i="28"/>
  <c r="Q23" i="28"/>
  <c r="P23" i="28"/>
  <c r="E23" i="28"/>
  <c r="U22" i="28"/>
  <c r="T22" i="28"/>
  <c r="S22" i="28"/>
  <c r="R22" i="28"/>
  <c r="Q22" i="28"/>
  <c r="P22" i="28"/>
  <c r="E22" i="28"/>
  <c r="U21" i="28"/>
  <c r="T21" i="28"/>
  <c r="S21" i="28"/>
  <c r="R21" i="28"/>
  <c r="Q21" i="28"/>
  <c r="P21" i="28"/>
  <c r="E21" i="28"/>
  <c r="U20" i="28"/>
  <c r="T20" i="28"/>
  <c r="S20" i="28"/>
  <c r="R20" i="28"/>
  <c r="Q20" i="28"/>
  <c r="P20" i="28"/>
  <c r="E20" i="28"/>
  <c r="U19" i="28"/>
  <c r="T19" i="28"/>
  <c r="S19" i="28"/>
  <c r="R19" i="28"/>
  <c r="Q19" i="28"/>
  <c r="P19" i="28"/>
  <c r="E19" i="28"/>
  <c r="U18" i="28"/>
  <c r="T18" i="28"/>
  <c r="S18" i="28"/>
  <c r="R18" i="28"/>
  <c r="Q18" i="28"/>
  <c r="P18" i="28"/>
  <c r="E18" i="28"/>
  <c r="U17" i="28"/>
  <c r="T17" i="28"/>
  <c r="S17" i="28"/>
  <c r="R17" i="28"/>
  <c r="Q17" i="28"/>
  <c r="P17" i="28"/>
  <c r="E17" i="28"/>
  <c r="U16" i="28"/>
  <c r="T16" i="28"/>
  <c r="S16" i="28"/>
  <c r="R16" i="28"/>
  <c r="Q16" i="28"/>
  <c r="P16" i="28"/>
  <c r="E16" i="28"/>
  <c r="U15" i="28"/>
  <c r="T15" i="28"/>
  <c r="S15" i="28"/>
  <c r="R15" i="28"/>
  <c r="Q15" i="28"/>
  <c r="P15" i="28"/>
  <c r="E15" i="28"/>
  <c r="U14" i="28"/>
  <c r="T14" i="28"/>
  <c r="S14" i="28"/>
  <c r="R14" i="28"/>
  <c r="Q14" i="28"/>
  <c r="P14" i="28"/>
  <c r="E14" i="28"/>
  <c r="U12" i="28"/>
  <c r="T12" i="28"/>
  <c r="S12" i="28"/>
  <c r="R12" i="28"/>
  <c r="Q12" i="28"/>
  <c r="P12" i="28"/>
  <c r="U11" i="28"/>
  <c r="T11" i="28"/>
  <c r="S11" i="28"/>
  <c r="R11" i="28"/>
  <c r="Q11" i="28"/>
  <c r="P11" i="28"/>
  <c r="U10" i="28"/>
  <c r="T10" i="28"/>
  <c r="S10" i="28"/>
  <c r="R10" i="28"/>
  <c r="Q10" i="28"/>
  <c r="P10" i="28"/>
  <c r="U9" i="28"/>
  <c r="T9" i="28"/>
  <c r="S9" i="28"/>
  <c r="R9" i="28"/>
  <c r="Q9" i="28"/>
  <c r="P9" i="28"/>
  <c r="U8" i="28"/>
  <c r="T8" i="28"/>
  <c r="S8" i="28"/>
  <c r="R8" i="28"/>
  <c r="Q8" i="28"/>
  <c r="P8" i="28"/>
  <c r="U7" i="28"/>
  <c r="T7" i="28"/>
  <c r="S7" i="28"/>
  <c r="R7" i="28"/>
  <c r="Q7" i="28"/>
  <c r="P7" i="28"/>
  <c r="U6" i="28"/>
  <c r="T6" i="28"/>
  <c r="S6" i="28"/>
  <c r="R6" i="28"/>
  <c r="Q6" i="28"/>
  <c r="P6" i="28"/>
  <c r="U5" i="28"/>
  <c r="T5" i="28"/>
  <c r="S5" i="28"/>
  <c r="R5" i="28"/>
  <c r="Q5" i="28"/>
  <c r="P5" i="28"/>
  <c r="U4" i="28"/>
  <c r="T4" i="28"/>
  <c r="S4" i="28"/>
  <c r="R4" i="28"/>
  <c r="Q4" i="28"/>
  <c r="P4" i="28"/>
  <c r="U3" i="28"/>
  <c r="T3" i="28"/>
  <c r="S3" i="28"/>
  <c r="R3" i="28"/>
  <c r="Q3" i="28"/>
  <c r="P3" i="28"/>
  <c r="U2" i="28"/>
  <c r="T2" i="28"/>
  <c r="S2" i="28"/>
  <c r="R2" i="28"/>
  <c r="Q2" i="28"/>
  <c r="P2" i="28"/>
  <c r="E14" i="27"/>
  <c r="P14" i="27"/>
  <c r="Q14" i="27"/>
  <c r="U29" i="27"/>
  <c r="T29" i="27"/>
  <c r="S29" i="27"/>
  <c r="R29" i="27"/>
  <c r="Q29" i="27"/>
  <c r="P29" i="27"/>
  <c r="U28" i="27"/>
  <c r="T28" i="27"/>
  <c r="S28" i="27"/>
  <c r="R28" i="27"/>
  <c r="Q28" i="27"/>
  <c r="P28" i="27"/>
  <c r="U27" i="27"/>
  <c r="T27" i="27"/>
  <c r="S27" i="27"/>
  <c r="R27" i="27"/>
  <c r="Q27" i="27"/>
  <c r="P27" i="27"/>
  <c r="U26" i="27"/>
  <c r="T26" i="27"/>
  <c r="S26" i="27"/>
  <c r="R26" i="27"/>
  <c r="Q26" i="27"/>
  <c r="P26" i="27"/>
  <c r="E26" i="27"/>
  <c r="U25" i="27"/>
  <c r="T25" i="27"/>
  <c r="S25" i="27"/>
  <c r="R25" i="27"/>
  <c r="Q25" i="27"/>
  <c r="P25" i="27"/>
  <c r="E25" i="27"/>
  <c r="U24" i="27"/>
  <c r="T24" i="27"/>
  <c r="S24" i="27"/>
  <c r="R24" i="27"/>
  <c r="Q24" i="27"/>
  <c r="P24" i="27"/>
  <c r="E24" i="27"/>
  <c r="U23" i="27"/>
  <c r="T23" i="27"/>
  <c r="S23" i="27"/>
  <c r="R23" i="27"/>
  <c r="Q23" i="27"/>
  <c r="P23" i="27"/>
  <c r="E23" i="27"/>
  <c r="U22" i="27"/>
  <c r="T22" i="27"/>
  <c r="S22" i="27"/>
  <c r="R22" i="27"/>
  <c r="Q22" i="27"/>
  <c r="P22" i="27"/>
  <c r="E22" i="27"/>
  <c r="U21" i="27"/>
  <c r="T21" i="27"/>
  <c r="S21" i="27"/>
  <c r="R21" i="27"/>
  <c r="Q21" i="27"/>
  <c r="P21" i="27"/>
  <c r="E21" i="27"/>
  <c r="U20" i="27"/>
  <c r="T20" i="27"/>
  <c r="S20" i="27"/>
  <c r="R20" i="27"/>
  <c r="Q20" i="27"/>
  <c r="P20" i="27"/>
  <c r="E20" i="27"/>
  <c r="U19" i="27"/>
  <c r="T19" i="27"/>
  <c r="S19" i="27"/>
  <c r="R19" i="27"/>
  <c r="Q19" i="27"/>
  <c r="P19" i="27"/>
  <c r="E19" i="27"/>
  <c r="U18" i="27"/>
  <c r="T18" i="27"/>
  <c r="S18" i="27"/>
  <c r="R18" i="27"/>
  <c r="Q18" i="27"/>
  <c r="P18" i="27"/>
  <c r="E18" i="27"/>
  <c r="U17" i="27"/>
  <c r="T17" i="27"/>
  <c r="S17" i="27"/>
  <c r="R17" i="27"/>
  <c r="Q17" i="27"/>
  <c r="P17" i="27"/>
  <c r="E17" i="27"/>
  <c r="U16" i="27"/>
  <c r="T16" i="27"/>
  <c r="S16" i="27"/>
  <c r="R16" i="27"/>
  <c r="Q16" i="27"/>
  <c r="P16" i="27"/>
  <c r="E16" i="27"/>
  <c r="U15" i="27"/>
  <c r="T15" i="27"/>
  <c r="S15" i="27"/>
  <c r="R15" i="27"/>
  <c r="Q15" i="27"/>
  <c r="P15" i="27"/>
  <c r="E15" i="27"/>
  <c r="U14" i="27"/>
  <c r="T14" i="27"/>
  <c r="S14" i="27"/>
  <c r="R14" i="27"/>
  <c r="U12" i="27"/>
  <c r="T12" i="27"/>
  <c r="S12" i="27"/>
  <c r="R12" i="27"/>
  <c r="Q12" i="27"/>
  <c r="P12" i="27"/>
  <c r="U11" i="27"/>
  <c r="T11" i="27"/>
  <c r="S11" i="27"/>
  <c r="R11" i="27"/>
  <c r="Q11" i="27"/>
  <c r="P11" i="27"/>
  <c r="U10" i="27"/>
  <c r="T10" i="27"/>
  <c r="S10" i="27"/>
  <c r="R10" i="27"/>
  <c r="Q10" i="27"/>
  <c r="P10" i="27"/>
  <c r="U9" i="27"/>
  <c r="T9" i="27"/>
  <c r="S9" i="27"/>
  <c r="R9" i="27"/>
  <c r="Q9" i="27"/>
  <c r="P9" i="27"/>
  <c r="U8" i="27"/>
  <c r="T8" i="27"/>
  <c r="S8" i="27"/>
  <c r="R8" i="27"/>
  <c r="Q8" i="27"/>
  <c r="P8" i="27"/>
  <c r="U7" i="27"/>
  <c r="T7" i="27"/>
  <c r="S7" i="27"/>
  <c r="R7" i="27"/>
  <c r="Q7" i="27"/>
  <c r="P7" i="27"/>
  <c r="U6" i="27"/>
  <c r="T6" i="27"/>
  <c r="S6" i="27"/>
  <c r="R6" i="27"/>
  <c r="Q6" i="27"/>
  <c r="P6" i="27"/>
  <c r="U5" i="27"/>
  <c r="T5" i="27"/>
  <c r="S5" i="27"/>
  <c r="R5" i="27"/>
  <c r="Q5" i="27"/>
  <c r="P5" i="27"/>
  <c r="U4" i="27"/>
  <c r="T4" i="27"/>
  <c r="S4" i="27"/>
  <c r="R4" i="27"/>
  <c r="Q4" i="27"/>
  <c r="P4" i="27"/>
  <c r="U3" i="27"/>
  <c r="T3" i="27"/>
  <c r="S3" i="27"/>
  <c r="R3" i="27"/>
  <c r="Q3" i="27"/>
  <c r="P3" i="27"/>
  <c r="U2" i="27"/>
  <c r="T2" i="27"/>
  <c r="S2" i="27"/>
  <c r="R2" i="27"/>
  <c r="Q2" i="27"/>
  <c r="P2" i="27"/>
  <c r="U29" i="26"/>
  <c r="T29" i="26"/>
  <c r="S29" i="26"/>
  <c r="R29" i="26"/>
  <c r="Q29" i="26"/>
  <c r="P29" i="26"/>
  <c r="U28" i="26"/>
  <c r="T28" i="26"/>
  <c r="S28" i="26"/>
  <c r="R28" i="26"/>
  <c r="Q28" i="26"/>
  <c r="P28" i="26"/>
  <c r="U27" i="26"/>
  <c r="T27" i="26"/>
  <c r="S27" i="26"/>
  <c r="R27" i="26"/>
  <c r="Q27" i="26"/>
  <c r="P27" i="26"/>
  <c r="U26" i="26"/>
  <c r="T26" i="26"/>
  <c r="S26" i="26"/>
  <c r="R26" i="26"/>
  <c r="Q26" i="26"/>
  <c r="P26" i="26"/>
  <c r="E26" i="26"/>
  <c r="U25" i="26"/>
  <c r="T25" i="26"/>
  <c r="S25" i="26"/>
  <c r="R25" i="26"/>
  <c r="Q25" i="26"/>
  <c r="P25" i="26"/>
  <c r="E25" i="26"/>
  <c r="U24" i="26"/>
  <c r="T24" i="26"/>
  <c r="S24" i="26"/>
  <c r="R24" i="26"/>
  <c r="Q24" i="26"/>
  <c r="P24" i="26"/>
  <c r="E24" i="26"/>
  <c r="U23" i="26"/>
  <c r="T23" i="26"/>
  <c r="S23" i="26"/>
  <c r="R23" i="26"/>
  <c r="Q23" i="26"/>
  <c r="P23" i="26"/>
  <c r="E23" i="26"/>
  <c r="U22" i="26"/>
  <c r="T22" i="26"/>
  <c r="S22" i="26"/>
  <c r="R22" i="26"/>
  <c r="Q22" i="26"/>
  <c r="P22" i="26"/>
  <c r="E22" i="26"/>
  <c r="U21" i="26"/>
  <c r="T21" i="26"/>
  <c r="S21" i="26"/>
  <c r="R21" i="26"/>
  <c r="Q21" i="26"/>
  <c r="P21" i="26"/>
  <c r="E21" i="26"/>
  <c r="U20" i="26"/>
  <c r="T20" i="26"/>
  <c r="S20" i="26"/>
  <c r="R20" i="26"/>
  <c r="Q20" i="26"/>
  <c r="P20" i="26"/>
  <c r="E20" i="26"/>
  <c r="U19" i="26"/>
  <c r="T19" i="26"/>
  <c r="S19" i="26"/>
  <c r="R19" i="26"/>
  <c r="Q19" i="26"/>
  <c r="P19" i="26"/>
  <c r="E19" i="26"/>
  <c r="U18" i="26"/>
  <c r="T18" i="26"/>
  <c r="S18" i="26"/>
  <c r="R18" i="26"/>
  <c r="Q18" i="26"/>
  <c r="P18" i="26"/>
  <c r="E18" i="26"/>
  <c r="U17" i="26"/>
  <c r="T17" i="26"/>
  <c r="S17" i="26"/>
  <c r="R17" i="26"/>
  <c r="Q17" i="26"/>
  <c r="P17" i="26"/>
  <c r="E17" i="26"/>
  <c r="U16" i="26"/>
  <c r="T16" i="26"/>
  <c r="S16" i="26"/>
  <c r="R16" i="26"/>
  <c r="Q16" i="26"/>
  <c r="P16" i="26"/>
  <c r="E16" i="26"/>
  <c r="U15" i="26"/>
  <c r="T15" i="26"/>
  <c r="S15" i="26"/>
  <c r="R15" i="26"/>
  <c r="Q15" i="26"/>
  <c r="P15" i="26"/>
  <c r="E15" i="26"/>
  <c r="U14" i="26"/>
  <c r="T14" i="26"/>
  <c r="S14" i="26"/>
  <c r="R14" i="26"/>
  <c r="Q14" i="26"/>
  <c r="P14" i="26"/>
  <c r="E14" i="26"/>
  <c r="U12" i="26"/>
  <c r="T12" i="26"/>
  <c r="S12" i="26"/>
  <c r="R12" i="26"/>
  <c r="Q12" i="26"/>
  <c r="P12" i="26"/>
  <c r="U11" i="26"/>
  <c r="T11" i="26"/>
  <c r="S11" i="26"/>
  <c r="R11" i="26"/>
  <c r="Q11" i="26"/>
  <c r="P11" i="26"/>
  <c r="U10" i="26"/>
  <c r="T10" i="26"/>
  <c r="S10" i="26"/>
  <c r="R10" i="26"/>
  <c r="Q10" i="26"/>
  <c r="P10" i="26"/>
  <c r="U9" i="26"/>
  <c r="T9" i="26"/>
  <c r="S9" i="26"/>
  <c r="R9" i="26"/>
  <c r="Q9" i="26"/>
  <c r="P9" i="26"/>
  <c r="U8" i="26"/>
  <c r="T8" i="26"/>
  <c r="S8" i="26"/>
  <c r="R8" i="26"/>
  <c r="Q8" i="26"/>
  <c r="P8" i="26"/>
  <c r="U7" i="26"/>
  <c r="T7" i="26"/>
  <c r="S7" i="26"/>
  <c r="R7" i="26"/>
  <c r="Q7" i="26"/>
  <c r="P7" i="26"/>
  <c r="U6" i="26"/>
  <c r="T6" i="26"/>
  <c r="S6" i="26"/>
  <c r="R6" i="26"/>
  <c r="Q6" i="26"/>
  <c r="P6" i="26"/>
  <c r="U5" i="26"/>
  <c r="T5" i="26"/>
  <c r="S5" i="26"/>
  <c r="R5" i="26"/>
  <c r="Q5" i="26"/>
  <c r="P5" i="26"/>
  <c r="U4" i="26"/>
  <c r="T4" i="26"/>
  <c r="S4" i="26"/>
  <c r="R4" i="26"/>
  <c r="Q4" i="26"/>
  <c r="P4" i="26"/>
  <c r="U3" i="26"/>
  <c r="T3" i="26"/>
  <c r="S3" i="26"/>
  <c r="R3" i="26"/>
  <c r="Q3" i="26"/>
  <c r="P3" i="26"/>
  <c r="U2" i="26"/>
  <c r="T2" i="26"/>
  <c r="S2" i="26"/>
  <c r="R2" i="26"/>
  <c r="Q2" i="26"/>
  <c r="P2" i="26"/>
  <c r="U29" i="25"/>
  <c r="T29" i="25"/>
  <c r="S29" i="25"/>
  <c r="R29" i="25"/>
  <c r="Q29" i="25"/>
  <c r="P29" i="25"/>
  <c r="U28" i="25"/>
  <c r="T28" i="25"/>
  <c r="S28" i="25"/>
  <c r="R28" i="25"/>
  <c r="Q28" i="25"/>
  <c r="P28" i="25"/>
  <c r="U27" i="25"/>
  <c r="T27" i="25"/>
  <c r="S27" i="25"/>
  <c r="R27" i="25"/>
  <c r="Q27" i="25"/>
  <c r="P27" i="25"/>
  <c r="U26" i="25"/>
  <c r="T26" i="25"/>
  <c r="S26" i="25"/>
  <c r="R26" i="25"/>
  <c r="Q26" i="25"/>
  <c r="P26" i="25"/>
  <c r="E26" i="25"/>
  <c r="U25" i="25"/>
  <c r="T25" i="25"/>
  <c r="S25" i="25"/>
  <c r="R25" i="25"/>
  <c r="Q25" i="25"/>
  <c r="P25" i="25"/>
  <c r="E25" i="25"/>
  <c r="U24" i="25"/>
  <c r="T24" i="25"/>
  <c r="S24" i="25"/>
  <c r="R24" i="25"/>
  <c r="Q24" i="25"/>
  <c r="P24" i="25"/>
  <c r="E24" i="25"/>
  <c r="U23" i="25"/>
  <c r="T23" i="25"/>
  <c r="S23" i="25"/>
  <c r="R23" i="25"/>
  <c r="Q23" i="25"/>
  <c r="P23" i="25"/>
  <c r="E23" i="25"/>
  <c r="U22" i="25"/>
  <c r="T22" i="25"/>
  <c r="S22" i="25"/>
  <c r="R22" i="25"/>
  <c r="Q22" i="25"/>
  <c r="P22" i="25"/>
  <c r="E22" i="25"/>
  <c r="U21" i="25"/>
  <c r="T21" i="25"/>
  <c r="S21" i="25"/>
  <c r="R21" i="25"/>
  <c r="Q21" i="25"/>
  <c r="P21" i="25"/>
  <c r="E21" i="25"/>
  <c r="U20" i="25"/>
  <c r="T20" i="25"/>
  <c r="S20" i="25"/>
  <c r="R20" i="25"/>
  <c r="Q20" i="25"/>
  <c r="P20" i="25"/>
  <c r="E20" i="25"/>
  <c r="U19" i="25"/>
  <c r="T19" i="25"/>
  <c r="S19" i="25"/>
  <c r="R19" i="25"/>
  <c r="Q19" i="25"/>
  <c r="P19" i="25"/>
  <c r="E19" i="25"/>
  <c r="U18" i="25"/>
  <c r="T18" i="25"/>
  <c r="S18" i="25"/>
  <c r="R18" i="25"/>
  <c r="Q18" i="25"/>
  <c r="P18" i="25"/>
  <c r="E18" i="25"/>
  <c r="U17" i="25"/>
  <c r="T17" i="25"/>
  <c r="S17" i="25"/>
  <c r="R17" i="25"/>
  <c r="Q17" i="25"/>
  <c r="P17" i="25"/>
  <c r="E17" i="25"/>
  <c r="U16" i="25"/>
  <c r="T16" i="25"/>
  <c r="S16" i="25"/>
  <c r="R16" i="25"/>
  <c r="Q16" i="25"/>
  <c r="P16" i="25"/>
  <c r="E16" i="25"/>
  <c r="U15" i="25"/>
  <c r="T15" i="25"/>
  <c r="S15" i="25"/>
  <c r="R15" i="25"/>
  <c r="Q15" i="25"/>
  <c r="P15" i="25"/>
  <c r="E15" i="25"/>
  <c r="U14" i="25"/>
  <c r="T14" i="25"/>
  <c r="S14" i="25"/>
  <c r="R14" i="25"/>
  <c r="Q14" i="25"/>
  <c r="P14" i="25"/>
  <c r="E14" i="25"/>
  <c r="U12" i="25"/>
  <c r="T12" i="25"/>
  <c r="S12" i="25"/>
  <c r="R12" i="25"/>
  <c r="Q12" i="25"/>
  <c r="P12" i="25"/>
  <c r="U11" i="25"/>
  <c r="T11" i="25"/>
  <c r="S11" i="25"/>
  <c r="R11" i="25"/>
  <c r="Q11" i="25"/>
  <c r="P11" i="25"/>
  <c r="U10" i="25"/>
  <c r="T10" i="25"/>
  <c r="S10" i="25"/>
  <c r="R10" i="25"/>
  <c r="Q10" i="25"/>
  <c r="P10" i="25"/>
  <c r="U9" i="25"/>
  <c r="T9" i="25"/>
  <c r="S9" i="25"/>
  <c r="R9" i="25"/>
  <c r="Q9" i="25"/>
  <c r="P9" i="25"/>
  <c r="U8" i="25"/>
  <c r="T8" i="25"/>
  <c r="S8" i="25"/>
  <c r="R8" i="25"/>
  <c r="Q8" i="25"/>
  <c r="P8" i="25"/>
  <c r="U7" i="25"/>
  <c r="T7" i="25"/>
  <c r="S7" i="25"/>
  <c r="R7" i="25"/>
  <c r="Q7" i="25"/>
  <c r="P7" i="25"/>
  <c r="U6" i="25"/>
  <c r="T6" i="25"/>
  <c r="S6" i="25"/>
  <c r="R6" i="25"/>
  <c r="Q6" i="25"/>
  <c r="P6" i="25"/>
  <c r="U5" i="25"/>
  <c r="T5" i="25"/>
  <c r="S5" i="25"/>
  <c r="R5" i="25"/>
  <c r="Q5" i="25"/>
  <c r="P5" i="25"/>
  <c r="U4" i="25"/>
  <c r="T4" i="25"/>
  <c r="S4" i="25"/>
  <c r="R4" i="25"/>
  <c r="Q4" i="25"/>
  <c r="P4" i="25"/>
  <c r="U3" i="25"/>
  <c r="T3" i="25"/>
  <c r="S3" i="25"/>
  <c r="R3" i="25"/>
  <c r="Q3" i="25"/>
  <c r="P3" i="25"/>
  <c r="U2" i="25"/>
  <c r="T2" i="25"/>
  <c r="S2" i="25"/>
  <c r="R2" i="25"/>
  <c r="Q2" i="25"/>
  <c r="P2" i="25"/>
  <c r="U29" i="24"/>
  <c r="T29" i="24"/>
  <c r="S29" i="24"/>
  <c r="R29" i="24"/>
  <c r="Q29" i="24"/>
  <c r="P29" i="24"/>
  <c r="U28" i="24"/>
  <c r="T28" i="24"/>
  <c r="S28" i="24"/>
  <c r="R28" i="24"/>
  <c r="Q28" i="24"/>
  <c r="P28" i="24"/>
  <c r="U27" i="24"/>
  <c r="T27" i="24"/>
  <c r="S27" i="24"/>
  <c r="R27" i="24"/>
  <c r="Q27" i="24"/>
  <c r="P27" i="24"/>
  <c r="U26" i="24"/>
  <c r="T26" i="24"/>
  <c r="S26" i="24"/>
  <c r="R26" i="24"/>
  <c r="Q26" i="24"/>
  <c r="P26" i="24"/>
  <c r="E26" i="24"/>
  <c r="U25" i="24"/>
  <c r="T25" i="24"/>
  <c r="S25" i="24"/>
  <c r="R25" i="24"/>
  <c r="Q25" i="24"/>
  <c r="P25" i="24"/>
  <c r="E25" i="24"/>
  <c r="U24" i="24"/>
  <c r="T24" i="24"/>
  <c r="S24" i="24"/>
  <c r="R24" i="24"/>
  <c r="Q24" i="24"/>
  <c r="P24" i="24"/>
  <c r="E24" i="24"/>
  <c r="U23" i="24"/>
  <c r="T23" i="24"/>
  <c r="S23" i="24"/>
  <c r="R23" i="24"/>
  <c r="Q23" i="24"/>
  <c r="P23" i="24"/>
  <c r="E23" i="24"/>
  <c r="U22" i="24"/>
  <c r="T22" i="24"/>
  <c r="S22" i="24"/>
  <c r="R22" i="24"/>
  <c r="Q22" i="24"/>
  <c r="P22" i="24"/>
  <c r="E22" i="24"/>
  <c r="U21" i="24"/>
  <c r="T21" i="24"/>
  <c r="S21" i="24"/>
  <c r="R21" i="24"/>
  <c r="Q21" i="24"/>
  <c r="P21" i="24"/>
  <c r="E21" i="24"/>
  <c r="U20" i="24"/>
  <c r="T20" i="24"/>
  <c r="S20" i="24"/>
  <c r="R20" i="24"/>
  <c r="Q20" i="24"/>
  <c r="P20" i="24"/>
  <c r="E20" i="24"/>
  <c r="U19" i="24"/>
  <c r="T19" i="24"/>
  <c r="S19" i="24"/>
  <c r="R19" i="24"/>
  <c r="Q19" i="24"/>
  <c r="P19" i="24"/>
  <c r="E19" i="24"/>
  <c r="U18" i="24"/>
  <c r="T18" i="24"/>
  <c r="S18" i="24"/>
  <c r="R18" i="24"/>
  <c r="Q18" i="24"/>
  <c r="P18" i="24"/>
  <c r="E18" i="24"/>
  <c r="U17" i="24"/>
  <c r="T17" i="24"/>
  <c r="S17" i="24"/>
  <c r="R17" i="24"/>
  <c r="Q17" i="24"/>
  <c r="P17" i="24"/>
  <c r="E17" i="24"/>
  <c r="U16" i="24"/>
  <c r="T16" i="24"/>
  <c r="S16" i="24"/>
  <c r="R16" i="24"/>
  <c r="Q16" i="24"/>
  <c r="P16" i="24"/>
  <c r="E16" i="24"/>
  <c r="U15" i="24"/>
  <c r="T15" i="24"/>
  <c r="S15" i="24"/>
  <c r="R15" i="24"/>
  <c r="Q15" i="24"/>
  <c r="P15" i="24"/>
  <c r="E15" i="24"/>
  <c r="U14" i="24"/>
  <c r="T14" i="24"/>
  <c r="S14" i="24"/>
  <c r="R14" i="24"/>
  <c r="Q14" i="24"/>
  <c r="P14" i="24"/>
  <c r="E14" i="24"/>
  <c r="U12" i="24"/>
  <c r="T12" i="24"/>
  <c r="S12" i="24"/>
  <c r="R12" i="24"/>
  <c r="Q12" i="24"/>
  <c r="P12" i="24"/>
  <c r="U11" i="24"/>
  <c r="T11" i="24"/>
  <c r="S11" i="24"/>
  <c r="R11" i="24"/>
  <c r="Q11" i="24"/>
  <c r="P11" i="24"/>
  <c r="U10" i="24"/>
  <c r="T10" i="24"/>
  <c r="S10" i="24"/>
  <c r="R10" i="24"/>
  <c r="Q10" i="24"/>
  <c r="P10" i="24"/>
  <c r="U9" i="24"/>
  <c r="T9" i="24"/>
  <c r="S9" i="24"/>
  <c r="R9" i="24"/>
  <c r="Q9" i="24"/>
  <c r="P9" i="24"/>
  <c r="U8" i="24"/>
  <c r="T8" i="24"/>
  <c r="S8" i="24"/>
  <c r="R8" i="24"/>
  <c r="Q8" i="24"/>
  <c r="P8" i="24"/>
  <c r="U7" i="24"/>
  <c r="T7" i="24"/>
  <c r="S7" i="24"/>
  <c r="R7" i="24"/>
  <c r="Q7" i="24"/>
  <c r="P7" i="24"/>
  <c r="U6" i="24"/>
  <c r="T6" i="24"/>
  <c r="S6" i="24"/>
  <c r="R6" i="24"/>
  <c r="Q6" i="24"/>
  <c r="P6" i="24"/>
  <c r="U5" i="24"/>
  <c r="T5" i="24"/>
  <c r="S5" i="24"/>
  <c r="R5" i="24"/>
  <c r="Q5" i="24"/>
  <c r="P5" i="24"/>
  <c r="U4" i="24"/>
  <c r="T4" i="24"/>
  <c r="S4" i="24"/>
  <c r="R4" i="24"/>
  <c r="Q4" i="24"/>
  <c r="P4" i="24"/>
  <c r="U3" i="24"/>
  <c r="T3" i="24"/>
  <c r="S3" i="24"/>
  <c r="R3" i="24"/>
  <c r="Q3" i="24"/>
  <c r="P3" i="24"/>
  <c r="U2" i="24"/>
  <c r="T2" i="24"/>
  <c r="S2" i="24"/>
  <c r="R2" i="24"/>
  <c r="Q2" i="24"/>
  <c r="P2" i="24"/>
  <c r="U29" i="23"/>
  <c r="T29" i="23"/>
  <c r="S29" i="23"/>
  <c r="R29" i="23"/>
  <c r="Q29" i="23"/>
  <c r="P29" i="23"/>
  <c r="E29" i="23"/>
  <c r="U28" i="23"/>
  <c r="T28" i="23"/>
  <c r="S28" i="23"/>
  <c r="R28" i="23"/>
  <c r="Q28" i="23"/>
  <c r="P28" i="23"/>
  <c r="E28" i="23"/>
  <c r="U27" i="23"/>
  <c r="T27" i="23"/>
  <c r="S27" i="23"/>
  <c r="R27" i="23"/>
  <c r="Q27" i="23"/>
  <c r="P27" i="23"/>
  <c r="E27" i="23"/>
  <c r="U26" i="23"/>
  <c r="T26" i="23"/>
  <c r="S26" i="23"/>
  <c r="R26" i="23"/>
  <c r="Q26" i="23"/>
  <c r="P26" i="23"/>
  <c r="E26" i="23"/>
  <c r="U25" i="23"/>
  <c r="T25" i="23"/>
  <c r="S25" i="23"/>
  <c r="R25" i="23"/>
  <c r="Q25" i="23"/>
  <c r="P25" i="23"/>
  <c r="E25" i="23"/>
  <c r="U24" i="23"/>
  <c r="T24" i="23"/>
  <c r="S24" i="23"/>
  <c r="R24" i="23"/>
  <c r="Q24" i="23"/>
  <c r="P24" i="23"/>
  <c r="E24" i="23"/>
  <c r="U23" i="23"/>
  <c r="T23" i="23"/>
  <c r="S23" i="23"/>
  <c r="R23" i="23"/>
  <c r="Q23" i="23"/>
  <c r="P23" i="23"/>
  <c r="E23" i="23"/>
  <c r="U22" i="23"/>
  <c r="T22" i="23"/>
  <c r="S22" i="23"/>
  <c r="R22" i="23"/>
  <c r="Q22" i="23"/>
  <c r="P22" i="23"/>
  <c r="E22" i="23"/>
  <c r="U21" i="23"/>
  <c r="T21" i="23"/>
  <c r="S21" i="23"/>
  <c r="R21" i="23"/>
  <c r="Q21" i="23"/>
  <c r="P21" i="23"/>
  <c r="E21" i="23"/>
  <c r="U20" i="23"/>
  <c r="T20" i="23"/>
  <c r="S20" i="23"/>
  <c r="R20" i="23"/>
  <c r="Q20" i="23"/>
  <c r="P20" i="23"/>
  <c r="E20" i="23"/>
  <c r="U19" i="23"/>
  <c r="T19" i="23"/>
  <c r="S19" i="23"/>
  <c r="R19" i="23"/>
  <c r="Q19" i="23"/>
  <c r="P19" i="23"/>
  <c r="E19" i="23"/>
  <c r="U18" i="23"/>
  <c r="T18" i="23"/>
  <c r="S18" i="23"/>
  <c r="R18" i="23"/>
  <c r="Q18" i="23"/>
  <c r="P18" i="23"/>
  <c r="E18" i="23"/>
  <c r="U17" i="23"/>
  <c r="T17" i="23"/>
  <c r="S17" i="23"/>
  <c r="R17" i="23"/>
  <c r="Q17" i="23"/>
  <c r="P17" i="23"/>
  <c r="E17" i="23"/>
  <c r="U16" i="23"/>
  <c r="T16" i="23"/>
  <c r="S16" i="23"/>
  <c r="R16" i="23"/>
  <c r="Q16" i="23"/>
  <c r="P16" i="23"/>
  <c r="E16" i="23"/>
  <c r="U15" i="23"/>
  <c r="T15" i="23"/>
  <c r="S15" i="23"/>
  <c r="R15" i="23"/>
  <c r="Q15" i="23"/>
  <c r="P15" i="23"/>
  <c r="E15" i="23"/>
  <c r="U14" i="23"/>
  <c r="T14" i="23"/>
  <c r="S14" i="23"/>
  <c r="R14" i="23"/>
  <c r="Q14" i="23"/>
  <c r="P14" i="23"/>
  <c r="E14" i="23"/>
  <c r="U12" i="23"/>
  <c r="T12" i="23"/>
  <c r="S12" i="23"/>
  <c r="R12" i="23"/>
  <c r="Q12" i="23"/>
  <c r="P12" i="23"/>
  <c r="U11" i="23"/>
  <c r="T11" i="23"/>
  <c r="S11" i="23"/>
  <c r="R11" i="23"/>
  <c r="Q11" i="23"/>
  <c r="P11" i="23"/>
  <c r="U10" i="23"/>
  <c r="T10" i="23"/>
  <c r="S10" i="23"/>
  <c r="R10" i="23"/>
  <c r="Q10" i="23"/>
  <c r="P10" i="23"/>
  <c r="U9" i="23"/>
  <c r="T9" i="23"/>
  <c r="S9" i="23"/>
  <c r="R9" i="23"/>
  <c r="Q9" i="23"/>
  <c r="P9" i="23"/>
  <c r="U8" i="23"/>
  <c r="T8" i="23"/>
  <c r="S8" i="23"/>
  <c r="R8" i="23"/>
  <c r="Q8" i="23"/>
  <c r="P8" i="23"/>
  <c r="U7" i="23"/>
  <c r="T7" i="23"/>
  <c r="S7" i="23"/>
  <c r="R7" i="23"/>
  <c r="Q7" i="23"/>
  <c r="P7" i="23"/>
  <c r="U6" i="23"/>
  <c r="T6" i="23"/>
  <c r="S6" i="23"/>
  <c r="R6" i="23"/>
  <c r="Q6" i="23"/>
  <c r="P6" i="23"/>
  <c r="U5" i="23"/>
  <c r="T5" i="23"/>
  <c r="S5" i="23"/>
  <c r="R5" i="23"/>
  <c r="Q5" i="23"/>
  <c r="P5" i="23"/>
  <c r="U4" i="23"/>
  <c r="T4" i="23"/>
  <c r="S4" i="23"/>
  <c r="R4" i="23"/>
  <c r="Q4" i="23"/>
  <c r="P4" i="23"/>
  <c r="U3" i="23"/>
  <c r="T3" i="23"/>
  <c r="S3" i="23"/>
  <c r="R3" i="23"/>
  <c r="Q3" i="23"/>
  <c r="P3" i="23"/>
  <c r="U2" i="23"/>
  <c r="T2" i="23"/>
  <c r="S2" i="23"/>
  <c r="R2" i="23"/>
  <c r="Q2" i="23"/>
  <c r="P2" i="23"/>
  <c r="E14" i="22"/>
  <c r="P14" i="22"/>
  <c r="Q14" i="22"/>
  <c r="R14" i="22"/>
  <c r="S14" i="22"/>
  <c r="T14" i="22"/>
  <c r="U14" i="22"/>
  <c r="U29" i="22"/>
  <c r="T29" i="22"/>
  <c r="S29" i="22"/>
  <c r="R29" i="22"/>
  <c r="Q29" i="22"/>
  <c r="P29" i="22"/>
  <c r="E29" i="22"/>
  <c r="U28" i="22"/>
  <c r="T28" i="22"/>
  <c r="S28" i="22"/>
  <c r="R28" i="22"/>
  <c r="Q28" i="22"/>
  <c r="P28" i="22"/>
  <c r="E28" i="22"/>
  <c r="U27" i="22"/>
  <c r="T27" i="22"/>
  <c r="S27" i="22"/>
  <c r="R27" i="22"/>
  <c r="Q27" i="22"/>
  <c r="P27" i="22"/>
  <c r="E27" i="22"/>
  <c r="U26" i="22"/>
  <c r="T26" i="22"/>
  <c r="S26" i="22"/>
  <c r="R26" i="22"/>
  <c r="Q26" i="22"/>
  <c r="P26" i="22"/>
  <c r="E26" i="22"/>
  <c r="U25" i="22"/>
  <c r="T25" i="22"/>
  <c r="S25" i="22"/>
  <c r="R25" i="22"/>
  <c r="Q25" i="22"/>
  <c r="P25" i="22"/>
  <c r="E25" i="22"/>
  <c r="U24" i="22"/>
  <c r="T24" i="22"/>
  <c r="S24" i="22"/>
  <c r="R24" i="22"/>
  <c r="Q24" i="22"/>
  <c r="P24" i="22"/>
  <c r="E24" i="22"/>
  <c r="U23" i="22"/>
  <c r="T23" i="22"/>
  <c r="S23" i="22"/>
  <c r="R23" i="22"/>
  <c r="Q23" i="22"/>
  <c r="P23" i="22"/>
  <c r="E23" i="22"/>
  <c r="U22" i="22"/>
  <c r="T22" i="22"/>
  <c r="S22" i="22"/>
  <c r="R22" i="22"/>
  <c r="Q22" i="22"/>
  <c r="P22" i="22"/>
  <c r="E22" i="22"/>
  <c r="U21" i="22"/>
  <c r="T21" i="22"/>
  <c r="S21" i="22"/>
  <c r="R21" i="22"/>
  <c r="Q21" i="22"/>
  <c r="P21" i="22"/>
  <c r="E21" i="22"/>
  <c r="U20" i="22"/>
  <c r="T20" i="22"/>
  <c r="S20" i="22"/>
  <c r="R20" i="22"/>
  <c r="Q20" i="22"/>
  <c r="P20" i="22"/>
  <c r="E20" i="22"/>
  <c r="U19" i="22"/>
  <c r="T19" i="22"/>
  <c r="S19" i="22"/>
  <c r="R19" i="22"/>
  <c r="Q19" i="22"/>
  <c r="P19" i="22"/>
  <c r="E19" i="22"/>
  <c r="U18" i="22"/>
  <c r="T18" i="22"/>
  <c r="S18" i="22"/>
  <c r="R18" i="22"/>
  <c r="Q18" i="22"/>
  <c r="P18" i="22"/>
  <c r="E18" i="22"/>
  <c r="U17" i="22"/>
  <c r="T17" i="22"/>
  <c r="S17" i="22"/>
  <c r="R17" i="22"/>
  <c r="Q17" i="22"/>
  <c r="P17" i="22"/>
  <c r="E17" i="22"/>
  <c r="U16" i="22"/>
  <c r="T16" i="22"/>
  <c r="S16" i="22"/>
  <c r="R16" i="22"/>
  <c r="Q16" i="22"/>
  <c r="P16" i="22"/>
  <c r="E16" i="22"/>
  <c r="U15" i="22"/>
  <c r="T15" i="22"/>
  <c r="S15" i="22"/>
  <c r="R15" i="22"/>
  <c r="Q15" i="22"/>
  <c r="P15" i="22"/>
  <c r="E15" i="22"/>
  <c r="U12" i="22"/>
  <c r="T12" i="22"/>
  <c r="S12" i="22"/>
  <c r="R12" i="22"/>
  <c r="Q12" i="22"/>
  <c r="P12" i="22"/>
  <c r="U11" i="22"/>
  <c r="T11" i="22"/>
  <c r="S11" i="22"/>
  <c r="R11" i="22"/>
  <c r="Q11" i="22"/>
  <c r="P11" i="22"/>
  <c r="U10" i="22"/>
  <c r="T10" i="22"/>
  <c r="S10" i="22"/>
  <c r="R10" i="22"/>
  <c r="Q10" i="22"/>
  <c r="P10" i="22"/>
  <c r="U9" i="22"/>
  <c r="T9" i="22"/>
  <c r="S9" i="22"/>
  <c r="R9" i="22"/>
  <c r="Q9" i="22"/>
  <c r="P9" i="22"/>
  <c r="U8" i="22"/>
  <c r="T8" i="22"/>
  <c r="S8" i="22"/>
  <c r="R8" i="22"/>
  <c r="Q8" i="22"/>
  <c r="P8" i="22"/>
  <c r="U7" i="22"/>
  <c r="T7" i="22"/>
  <c r="S7" i="22"/>
  <c r="R7" i="22"/>
  <c r="Q7" i="22"/>
  <c r="P7" i="22"/>
  <c r="U6" i="22"/>
  <c r="T6" i="22"/>
  <c r="S6" i="22"/>
  <c r="R6" i="22"/>
  <c r="Q6" i="22"/>
  <c r="P6" i="22"/>
  <c r="U5" i="22"/>
  <c r="T5" i="22"/>
  <c r="S5" i="22"/>
  <c r="R5" i="22"/>
  <c r="Q5" i="22"/>
  <c r="P5" i="22"/>
  <c r="U4" i="22"/>
  <c r="T4" i="22"/>
  <c r="S4" i="22"/>
  <c r="R4" i="22"/>
  <c r="Q4" i="22"/>
  <c r="P4" i="22"/>
  <c r="U3" i="22"/>
  <c r="T3" i="22"/>
  <c r="S3" i="22"/>
  <c r="R3" i="22"/>
  <c r="Q3" i="22"/>
  <c r="P3" i="22"/>
  <c r="U2" i="22"/>
  <c r="T2" i="22"/>
  <c r="S2" i="22"/>
  <c r="R2" i="22"/>
  <c r="Q2" i="22"/>
  <c r="P2" i="22"/>
  <c r="E27" i="21"/>
  <c r="E28" i="21"/>
  <c r="E29" i="21"/>
  <c r="U29" i="21"/>
  <c r="T29" i="21"/>
  <c r="S29" i="21"/>
  <c r="R29" i="21"/>
  <c r="Q29" i="21"/>
  <c r="P29" i="21"/>
  <c r="U28" i="21"/>
  <c r="T28" i="21"/>
  <c r="S28" i="21"/>
  <c r="R28" i="21"/>
  <c r="Q28" i="21"/>
  <c r="P28" i="21"/>
  <c r="U27" i="21"/>
  <c r="T27" i="21"/>
  <c r="S27" i="21"/>
  <c r="R27" i="21"/>
  <c r="Q27" i="21"/>
  <c r="P27" i="21"/>
  <c r="U26" i="21"/>
  <c r="T26" i="21"/>
  <c r="S26" i="21"/>
  <c r="R26" i="21"/>
  <c r="Q26" i="21"/>
  <c r="P26" i="21"/>
  <c r="E26" i="21"/>
  <c r="U25" i="21"/>
  <c r="T25" i="21"/>
  <c r="S25" i="21"/>
  <c r="R25" i="21"/>
  <c r="Q25" i="21"/>
  <c r="P25" i="21"/>
  <c r="E25" i="21"/>
  <c r="U24" i="21"/>
  <c r="T24" i="21"/>
  <c r="S24" i="21"/>
  <c r="R24" i="21"/>
  <c r="Q24" i="21"/>
  <c r="P24" i="21"/>
  <c r="E24" i="21"/>
  <c r="U23" i="21"/>
  <c r="T23" i="21"/>
  <c r="S23" i="21"/>
  <c r="R23" i="21"/>
  <c r="Q23" i="21"/>
  <c r="P23" i="21"/>
  <c r="E23" i="21"/>
  <c r="U22" i="21"/>
  <c r="T22" i="21"/>
  <c r="S22" i="21"/>
  <c r="R22" i="21"/>
  <c r="Q22" i="21"/>
  <c r="P22" i="21"/>
  <c r="E22" i="21"/>
  <c r="U21" i="21"/>
  <c r="T21" i="21"/>
  <c r="S21" i="21"/>
  <c r="R21" i="21"/>
  <c r="Q21" i="21"/>
  <c r="P21" i="21"/>
  <c r="E21" i="21"/>
  <c r="U20" i="21"/>
  <c r="T20" i="21"/>
  <c r="S20" i="21"/>
  <c r="R20" i="21"/>
  <c r="Q20" i="21"/>
  <c r="P20" i="21"/>
  <c r="E20" i="21"/>
  <c r="U19" i="21"/>
  <c r="T19" i="21"/>
  <c r="S19" i="21"/>
  <c r="R19" i="21"/>
  <c r="Q19" i="21"/>
  <c r="P19" i="21"/>
  <c r="E19" i="21"/>
  <c r="U18" i="21"/>
  <c r="T18" i="21"/>
  <c r="S18" i="21"/>
  <c r="R18" i="21"/>
  <c r="Q18" i="21"/>
  <c r="P18" i="21"/>
  <c r="E18" i="21"/>
  <c r="U17" i="21"/>
  <c r="T17" i="21"/>
  <c r="S17" i="21"/>
  <c r="R17" i="21"/>
  <c r="Q17" i="21"/>
  <c r="P17" i="21"/>
  <c r="E17" i="21"/>
  <c r="U16" i="21"/>
  <c r="T16" i="21"/>
  <c r="S16" i="21"/>
  <c r="R16" i="21"/>
  <c r="Q16" i="21"/>
  <c r="P16" i="21"/>
  <c r="E16" i="21"/>
  <c r="U15" i="21"/>
  <c r="T15" i="21"/>
  <c r="S15" i="21"/>
  <c r="R15" i="21"/>
  <c r="Q15" i="21"/>
  <c r="P15" i="21"/>
  <c r="E15" i="21"/>
  <c r="U14" i="21"/>
  <c r="T14" i="21"/>
  <c r="S14" i="21"/>
  <c r="R14" i="21"/>
  <c r="Q14" i="21"/>
  <c r="P14" i="21"/>
  <c r="E14" i="21"/>
  <c r="U12" i="21"/>
  <c r="T12" i="21"/>
  <c r="S12" i="21"/>
  <c r="R12" i="21"/>
  <c r="Q12" i="21"/>
  <c r="P12" i="21"/>
  <c r="U11" i="21"/>
  <c r="T11" i="21"/>
  <c r="S11" i="21"/>
  <c r="R11" i="21"/>
  <c r="Q11" i="21"/>
  <c r="P11" i="21"/>
  <c r="U10" i="21"/>
  <c r="T10" i="21"/>
  <c r="S10" i="21"/>
  <c r="R10" i="21"/>
  <c r="Q10" i="21"/>
  <c r="P10" i="21"/>
  <c r="U9" i="21"/>
  <c r="T9" i="21"/>
  <c r="S9" i="21"/>
  <c r="R9" i="21"/>
  <c r="Q9" i="21"/>
  <c r="P9" i="21"/>
  <c r="U8" i="21"/>
  <c r="T8" i="21"/>
  <c r="S8" i="21"/>
  <c r="R8" i="21"/>
  <c r="Q8" i="21"/>
  <c r="P8" i="21"/>
  <c r="U7" i="21"/>
  <c r="T7" i="21"/>
  <c r="S7" i="21"/>
  <c r="R7" i="21"/>
  <c r="Q7" i="21"/>
  <c r="P7" i="21"/>
  <c r="U6" i="21"/>
  <c r="T6" i="21"/>
  <c r="S6" i="21"/>
  <c r="R6" i="21"/>
  <c r="Q6" i="21"/>
  <c r="P6" i="21"/>
  <c r="U5" i="21"/>
  <c r="T5" i="21"/>
  <c r="S5" i="21"/>
  <c r="R5" i="21"/>
  <c r="Q5" i="21"/>
  <c r="P5" i="21"/>
  <c r="U4" i="21"/>
  <c r="T4" i="21"/>
  <c r="S4" i="21"/>
  <c r="R4" i="21"/>
  <c r="Q4" i="21"/>
  <c r="P4" i="21"/>
  <c r="U3" i="21"/>
  <c r="T3" i="21"/>
  <c r="S3" i="21"/>
  <c r="R3" i="21"/>
  <c r="Q3" i="21"/>
  <c r="P3" i="21"/>
  <c r="U2" i="21"/>
  <c r="T2" i="21"/>
  <c r="S2" i="21"/>
  <c r="R2" i="21"/>
  <c r="Q2" i="21"/>
  <c r="P2" i="21"/>
  <c r="E15" i="20"/>
  <c r="E16" i="20"/>
  <c r="E17" i="20"/>
  <c r="E18" i="20"/>
  <c r="E19" i="20"/>
  <c r="E20" i="20"/>
  <c r="E21" i="20"/>
  <c r="E22" i="20"/>
  <c r="E23" i="20"/>
  <c r="E24" i="20"/>
  <c r="E25" i="20"/>
  <c r="E26" i="20"/>
  <c r="E14" i="20"/>
  <c r="E15" i="19"/>
  <c r="E16" i="19"/>
  <c r="E17" i="19"/>
  <c r="E18" i="19"/>
  <c r="E19" i="19"/>
  <c r="E20" i="19"/>
  <c r="E21" i="19"/>
  <c r="E22" i="19"/>
  <c r="E23" i="19"/>
  <c r="E24" i="19"/>
  <c r="E25" i="19"/>
  <c r="E26" i="19"/>
  <c r="P14" i="20"/>
  <c r="Q14" i="20"/>
  <c r="R14" i="20"/>
  <c r="S14" i="20"/>
  <c r="T14" i="20"/>
  <c r="U29" i="20"/>
  <c r="T29" i="20"/>
  <c r="S29" i="20"/>
  <c r="R29" i="20"/>
  <c r="Q29" i="20"/>
  <c r="P29" i="20"/>
  <c r="U28" i="20"/>
  <c r="T28" i="20"/>
  <c r="S28" i="20"/>
  <c r="R28" i="20"/>
  <c r="Q28" i="20"/>
  <c r="P28" i="20"/>
  <c r="U27" i="20"/>
  <c r="T27" i="20"/>
  <c r="S27" i="20"/>
  <c r="R27" i="20"/>
  <c r="Q27" i="20"/>
  <c r="P27" i="20"/>
  <c r="U26" i="20"/>
  <c r="T26" i="20"/>
  <c r="S26" i="20"/>
  <c r="R26" i="20"/>
  <c r="Q26" i="20"/>
  <c r="P26" i="20"/>
  <c r="U25" i="20"/>
  <c r="T25" i="20"/>
  <c r="S25" i="20"/>
  <c r="R25" i="20"/>
  <c r="Q25" i="20"/>
  <c r="P25" i="20"/>
  <c r="U24" i="20"/>
  <c r="T24" i="20"/>
  <c r="S24" i="20"/>
  <c r="R24" i="20"/>
  <c r="Q24" i="20"/>
  <c r="P24" i="20"/>
  <c r="U23" i="20"/>
  <c r="T23" i="20"/>
  <c r="S23" i="20"/>
  <c r="R23" i="20"/>
  <c r="Q23" i="20"/>
  <c r="P23" i="20"/>
  <c r="U22" i="20"/>
  <c r="T22" i="20"/>
  <c r="S22" i="20"/>
  <c r="R22" i="20"/>
  <c r="Q22" i="20"/>
  <c r="P22" i="20"/>
  <c r="U21" i="20"/>
  <c r="T21" i="20"/>
  <c r="S21" i="20"/>
  <c r="R21" i="20"/>
  <c r="Q21" i="20"/>
  <c r="P21" i="20"/>
  <c r="U20" i="20"/>
  <c r="T20" i="20"/>
  <c r="S20" i="20"/>
  <c r="R20" i="20"/>
  <c r="Q20" i="20"/>
  <c r="P20" i="20"/>
  <c r="U19" i="20"/>
  <c r="T19" i="20"/>
  <c r="S19" i="20"/>
  <c r="R19" i="20"/>
  <c r="Q19" i="20"/>
  <c r="P19" i="20"/>
  <c r="U18" i="20"/>
  <c r="T18" i="20"/>
  <c r="S18" i="20"/>
  <c r="R18" i="20"/>
  <c r="Q18" i="20"/>
  <c r="P18" i="20"/>
  <c r="U17" i="20"/>
  <c r="T17" i="20"/>
  <c r="S17" i="20"/>
  <c r="R17" i="20"/>
  <c r="Q17" i="20"/>
  <c r="P17" i="20"/>
  <c r="U16" i="20"/>
  <c r="T16" i="20"/>
  <c r="S16" i="20"/>
  <c r="R16" i="20"/>
  <c r="Q16" i="20"/>
  <c r="P16" i="20"/>
  <c r="U15" i="20"/>
  <c r="T15" i="20"/>
  <c r="S15" i="20"/>
  <c r="R15" i="20"/>
  <c r="Q15" i="20"/>
  <c r="P15" i="20"/>
  <c r="U14" i="20"/>
  <c r="U12" i="20"/>
  <c r="T12" i="20"/>
  <c r="S12" i="20"/>
  <c r="R12" i="20"/>
  <c r="Q12" i="20"/>
  <c r="P12" i="20"/>
  <c r="U11" i="20"/>
  <c r="T11" i="20"/>
  <c r="S11" i="20"/>
  <c r="R11" i="20"/>
  <c r="Q11" i="20"/>
  <c r="P11" i="20"/>
  <c r="U10" i="20"/>
  <c r="T10" i="20"/>
  <c r="S10" i="20"/>
  <c r="R10" i="20"/>
  <c r="Q10" i="20"/>
  <c r="P10" i="20"/>
  <c r="U9" i="20"/>
  <c r="T9" i="20"/>
  <c r="S9" i="20"/>
  <c r="R9" i="20"/>
  <c r="Q9" i="20"/>
  <c r="P9" i="20"/>
  <c r="U8" i="20"/>
  <c r="T8" i="20"/>
  <c r="S8" i="20"/>
  <c r="R8" i="20"/>
  <c r="Q8" i="20"/>
  <c r="P8" i="20"/>
  <c r="U7" i="20"/>
  <c r="T7" i="20"/>
  <c r="S7" i="20"/>
  <c r="R7" i="20"/>
  <c r="Q7" i="20"/>
  <c r="P7" i="20"/>
  <c r="U6" i="20"/>
  <c r="T6" i="20"/>
  <c r="S6" i="20"/>
  <c r="R6" i="20"/>
  <c r="Q6" i="20"/>
  <c r="P6" i="20"/>
  <c r="U5" i="20"/>
  <c r="T5" i="20"/>
  <c r="S5" i="20"/>
  <c r="R5" i="20"/>
  <c r="Q5" i="20"/>
  <c r="P5" i="20"/>
  <c r="U4" i="20"/>
  <c r="T4" i="20"/>
  <c r="S4" i="20"/>
  <c r="R4" i="20"/>
  <c r="Q4" i="20"/>
  <c r="P4" i="20"/>
  <c r="U3" i="20"/>
  <c r="T3" i="20"/>
  <c r="S3" i="20"/>
  <c r="R3" i="20"/>
  <c r="Q3" i="20"/>
  <c r="P3" i="20"/>
  <c r="U2" i="20"/>
  <c r="T2" i="20"/>
  <c r="S2" i="20"/>
  <c r="R2" i="20"/>
  <c r="Q2" i="20"/>
  <c r="P2" i="20"/>
  <c r="E14" i="19"/>
  <c r="U29" i="19"/>
  <c r="T29" i="19"/>
  <c r="S29" i="19"/>
  <c r="R29" i="19"/>
  <c r="Q29" i="19"/>
  <c r="P29" i="19"/>
  <c r="U28" i="19"/>
  <c r="T28" i="19"/>
  <c r="S28" i="19"/>
  <c r="R28" i="19"/>
  <c r="Q28" i="19"/>
  <c r="P28" i="19"/>
  <c r="U27" i="19"/>
  <c r="T27" i="19"/>
  <c r="S27" i="19"/>
  <c r="R27" i="19"/>
  <c r="Q27" i="19"/>
  <c r="P27" i="19"/>
  <c r="U26" i="19"/>
  <c r="T26" i="19"/>
  <c r="S26" i="19"/>
  <c r="R26" i="19"/>
  <c r="Q26" i="19"/>
  <c r="P26" i="19"/>
  <c r="U25" i="19"/>
  <c r="T25" i="19"/>
  <c r="S25" i="19"/>
  <c r="R25" i="19"/>
  <c r="Q25" i="19"/>
  <c r="P25" i="19"/>
  <c r="U24" i="19"/>
  <c r="T24" i="19"/>
  <c r="S24" i="19"/>
  <c r="R24" i="19"/>
  <c r="Q24" i="19"/>
  <c r="P24" i="19"/>
  <c r="U23" i="19"/>
  <c r="T23" i="19"/>
  <c r="S23" i="19"/>
  <c r="R23" i="19"/>
  <c r="Q23" i="19"/>
  <c r="P23" i="19"/>
  <c r="U22" i="19"/>
  <c r="T22" i="19"/>
  <c r="S22" i="19"/>
  <c r="R22" i="19"/>
  <c r="Q22" i="19"/>
  <c r="P22" i="19"/>
  <c r="U21" i="19"/>
  <c r="T21" i="19"/>
  <c r="S21" i="19"/>
  <c r="R21" i="19"/>
  <c r="Q21" i="19"/>
  <c r="P21" i="19"/>
  <c r="U20" i="19"/>
  <c r="T20" i="19"/>
  <c r="S20" i="19"/>
  <c r="R20" i="19"/>
  <c r="Q20" i="19"/>
  <c r="P20" i="19"/>
  <c r="U19" i="19"/>
  <c r="T19" i="19"/>
  <c r="S19" i="19"/>
  <c r="R19" i="19"/>
  <c r="Q19" i="19"/>
  <c r="P19" i="19"/>
  <c r="U18" i="19"/>
  <c r="T18" i="19"/>
  <c r="S18" i="19"/>
  <c r="R18" i="19"/>
  <c r="Q18" i="19"/>
  <c r="P18" i="19"/>
  <c r="U17" i="19"/>
  <c r="T17" i="19"/>
  <c r="S17" i="19"/>
  <c r="R17" i="19"/>
  <c r="Q17" i="19"/>
  <c r="P17" i="19"/>
  <c r="U16" i="19"/>
  <c r="T16" i="19"/>
  <c r="S16" i="19"/>
  <c r="R16" i="19"/>
  <c r="Q16" i="19"/>
  <c r="P16" i="19"/>
  <c r="U15" i="19"/>
  <c r="T15" i="19"/>
  <c r="S15" i="19"/>
  <c r="R15" i="19"/>
  <c r="Q15" i="19"/>
  <c r="P15" i="19"/>
  <c r="U14" i="19"/>
  <c r="T14" i="19"/>
  <c r="S14" i="19"/>
  <c r="R14" i="19"/>
  <c r="Q14" i="19"/>
  <c r="P14" i="19"/>
  <c r="U12" i="19"/>
  <c r="T12" i="19"/>
  <c r="S12" i="19"/>
  <c r="R12" i="19"/>
  <c r="Q12" i="19"/>
  <c r="P12" i="19"/>
  <c r="U11" i="19"/>
  <c r="T11" i="19"/>
  <c r="S11" i="19"/>
  <c r="R11" i="19"/>
  <c r="Q11" i="19"/>
  <c r="P11" i="19"/>
  <c r="U10" i="19"/>
  <c r="T10" i="19"/>
  <c r="S10" i="19"/>
  <c r="R10" i="19"/>
  <c r="Q10" i="19"/>
  <c r="P10" i="19"/>
  <c r="U9" i="19"/>
  <c r="T9" i="19"/>
  <c r="S9" i="19"/>
  <c r="R9" i="19"/>
  <c r="Q9" i="19"/>
  <c r="P9" i="19"/>
  <c r="U8" i="19"/>
  <c r="T8" i="19"/>
  <c r="S8" i="19"/>
  <c r="R8" i="19"/>
  <c r="Q8" i="19"/>
  <c r="P8" i="19"/>
  <c r="U7" i="19"/>
  <c r="T7" i="19"/>
  <c r="S7" i="19"/>
  <c r="R7" i="19"/>
  <c r="Q7" i="19"/>
  <c r="P7" i="19"/>
  <c r="U6" i="19"/>
  <c r="T6" i="19"/>
  <c r="S6" i="19"/>
  <c r="R6" i="19"/>
  <c r="Q6" i="19"/>
  <c r="P6" i="19"/>
  <c r="U5" i="19"/>
  <c r="T5" i="19"/>
  <c r="S5" i="19"/>
  <c r="R5" i="19"/>
  <c r="Q5" i="19"/>
  <c r="P5" i="19"/>
  <c r="U4" i="19"/>
  <c r="T4" i="19"/>
  <c r="S4" i="19"/>
  <c r="R4" i="19"/>
  <c r="Q4" i="19"/>
  <c r="P4" i="19"/>
  <c r="U3" i="19"/>
  <c r="T3" i="19"/>
  <c r="S3" i="19"/>
  <c r="R3" i="19"/>
  <c r="Q3" i="19"/>
  <c r="P3" i="19"/>
  <c r="U2" i="19"/>
  <c r="T2" i="19"/>
  <c r="S2" i="19"/>
  <c r="R2" i="19"/>
  <c r="Q2" i="19"/>
  <c r="P2" i="19"/>
  <c r="U29" i="18"/>
  <c r="T29" i="18"/>
  <c r="S29" i="18"/>
  <c r="R29" i="18"/>
  <c r="Q29" i="18"/>
  <c r="P29" i="18"/>
  <c r="U28" i="18"/>
  <c r="T28" i="18"/>
  <c r="S28" i="18"/>
  <c r="R28" i="18"/>
  <c r="Q28" i="18"/>
  <c r="P28" i="18"/>
  <c r="U27" i="18"/>
  <c r="T27" i="18"/>
  <c r="S27" i="18"/>
  <c r="R27" i="18"/>
  <c r="Q27" i="18"/>
  <c r="P27" i="18"/>
  <c r="U26" i="18"/>
  <c r="T26" i="18"/>
  <c r="S26" i="18"/>
  <c r="R26" i="18"/>
  <c r="Q26" i="18"/>
  <c r="P26" i="18"/>
  <c r="E26" i="18"/>
  <c r="U25" i="18"/>
  <c r="T25" i="18"/>
  <c r="S25" i="18"/>
  <c r="R25" i="18"/>
  <c r="Q25" i="18"/>
  <c r="P25" i="18"/>
  <c r="E25" i="18"/>
  <c r="U24" i="18"/>
  <c r="T24" i="18"/>
  <c r="S24" i="18"/>
  <c r="R24" i="18"/>
  <c r="Q24" i="18"/>
  <c r="P24" i="18"/>
  <c r="E24" i="18"/>
  <c r="U23" i="18"/>
  <c r="T23" i="18"/>
  <c r="S23" i="18"/>
  <c r="R23" i="18"/>
  <c r="Q23" i="18"/>
  <c r="P23" i="18"/>
  <c r="E23" i="18"/>
  <c r="U22" i="18"/>
  <c r="T22" i="18"/>
  <c r="S22" i="18"/>
  <c r="R22" i="18"/>
  <c r="Q22" i="18"/>
  <c r="P22" i="18"/>
  <c r="E22" i="18"/>
  <c r="U21" i="18"/>
  <c r="T21" i="18"/>
  <c r="S21" i="18"/>
  <c r="R21" i="18"/>
  <c r="Q21" i="18"/>
  <c r="P21" i="18"/>
  <c r="E21" i="18"/>
  <c r="U20" i="18"/>
  <c r="T20" i="18"/>
  <c r="S20" i="18"/>
  <c r="R20" i="18"/>
  <c r="Q20" i="18"/>
  <c r="P20" i="18"/>
  <c r="E20" i="18"/>
  <c r="U19" i="18"/>
  <c r="T19" i="18"/>
  <c r="S19" i="18"/>
  <c r="R19" i="18"/>
  <c r="Q19" i="18"/>
  <c r="P19" i="18"/>
  <c r="E19" i="18"/>
  <c r="U18" i="18"/>
  <c r="T18" i="18"/>
  <c r="S18" i="18"/>
  <c r="R18" i="18"/>
  <c r="Q18" i="18"/>
  <c r="P18" i="18"/>
  <c r="E18" i="18"/>
  <c r="U17" i="18"/>
  <c r="T17" i="18"/>
  <c r="S17" i="18"/>
  <c r="R17" i="18"/>
  <c r="Q17" i="18"/>
  <c r="P17" i="18"/>
  <c r="E17" i="18"/>
  <c r="U16" i="18"/>
  <c r="T16" i="18"/>
  <c r="S16" i="18"/>
  <c r="R16" i="18"/>
  <c r="Q16" i="18"/>
  <c r="P16" i="18"/>
  <c r="E16" i="18"/>
  <c r="U15" i="18"/>
  <c r="T15" i="18"/>
  <c r="S15" i="18"/>
  <c r="R15" i="18"/>
  <c r="Q15" i="18"/>
  <c r="P15" i="18"/>
  <c r="E15" i="18"/>
  <c r="U14" i="18"/>
  <c r="T14" i="18"/>
  <c r="S14" i="18"/>
  <c r="R14" i="18"/>
  <c r="Q14" i="18"/>
  <c r="P14" i="18"/>
  <c r="E14" i="18"/>
  <c r="U12" i="18"/>
  <c r="T12" i="18"/>
  <c r="S12" i="18"/>
  <c r="R12" i="18"/>
  <c r="Q12" i="18"/>
  <c r="P12" i="18"/>
  <c r="U11" i="18"/>
  <c r="T11" i="18"/>
  <c r="S11" i="18"/>
  <c r="R11" i="18"/>
  <c r="Q11" i="18"/>
  <c r="P11" i="18"/>
  <c r="U10" i="18"/>
  <c r="T10" i="18"/>
  <c r="S10" i="18"/>
  <c r="R10" i="18"/>
  <c r="Q10" i="18"/>
  <c r="P10" i="18"/>
  <c r="U9" i="18"/>
  <c r="T9" i="18"/>
  <c r="S9" i="18"/>
  <c r="R9" i="18"/>
  <c r="Q9" i="18"/>
  <c r="P9" i="18"/>
  <c r="U8" i="18"/>
  <c r="T8" i="18"/>
  <c r="S8" i="18"/>
  <c r="R8" i="18"/>
  <c r="Q8" i="18"/>
  <c r="P8" i="18"/>
  <c r="U7" i="18"/>
  <c r="T7" i="18"/>
  <c r="S7" i="18"/>
  <c r="R7" i="18"/>
  <c r="Q7" i="18"/>
  <c r="P7" i="18"/>
  <c r="U6" i="18"/>
  <c r="T6" i="18"/>
  <c r="S6" i="18"/>
  <c r="R6" i="18"/>
  <c r="Q6" i="18"/>
  <c r="P6" i="18"/>
  <c r="U5" i="18"/>
  <c r="T5" i="18"/>
  <c r="S5" i="18"/>
  <c r="R5" i="18"/>
  <c r="Q5" i="18"/>
  <c r="P5" i="18"/>
  <c r="U4" i="18"/>
  <c r="T4" i="18"/>
  <c r="S4" i="18"/>
  <c r="R4" i="18"/>
  <c r="Q4" i="18"/>
  <c r="P4" i="18"/>
  <c r="U3" i="18"/>
  <c r="T3" i="18"/>
  <c r="S3" i="18"/>
  <c r="R3" i="18"/>
  <c r="Q3" i="18"/>
  <c r="P3" i="18"/>
  <c r="U2" i="18"/>
  <c r="T2" i="18"/>
  <c r="S2" i="18"/>
  <c r="R2" i="18"/>
  <c r="Q2" i="18"/>
  <c r="P2" i="18"/>
  <c r="U29" i="17"/>
  <c r="T29" i="17"/>
  <c r="S29" i="17"/>
  <c r="R29" i="17"/>
  <c r="Q29" i="17"/>
  <c r="P29" i="17"/>
  <c r="U28" i="17"/>
  <c r="T28" i="17"/>
  <c r="S28" i="17"/>
  <c r="R28" i="17"/>
  <c r="Q28" i="17"/>
  <c r="P28" i="17"/>
  <c r="U27" i="17"/>
  <c r="T27" i="17"/>
  <c r="S27" i="17"/>
  <c r="R27" i="17"/>
  <c r="Q27" i="17"/>
  <c r="P27" i="17"/>
  <c r="U26" i="17"/>
  <c r="T26" i="17"/>
  <c r="S26" i="17"/>
  <c r="R26" i="17"/>
  <c r="Q26" i="17"/>
  <c r="P26" i="17"/>
  <c r="E26" i="17"/>
  <c r="U25" i="17"/>
  <c r="T25" i="17"/>
  <c r="S25" i="17"/>
  <c r="R25" i="17"/>
  <c r="Q25" i="17"/>
  <c r="P25" i="17"/>
  <c r="E25" i="17"/>
  <c r="U24" i="17"/>
  <c r="T24" i="17"/>
  <c r="S24" i="17"/>
  <c r="R24" i="17"/>
  <c r="Q24" i="17"/>
  <c r="P24" i="17"/>
  <c r="E24" i="17"/>
  <c r="U23" i="17"/>
  <c r="T23" i="17"/>
  <c r="S23" i="17"/>
  <c r="R23" i="17"/>
  <c r="Q23" i="17"/>
  <c r="P23" i="17"/>
  <c r="E23" i="17"/>
  <c r="U22" i="17"/>
  <c r="T22" i="17"/>
  <c r="S22" i="17"/>
  <c r="R22" i="17"/>
  <c r="Q22" i="17"/>
  <c r="P22" i="17"/>
  <c r="E22" i="17"/>
  <c r="U21" i="17"/>
  <c r="T21" i="17"/>
  <c r="S21" i="17"/>
  <c r="R21" i="17"/>
  <c r="Q21" i="17"/>
  <c r="P21" i="17"/>
  <c r="E21" i="17"/>
  <c r="U20" i="17"/>
  <c r="T20" i="17"/>
  <c r="S20" i="17"/>
  <c r="R20" i="17"/>
  <c r="Q20" i="17"/>
  <c r="P20" i="17"/>
  <c r="E20" i="17"/>
  <c r="U19" i="17"/>
  <c r="T19" i="17"/>
  <c r="S19" i="17"/>
  <c r="R19" i="17"/>
  <c r="Q19" i="17"/>
  <c r="P19" i="17"/>
  <c r="E19" i="17"/>
  <c r="U18" i="17"/>
  <c r="T18" i="17"/>
  <c r="S18" i="17"/>
  <c r="R18" i="17"/>
  <c r="Q18" i="17"/>
  <c r="P18" i="17"/>
  <c r="E18" i="17"/>
  <c r="U17" i="17"/>
  <c r="T17" i="17"/>
  <c r="S17" i="17"/>
  <c r="R17" i="17"/>
  <c r="Q17" i="17"/>
  <c r="P17" i="17"/>
  <c r="E17" i="17"/>
  <c r="U16" i="17"/>
  <c r="T16" i="17"/>
  <c r="S16" i="17"/>
  <c r="R16" i="17"/>
  <c r="Q16" i="17"/>
  <c r="P16" i="17"/>
  <c r="E16" i="17"/>
  <c r="U15" i="17"/>
  <c r="T15" i="17"/>
  <c r="S15" i="17"/>
  <c r="R15" i="17"/>
  <c r="Q15" i="17"/>
  <c r="P15" i="17"/>
  <c r="E15" i="17"/>
  <c r="U14" i="17"/>
  <c r="T14" i="17"/>
  <c r="S14" i="17"/>
  <c r="R14" i="17"/>
  <c r="Q14" i="17"/>
  <c r="P14" i="17"/>
  <c r="E14" i="17"/>
  <c r="U12" i="17"/>
  <c r="T12" i="17"/>
  <c r="S12" i="17"/>
  <c r="R12" i="17"/>
  <c r="Q12" i="17"/>
  <c r="P12" i="17"/>
  <c r="U11" i="17"/>
  <c r="T11" i="17"/>
  <c r="S11" i="17"/>
  <c r="R11" i="17"/>
  <c r="Q11" i="17"/>
  <c r="P11" i="17"/>
  <c r="U10" i="17"/>
  <c r="T10" i="17"/>
  <c r="S10" i="17"/>
  <c r="R10" i="17"/>
  <c r="Q10" i="17"/>
  <c r="P10" i="17"/>
  <c r="U9" i="17"/>
  <c r="T9" i="17"/>
  <c r="S9" i="17"/>
  <c r="R9" i="17"/>
  <c r="Q9" i="17"/>
  <c r="P9" i="17"/>
  <c r="U8" i="17"/>
  <c r="T8" i="17"/>
  <c r="S8" i="17"/>
  <c r="R8" i="17"/>
  <c r="Q8" i="17"/>
  <c r="P8" i="17"/>
  <c r="U7" i="17"/>
  <c r="T7" i="17"/>
  <c r="S7" i="17"/>
  <c r="R7" i="17"/>
  <c r="Q7" i="17"/>
  <c r="P7" i="17"/>
  <c r="U6" i="17"/>
  <c r="T6" i="17"/>
  <c r="S6" i="17"/>
  <c r="R6" i="17"/>
  <c r="Q6" i="17"/>
  <c r="P6" i="17"/>
  <c r="U5" i="17"/>
  <c r="T5" i="17"/>
  <c r="S5" i="17"/>
  <c r="R5" i="17"/>
  <c r="Q5" i="17"/>
  <c r="P5" i="17"/>
  <c r="U4" i="17"/>
  <c r="T4" i="17"/>
  <c r="S4" i="17"/>
  <c r="R4" i="17"/>
  <c r="Q4" i="17"/>
  <c r="P4" i="17"/>
  <c r="U3" i="17"/>
  <c r="T3" i="17"/>
  <c r="S3" i="17"/>
  <c r="R3" i="17"/>
  <c r="Q3" i="17"/>
  <c r="P3" i="17"/>
  <c r="U2" i="17"/>
  <c r="T2" i="17"/>
  <c r="S2" i="17"/>
  <c r="R2" i="17"/>
  <c r="Q2" i="17"/>
  <c r="P2" i="17"/>
  <c r="U29" i="16"/>
  <c r="T29" i="16"/>
  <c r="S29" i="16"/>
  <c r="R29" i="16"/>
  <c r="Q29" i="16"/>
  <c r="P29" i="16"/>
  <c r="U28" i="16"/>
  <c r="T28" i="16"/>
  <c r="S28" i="16"/>
  <c r="R28" i="16"/>
  <c r="Q28" i="16"/>
  <c r="P28" i="16"/>
  <c r="U27" i="16"/>
  <c r="T27" i="16"/>
  <c r="S27" i="16"/>
  <c r="R27" i="16"/>
  <c r="Q27" i="16"/>
  <c r="P27" i="16"/>
  <c r="U26" i="16"/>
  <c r="T26" i="16"/>
  <c r="S26" i="16"/>
  <c r="R26" i="16"/>
  <c r="Q26" i="16"/>
  <c r="P26" i="16"/>
  <c r="E26" i="16"/>
  <c r="U25" i="16"/>
  <c r="T25" i="16"/>
  <c r="S25" i="16"/>
  <c r="R25" i="16"/>
  <c r="Q25" i="16"/>
  <c r="P25" i="16"/>
  <c r="E25" i="16"/>
  <c r="U24" i="16"/>
  <c r="T24" i="16"/>
  <c r="S24" i="16"/>
  <c r="R24" i="16"/>
  <c r="Q24" i="16"/>
  <c r="P24" i="16"/>
  <c r="E24" i="16"/>
  <c r="U23" i="16"/>
  <c r="T23" i="16"/>
  <c r="S23" i="16"/>
  <c r="R23" i="16"/>
  <c r="Q23" i="16"/>
  <c r="P23" i="16"/>
  <c r="E23" i="16"/>
  <c r="U22" i="16"/>
  <c r="T22" i="16"/>
  <c r="S22" i="16"/>
  <c r="R22" i="16"/>
  <c r="Q22" i="16"/>
  <c r="P22" i="16"/>
  <c r="E22" i="16"/>
  <c r="U21" i="16"/>
  <c r="T21" i="16"/>
  <c r="S21" i="16"/>
  <c r="R21" i="16"/>
  <c r="Q21" i="16"/>
  <c r="P21" i="16"/>
  <c r="E21" i="16"/>
  <c r="U20" i="16"/>
  <c r="T20" i="16"/>
  <c r="S20" i="16"/>
  <c r="R20" i="16"/>
  <c r="Q20" i="16"/>
  <c r="P20" i="16"/>
  <c r="E20" i="16"/>
  <c r="U19" i="16"/>
  <c r="T19" i="16"/>
  <c r="S19" i="16"/>
  <c r="R19" i="16"/>
  <c r="Q19" i="16"/>
  <c r="P19" i="16"/>
  <c r="E19" i="16"/>
  <c r="U18" i="16"/>
  <c r="T18" i="16"/>
  <c r="S18" i="16"/>
  <c r="R18" i="16"/>
  <c r="Q18" i="16"/>
  <c r="P18" i="16"/>
  <c r="E18" i="16"/>
  <c r="U17" i="16"/>
  <c r="T17" i="16"/>
  <c r="S17" i="16"/>
  <c r="R17" i="16"/>
  <c r="Q17" i="16"/>
  <c r="P17" i="16"/>
  <c r="E17" i="16"/>
  <c r="U16" i="16"/>
  <c r="T16" i="16"/>
  <c r="S16" i="16"/>
  <c r="R16" i="16"/>
  <c r="Q16" i="16"/>
  <c r="P16" i="16"/>
  <c r="E16" i="16"/>
  <c r="U15" i="16"/>
  <c r="T15" i="16"/>
  <c r="S15" i="16"/>
  <c r="R15" i="16"/>
  <c r="Q15" i="16"/>
  <c r="P15" i="16"/>
  <c r="E15" i="16"/>
  <c r="U14" i="16"/>
  <c r="T14" i="16"/>
  <c r="S14" i="16"/>
  <c r="R14" i="16"/>
  <c r="Q14" i="16"/>
  <c r="P14" i="16"/>
  <c r="E14" i="16"/>
  <c r="U12" i="16"/>
  <c r="T12" i="16"/>
  <c r="S12" i="16"/>
  <c r="R12" i="16"/>
  <c r="Q12" i="16"/>
  <c r="P12" i="16"/>
  <c r="U11" i="16"/>
  <c r="T11" i="16"/>
  <c r="S11" i="16"/>
  <c r="R11" i="16"/>
  <c r="Q11" i="16"/>
  <c r="P11" i="16"/>
  <c r="U10" i="16"/>
  <c r="T10" i="16"/>
  <c r="S10" i="16"/>
  <c r="R10" i="16"/>
  <c r="Q10" i="16"/>
  <c r="P10" i="16"/>
  <c r="U9" i="16"/>
  <c r="T9" i="16"/>
  <c r="S9" i="16"/>
  <c r="R9" i="16"/>
  <c r="Q9" i="16"/>
  <c r="P9" i="16"/>
  <c r="U8" i="16"/>
  <c r="T8" i="16"/>
  <c r="S8" i="16"/>
  <c r="R8" i="16"/>
  <c r="Q8" i="16"/>
  <c r="P8" i="16"/>
  <c r="U7" i="16"/>
  <c r="T7" i="16"/>
  <c r="S7" i="16"/>
  <c r="R7" i="16"/>
  <c r="Q7" i="16"/>
  <c r="P7" i="16"/>
  <c r="U6" i="16"/>
  <c r="T6" i="16"/>
  <c r="S6" i="16"/>
  <c r="R6" i="16"/>
  <c r="Q6" i="16"/>
  <c r="P6" i="16"/>
  <c r="U5" i="16"/>
  <c r="T5" i="16"/>
  <c r="S5" i="16"/>
  <c r="R5" i="16"/>
  <c r="Q5" i="16"/>
  <c r="P5" i="16"/>
  <c r="U4" i="16"/>
  <c r="T4" i="16"/>
  <c r="S4" i="16"/>
  <c r="R4" i="16"/>
  <c r="Q4" i="16"/>
  <c r="P4" i="16"/>
  <c r="U3" i="16"/>
  <c r="T3" i="16"/>
  <c r="S3" i="16"/>
  <c r="R3" i="16"/>
  <c r="Q3" i="16"/>
  <c r="P3" i="16"/>
  <c r="U2" i="16"/>
  <c r="T2" i="16"/>
  <c r="S2" i="16"/>
  <c r="R2" i="16"/>
  <c r="Q2" i="16"/>
  <c r="P2" i="16"/>
  <c r="E14" i="15"/>
  <c r="P14" i="15"/>
  <c r="Q14" i="15"/>
  <c r="R14" i="15"/>
  <c r="S14" i="15"/>
  <c r="T14" i="15"/>
  <c r="U14" i="15"/>
  <c r="U29" i="15"/>
  <c r="T29" i="15"/>
  <c r="S29" i="15"/>
  <c r="R29" i="15"/>
  <c r="Q29" i="15"/>
  <c r="P29" i="15"/>
  <c r="U28" i="15"/>
  <c r="T28" i="15"/>
  <c r="S28" i="15"/>
  <c r="R28" i="15"/>
  <c r="Q28" i="15"/>
  <c r="P28" i="15"/>
  <c r="U27" i="15"/>
  <c r="T27" i="15"/>
  <c r="S27" i="15"/>
  <c r="R27" i="15"/>
  <c r="Q27" i="15"/>
  <c r="P27" i="15"/>
  <c r="U26" i="15"/>
  <c r="T26" i="15"/>
  <c r="S26" i="15"/>
  <c r="R26" i="15"/>
  <c r="Q26" i="15"/>
  <c r="P26" i="15"/>
  <c r="E26" i="15"/>
  <c r="U25" i="15"/>
  <c r="T25" i="15"/>
  <c r="S25" i="15"/>
  <c r="R25" i="15"/>
  <c r="Q25" i="15"/>
  <c r="P25" i="15"/>
  <c r="E25" i="15"/>
  <c r="U24" i="15"/>
  <c r="T24" i="15"/>
  <c r="S24" i="15"/>
  <c r="R24" i="15"/>
  <c r="Q24" i="15"/>
  <c r="P24" i="15"/>
  <c r="E24" i="15"/>
  <c r="U23" i="15"/>
  <c r="T23" i="15"/>
  <c r="S23" i="15"/>
  <c r="R23" i="15"/>
  <c r="Q23" i="15"/>
  <c r="P23" i="15"/>
  <c r="E23" i="15"/>
  <c r="U22" i="15"/>
  <c r="T22" i="15"/>
  <c r="S22" i="15"/>
  <c r="R22" i="15"/>
  <c r="Q22" i="15"/>
  <c r="P22" i="15"/>
  <c r="E22" i="15"/>
  <c r="U21" i="15"/>
  <c r="T21" i="15"/>
  <c r="S21" i="15"/>
  <c r="R21" i="15"/>
  <c r="Q21" i="15"/>
  <c r="P21" i="15"/>
  <c r="E21" i="15"/>
  <c r="U20" i="15"/>
  <c r="T20" i="15"/>
  <c r="S20" i="15"/>
  <c r="R20" i="15"/>
  <c r="Q20" i="15"/>
  <c r="P20" i="15"/>
  <c r="E20" i="15"/>
  <c r="U19" i="15"/>
  <c r="T19" i="15"/>
  <c r="S19" i="15"/>
  <c r="R19" i="15"/>
  <c r="Q19" i="15"/>
  <c r="P19" i="15"/>
  <c r="E19" i="15"/>
  <c r="U18" i="15"/>
  <c r="T18" i="15"/>
  <c r="S18" i="15"/>
  <c r="R18" i="15"/>
  <c r="Q18" i="15"/>
  <c r="P18" i="15"/>
  <c r="E18" i="15"/>
  <c r="U17" i="15"/>
  <c r="T17" i="15"/>
  <c r="S17" i="15"/>
  <c r="R17" i="15"/>
  <c r="Q17" i="15"/>
  <c r="P17" i="15"/>
  <c r="E17" i="15"/>
  <c r="U16" i="15"/>
  <c r="T16" i="15"/>
  <c r="S16" i="15"/>
  <c r="R16" i="15"/>
  <c r="Q16" i="15"/>
  <c r="P16" i="15"/>
  <c r="E16" i="15"/>
  <c r="U15" i="15"/>
  <c r="T15" i="15"/>
  <c r="S15" i="15"/>
  <c r="R15" i="15"/>
  <c r="Q15" i="15"/>
  <c r="P15" i="15"/>
  <c r="E15" i="15"/>
  <c r="U12" i="15"/>
  <c r="T12" i="15"/>
  <c r="S12" i="15"/>
  <c r="R12" i="15"/>
  <c r="Q12" i="15"/>
  <c r="P12" i="15"/>
  <c r="U11" i="15"/>
  <c r="T11" i="15"/>
  <c r="S11" i="15"/>
  <c r="R11" i="15"/>
  <c r="Q11" i="15"/>
  <c r="P11" i="15"/>
  <c r="U10" i="15"/>
  <c r="T10" i="15"/>
  <c r="S10" i="15"/>
  <c r="R10" i="15"/>
  <c r="Q10" i="15"/>
  <c r="P10" i="15"/>
  <c r="U9" i="15"/>
  <c r="T9" i="15"/>
  <c r="S9" i="15"/>
  <c r="R9" i="15"/>
  <c r="Q9" i="15"/>
  <c r="P9" i="15"/>
  <c r="U8" i="15"/>
  <c r="T8" i="15"/>
  <c r="S8" i="15"/>
  <c r="R8" i="15"/>
  <c r="Q8" i="15"/>
  <c r="P8" i="15"/>
  <c r="U7" i="15"/>
  <c r="T7" i="15"/>
  <c r="S7" i="15"/>
  <c r="R7" i="15"/>
  <c r="Q7" i="15"/>
  <c r="P7" i="15"/>
  <c r="U6" i="15"/>
  <c r="T6" i="15"/>
  <c r="S6" i="15"/>
  <c r="R6" i="15"/>
  <c r="Q6" i="15"/>
  <c r="P6" i="15"/>
  <c r="U5" i="15"/>
  <c r="T5" i="15"/>
  <c r="S5" i="15"/>
  <c r="R5" i="15"/>
  <c r="Q5" i="15"/>
  <c r="P5" i="15"/>
  <c r="U4" i="15"/>
  <c r="T4" i="15"/>
  <c r="S4" i="15"/>
  <c r="R4" i="15"/>
  <c r="Q4" i="15"/>
  <c r="P4" i="15"/>
  <c r="U3" i="15"/>
  <c r="T3" i="15"/>
  <c r="S3" i="15"/>
  <c r="R3" i="15"/>
  <c r="Q3" i="15"/>
  <c r="P3" i="15"/>
  <c r="U2" i="15"/>
  <c r="T2" i="15"/>
  <c r="S2" i="15"/>
  <c r="R2" i="15"/>
  <c r="Q2" i="15"/>
  <c r="P2" i="15"/>
  <c r="M33" i="37" l="1"/>
  <c r="P33" i="37"/>
  <c r="N33" i="37"/>
  <c r="Q34" i="37"/>
  <c r="R34" i="37"/>
  <c r="P34" i="37"/>
  <c r="M34" i="37"/>
  <c r="O34" i="37"/>
  <c r="N34" i="37"/>
  <c r="T24" i="37"/>
  <c r="T15" i="37"/>
  <c r="T21" i="37"/>
  <c r="T16" i="37"/>
  <c r="T28" i="37"/>
  <c r="T27" i="37"/>
  <c r="T8" i="37"/>
  <c r="T7" i="37"/>
  <c r="T25" i="37"/>
  <c r="T12" i="37"/>
  <c r="T17" i="37"/>
  <c r="T19" i="37"/>
  <c r="T10" i="37"/>
  <c r="T29" i="37"/>
  <c r="T22" i="37"/>
  <c r="T4" i="37"/>
  <c r="T26" i="37"/>
  <c r="T23" i="37"/>
  <c r="T11" i="37"/>
  <c r="T6" i="37"/>
  <c r="T14" i="37"/>
  <c r="T3" i="37"/>
  <c r="T9" i="37"/>
  <c r="T5" i="37"/>
  <c r="T18" i="37"/>
  <c r="U29" i="14"/>
  <c r="T29" i="14"/>
  <c r="S29" i="14"/>
  <c r="R29" i="14"/>
  <c r="Q29" i="14"/>
  <c r="P29" i="14"/>
  <c r="E29" i="14"/>
  <c r="U28" i="14"/>
  <c r="T28" i="14"/>
  <c r="S28" i="14"/>
  <c r="R28" i="14"/>
  <c r="Q28" i="14"/>
  <c r="P28" i="14"/>
  <c r="E28" i="14"/>
  <c r="U27" i="14"/>
  <c r="T27" i="14"/>
  <c r="S27" i="14"/>
  <c r="R27" i="14"/>
  <c r="Q27" i="14"/>
  <c r="P27" i="14"/>
  <c r="E27" i="14"/>
  <c r="U26" i="14"/>
  <c r="T26" i="14"/>
  <c r="S26" i="14"/>
  <c r="R26" i="14"/>
  <c r="Q26" i="14"/>
  <c r="P26" i="14"/>
  <c r="E26" i="14"/>
  <c r="U25" i="14"/>
  <c r="T25" i="14"/>
  <c r="S25" i="14"/>
  <c r="R25" i="14"/>
  <c r="Q25" i="14"/>
  <c r="P25" i="14"/>
  <c r="E25" i="14"/>
  <c r="U24" i="14"/>
  <c r="T24" i="14"/>
  <c r="S24" i="14"/>
  <c r="R24" i="14"/>
  <c r="Q24" i="14"/>
  <c r="P24" i="14"/>
  <c r="E24" i="14"/>
  <c r="U23" i="14"/>
  <c r="T23" i="14"/>
  <c r="S23" i="14"/>
  <c r="R23" i="14"/>
  <c r="Q23" i="14"/>
  <c r="P23" i="14"/>
  <c r="E23" i="14"/>
  <c r="U22" i="14"/>
  <c r="T22" i="14"/>
  <c r="S22" i="14"/>
  <c r="R22" i="14"/>
  <c r="Q22" i="14"/>
  <c r="P22" i="14"/>
  <c r="E22" i="14"/>
  <c r="U21" i="14"/>
  <c r="T21" i="14"/>
  <c r="S21" i="14"/>
  <c r="R21" i="14"/>
  <c r="Q21" i="14"/>
  <c r="P21" i="14"/>
  <c r="E21" i="14"/>
  <c r="U20" i="14"/>
  <c r="T20" i="14"/>
  <c r="S20" i="14"/>
  <c r="R20" i="14"/>
  <c r="Q20" i="14"/>
  <c r="P20" i="14"/>
  <c r="E20" i="14"/>
  <c r="U19" i="14"/>
  <c r="T19" i="14"/>
  <c r="S19" i="14"/>
  <c r="R19" i="14"/>
  <c r="Q19" i="14"/>
  <c r="P19" i="14"/>
  <c r="E19" i="14"/>
  <c r="U18" i="14"/>
  <c r="T18" i="14"/>
  <c r="S18" i="14"/>
  <c r="R18" i="14"/>
  <c r="Q18" i="14"/>
  <c r="P18" i="14"/>
  <c r="E18" i="14"/>
  <c r="U17" i="14"/>
  <c r="T17" i="14"/>
  <c r="S17" i="14"/>
  <c r="R17" i="14"/>
  <c r="Q17" i="14"/>
  <c r="P17" i="14"/>
  <c r="E17" i="14"/>
  <c r="U16" i="14"/>
  <c r="T16" i="14"/>
  <c r="S16" i="14"/>
  <c r="R16" i="14"/>
  <c r="Q16" i="14"/>
  <c r="P16" i="14"/>
  <c r="E16" i="14"/>
  <c r="U15" i="14"/>
  <c r="T15" i="14"/>
  <c r="S15" i="14"/>
  <c r="R15" i="14"/>
  <c r="Q15" i="14"/>
  <c r="P15" i="14"/>
  <c r="E15" i="14"/>
  <c r="U14" i="14"/>
  <c r="T14" i="14"/>
  <c r="S14" i="14"/>
  <c r="R14" i="14"/>
  <c r="Q14" i="14"/>
  <c r="P14" i="14"/>
  <c r="E14" i="14"/>
  <c r="U12" i="14"/>
  <c r="T12" i="14"/>
  <c r="S12" i="14"/>
  <c r="R12" i="14"/>
  <c r="Q12" i="14"/>
  <c r="P12" i="14"/>
  <c r="U11" i="14"/>
  <c r="T11" i="14"/>
  <c r="S11" i="14"/>
  <c r="R11" i="14"/>
  <c r="Q11" i="14"/>
  <c r="P11" i="14"/>
  <c r="U10" i="14"/>
  <c r="T10" i="14"/>
  <c r="S10" i="14"/>
  <c r="R10" i="14"/>
  <c r="Q10" i="14"/>
  <c r="P10" i="14"/>
  <c r="U9" i="14"/>
  <c r="T9" i="14"/>
  <c r="S9" i="14"/>
  <c r="R9" i="14"/>
  <c r="Q9" i="14"/>
  <c r="P9" i="14"/>
  <c r="U8" i="14"/>
  <c r="T8" i="14"/>
  <c r="S8" i="14"/>
  <c r="R8" i="14"/>
  <c r="Q8" i="14"/>
  <c r="P8" i="14"/>
  <c r="U7" i="14"/>
  <c r="T7" i="14"/>
  <c r="S7" i="14"/>
  <c r="R7" i="14"/>
  <c r="Q7" i="14"/>
  <c r="P7" i="14"/>
  <c r="U6" i="14"/>
  <c r="T6" i="14"/>
  <c r="S6" i="14"/>
  <c r="R6" i="14"/>
  <c r="Q6" i="14"/>
  <c r="P6" i="14"/>
  <c r="U5" i="14"/>
  <c r="T5" i="14"/>
  <c r="S5" i="14"/>
  <c r="R5" i="14"/>
  <c r="Q5" i="14"/>
  <c r="P5" i="14"/>
  <c r="U4" i="14"/>
  <c r="T4" i="14"/>
  <c r="S4" i="14"/>
  <c r="R4" i="14"/>
  <c r="Q4" i="14"/>
  <c r="P4" i="14"/>
  <c r="U3" i="14"/>
  <c r="T3" i="14"/>
  <c r="S3" i="14"/>
  <c r="R3" i="14"/>
  <c r="Q3" i="14"/>
  <c r="P3" i="14"/>
  <c r="U2" i="14"/>
  <c r="T2" i="14"/>
  <c r="S2" i="14"/>
  <c r="R2" i="14"/>
  <c r="Q2" i="14"/>
  <c r="P2" i="14"/>
  <c r="U29" i="13"/>
  <c r="T29" i="13"/>
  <c r="S29" i="13"/>
  <c r="R29" i="13"/>
  <c r="Q29" i="13"/>
  <c r="P29" i="13"/>
  <c r="E29" i="13"/>
  <c r="U28" i="13"/>
  <c r="T28" i="13"/>
  <c r="S28" i="13"/>
  <c r="R28" i="13"/>
  <c r="Q28" i="13"/>
  <c r="P28" i="13"/>
  <c r="E28" i="13"/>
  <c r="U27" i="13"/>
  <c r="T27" i="13"/>
  <c r="S27" i="13"/>
  <c r="R27" i="13"/>
  <c r="Q27" i="13"/>
  <c r="P27" i="13"/>
  <c r="E27" i="13"/>
  <c r="U26" i="13"/>
  <c r="T26" i="13"/>
  <c r="S26" i="13"/>
  <c r="R26" i="13"/>
  <c r="Q26" i="13"/>
  <c r="P26" i="13"/>
  <c r="E26" i="13"/>
  <c r="U25" i="13"/>
  <c r="T25" i="13"/>
  <c r="S25" i="13"/>
  <c r="R25" i="13"/>
  <c r="Q25" i="13"/>
  <c r="P25" i="13"/>
  <c r="E25" i="13"/>
  <c r="U24" i="13"/>
  <c r="T24" i="13"/>
  <c r="S24" i="13"/>
  <c r="R24" i="13"/>
  <c r="Q24" i="13"/>
  <c r="P24" i="13"/>
  <c r="E24" i="13"/>
  <c r="U23" i="13"/>
  <c r="T23" i="13"/>
  <c r="S23" i="13"/>
  <c r="R23" i="13"/>
  <c r="Q23" i="13"/>
  <c r="P23" i="13"/>
  <c r="E23" i="13"/>
  <c r="U22" i="13"/>
  <c r="T22" i="13"/>
  <c r="S22" i="13"/>
  <c r="R22" i="13"/>
  <c r="Q22" i="13"/>
  <c r="P22" i="13"/>
  <c r="E22" i="13"/>
  <c r="U21" i="13"/>
  <c r="T21" i="13"/>
  <c r="S21" i="13"/>
  <c r="R21" i="13"/>
  <c r="Q21" i="13"/>
  <c r="P21" i="13"/>
  <c r="E21" i="13"/>
  <c r="U20" i="13"/>
  <c r="T20" i="13"/>
  <c r="S20" i="13"/>
  <c r="R20" i="13"/>
  <c r="Q20" i="13"/>
  <c r="P20" i="13"/>
  <c r="E20" i="13"/>
  <c r="U19" i="13"/>
  <c r="T19" i="13"/>
  <c r="S19" i="13"/>
  <c r="R19" i="13"/>
  <c r="Q19" i="13"/>
  <c r="P19" i="13"/>
  <c r="E19" i="13"/>
  <c r="U18" i="13"/>
  <c r="T18" i="13"/>
  <c r="S18" i="13"/>
  <c r="R18" i="13"/>
  <c r="Q18" i="13"/>
  <c r="P18" i="13"/>
  <c r="E18" i="13"/>
  <c r="U17" i="13"/>
  <c r="T17" i="13"/>
  <c r="S17" i="13"/>
  <c r="R17" i="13"/>
  <c r="Q17" i="13"/>
  <c r="P17" i="13"/>
  <c r="E17" i="13"/>
  <c r="U16" i="13"/>
  <c r="T16" i="13"/>
  <c r="S16" i="13"/>
  <c r="R16" i="13"/>
  <c r="Q16" i="13"/>
  <c r="P16" i="13"/>
  <c r="E16" i="13"/>
  <c r="U15" i="13"/>
  <c r="T15" i="13"/>
  <c r="S15" i="13"/>
  <c r="R15" i="13"/>
  <c r="Q15" i="13"/>
  <c r="P15" i="13"/>
  <c r="E15" i="13"/>
  <c r="U14" i="13"/>
  <c r="T14" i="13"/>
  <c r="S14" i="13"/>
  <c r="R14" i="13"/>
  <c r="Q14" i="13"/>
  <c r="P14" i="13"/>
  <c r="E14" i="13"/>
  <c r="U12" i="13"/>
  <c r="T12" i="13"/>
  <c r="S12" i="13"/>
  <c r="R12" i="13"/>
  <c r="Q12" i="13"/>
  <c r="P12" i="13"/>
  <c r="U11" i="13"/>
  <c r="T11" i="13"/>
  <c r="S11" i="13"/>
  <c r="R11" i="13"/>
  <c r="Q11" i="13"/>
  <c r="P11" i="13"/>
  <c r="U10" i="13"/>
  <c r="T10" i="13"/>
  <c r="S10" i="13"/>
  <c r="R10" i="13"/>
  <c r="Q10" i="13"/>
  <c r="P10" i="13"/>
  <c r="U9" i="13"/>
  <c r="T9" i="13"/>
  <c r="S9" i="13"/>
  <c r="R9" i="13"/>
  <c r="Q9" i="13"/>
  <c r="P9" i="13"/>
  <c r="U8" i="13"/>
  <c r="T8" i="13"/>
  <c r="S8" i="13"/>
  <c r="R8" i="13"/>
  <c r="Q8" i="13"/>
  <c r="P8" i="13"/>
  <c r="U7" i="13"/>
  <c r="T7" i="13"/>
  <c r="S7" i="13"/>
  <c r="R7" i="13"/>
  <c r="Q7" i="13"/>
  <c r="P7" i="13"/>
  <c r="U6" i="13"/>
  <c r="T6" i="13"/>
  <c r="S6" i="13"/>
  <c r="R6" i="13"/>
  <c r="Q6" i="13"/>
  <c r="P6" i="13"/>
  <c r="U5" i="13"/>
  <c r="T5" i="13"/>
  <c r="S5" i="13"/>
  <c r="R5" i="13"/>
  <c r="Q5" i="13"/>
  <c r="P5" i="13"/>
  <c r="U4" i="13"/>
  <c r="T4" i="13"/>
  <c r="S4" i="13"/>
  <c r="R4" i="13"/>
  <c r="Q4" i="13"/>
  <c r="P4" i="13"/>
  <c r="U3" i="13"/>
  <c r="T3" i="13"/>
  <c r="S3" i="13"/>
  <c r="R3" i="13"/>
  <c r="Q3" i="13"/>
  <c r="P3" i="13"/>
  <c r="U2" i="13"/>
  <c r="T2" i="13"/>
  <c r="S2" i="13"/>
  <c r="R2" i="13"/>
  <c r="Q2" i="13"/>
  <c r="P2" i="13"/>
  <c r="P20" i="12"/>
  <c r="P21" i="12"/>
  <c r="P22" i="12"/>
  <c r="P23" i="12"/>
  <c r="P24" i="12"/>
  <c r="P25" i="12"/>
  <c r="P26" i="12"/>
  <c r="P27" i="12"/>
  <c r="P28" i="12"/>
  <c r="P29" i="12"/>
  <c r="E14" i="12"/>
  <c r="P14" i="12"/>
  <c r="Q14" i="12"/>
  <c r="R14" i="12"/>
  <c r="S14" i="12"/>
  <c r="U29" i="12"/>
  <c r="T29" i="12"/>
  <c r="S29" i="12"/>
  <c r="R29" i="12"/>
  <c r="Q29" i="12"/>
  <c r="U28" i="12"/>
  <c r="T28" i="12"/>
  <c r="S28" i="12"/>
  <c r="R28" i="12"/>
  <c r="Q28" i="12"/>
  <c r="U27" i="12"/>
  <c r="T27" i="12"/>
  <c r="S27" i="12"/>
  <c r="R27" i="12"/>
  <c r="Q27" i="12"/>
  <c r="U26" i="12"/>
  <c r="T26" i="12"/>
  <c r="S26" i="12"/>
  <c r="R26" i="12"/>
  <c r="Q26" i="12"/>
  <c r="E26" i="12"/>
  <c r="U25" i="12"/>
  <c r="T25" i="12"/>
  <c r="S25" i="12"/>
  <c r="R25" i="12"/>
  <c r="Q25" i="12"/>
  <c r="E25" i="12"/>
  <c r="U24" i="12"/>
  <c r="T24" i="12"/>
  <c r="S24" i="12"/>
  <c r="R24" i="12"/>
  <c r="Q24" i="12"/>
  <c r="E24" i="12"/>
  <c r="U23" i="12"/>
  <c r="T23" i="12"/>
  <c r="S23" i="12"/>
  <c r="R23" i="12"/>
  <c r="Q23" i="12"/>
  <c r="E23" i="12"/>
  <c r="U22" i="12"/>
  <c r="T22" i="12"/>
  <c r="S22" i="12"/>
  <c r="R22" i="12"/>
  <c r="Q22" i="12"/>
  <c r="E22" i="12"/>
  <c r="U21" i="12"/>
  <c r="T21" i="12"/>
  <c r="S21" i="12"/>
  <c r="R21" i="12"/>
  <c r="Q21" i="12"/>
  <c r="E21" i="12"/>
  <c r="U20" i="12"/>
  <c r="T20" i="12"/>
  <c r="S20" i="12"/>
  <c r="R20" i="12"/>
  <c r="Q20" i="12"/>
  <c r="E20" i="12"/>
  <c r="U19" i="12"/>
  <c r="T19" i="12"/>
  <c r="S19" i="12"/>
  <c r="R19" i="12"/>
  <c r="Q19" i="12"/>
  <c r="P19" i="12"/>
  <c r="E19" i="12"/>
  <c r="U18" i="12"/>
  <c r="T18" i="12"/>
  <c r="S18" i="12"/>
  <c r="R18" i="12"/>
  <c r="Q18" i="12"/>
  <c r="P18" i="12"/>
  <c r="E18" i="12"/>
  <c r="U17" i="12"/>
  <c r="T17" i="12"/>
  <c r="S17" i="12"/>
  <c r="R17" i="12"/>
  <c r="Q17" i="12"/>
  <c r="P17" i="12"/>
  <c r="E17" i="12"/>
  <c r="U16" i="12"/>
  <c r="T16" i="12"/>
  <c r="S16" i="12"/>
  <c r="R16" i="12"/>
  <c r="Q16" i="12"/>
  <c r="P16" i="12"/>
  <c r="E16" i="12"/>
  <c r="U15" i="12"/>
  <c r="T15" i="12"/>
  <c r="S15" i="12"/>
  <c r="R15" i="12"/>
  <c r="Q15" i="12"/>
  <c r="P15" i="12"/>
  <c r="E15" i="12"/>
  <c r="U14" i="12"/>
  <c r="T14" i="12"/>
  <c r="U12" i="12"/>
  <c r="T12" i="12"/>
  <c r="S12" i="12"/>
  <c r="R12" i="12"/>
  <c r="Q12" i="12"/>
  <c r="P12" i="12"/>
  <c r="U11" i="12"/>
  <c r="T11" i="12"/>
  <c r="S11" i="12"/>
  <c r="R11" i="12"/>
  <c r="Q11" i="12"/>
  <c r="P11" i="12"/>
  <c r="U10" i="12"/>
  <c r="T10" i="12"/>
  <c r="S10" i="12"/>
  <c r="R10" i="12"/>
  <c r="Q10" i="12"/>
  <c r="P10" i="12"/>
  <c r="U9" i="12"/>
  <c r="T9" i="12"/>
  <c r="S9" i="12"/>
  <c r="R9" i="12"/>
  <c r="Q9" i="12"/>
  <c r="P9" i="12"/>
  <c r="U8" i="12"/>
  <c r="T8" i="12"/>
  <c r="S8" i="12"/>
  <c r="R8" i="12"/>
  <c r="Q8" i="12"/>
  <c r="P8" i="12"/>
  <c r="U7" i="12"/>
  <c r="T7" i="12"/>
  <c r="S7" i="12"/>
  <c r="R7" i="12"/>
  <c r="Q7" i="12"/>
  <c r="P7" i="12"/>
  <c r="U6" i="12"/>
  <c r="T6" i="12"/>
  <c r="S6" i="12"/>
  <c r="R6" i="12"/>
  <c r="Q6" i="12"/>
  <c r="P6" i="12"/>
  <c r="U5" i="12"/>
  <c r="T5" i="12"/>
  <c r="S5" i="12"/>
  <c r="R5" i="12"/>
  <c r="Q5" i="12"/>
  <c r="P5" i="12"/>
  <c r="U4" i="12"/>
  <c r="T4" i="12"/>
  <c r="S4" i="12"/>
  <c r="R4" i="12"/>
  <c r="Q4" i="12"/>
  <c r="P4" i="12"/>
  <c r="U3" i="12"/>
  <c r="T3" i="12"/>
  <c r="S3" i="12"/>
  <c r="R3" i="12"/>
  <c r="Q3" i="12"/>
  <c r="P3" i="12"/>
  <c r="U2" i="12"/>
  <c r="T2" i="12"/>
  <c r="S2" i="12"/>
  <c r="R2" i="12"/>
  <c r="Q2" i="12"/>
  <c r="P2" i="12"/>
  <c r="U29" i="11"/>
  <c r="T29" i="11"/>
  <c r="S29" i="11"/>
  <c r="R29" i="11"/>
  <c r="Q29" i="11"/>
  <c r="P29" i="11"/>
  <c r="E29" i="11"/>
  <c r="U28" i="11"/>
  <c r="T28" i="11"/>
  <c r="S28" i="11"/>
  <c r="R28" i="11"/>
  <c r="Q28" i="11"/>
  <c r="P28" i="11"/>
  <c r="E28" i="11"/>
  <c r="U27" i="11"/>
  <c r="T27" i="11"/>
  <c r="S27" i="11"/>
  <c r="R27" i="11"/>
  <c r="Q27" i="11"/>
  <c r="P27" i="11"/>
  <c r="E27" i="11"/>
  <c r="U26" i="11"/>
  <c r="T26" i="11"/>
  <c r="S26" i="11"/>
  <c r="R26" i="11"/>
  <c r="Q26" i="11"/>
  <c r="P26" i="11"/>
  <c r="E26" i="11"/>
  <c r="U25" i="11"/>
  <c r="T25" i="11"/>
  <c r="S25" i="11"/>
  <c r="R25" i="11"/>
  <c r="Q25" i="11"/>
  <c r="P25" i="11"/>
  <c r="E25" i="11"/>
  <c r="U24" i="11"/>
  <c r="T24" i="11"/>
  <c r="S24" i="11"/>
  <c r="R24" i="11"/>
  <c r="Q24" i="11"/>
  <c r="P24" i="11"/>
  <c r="E24" i="11"/>
  <c r="U23" i="11"/>
  <c r="T23" i="11"/>
  <c r="S23" i="11"/>
  <c r="R23" i="11"/>
  <c r="Q23" i="11"/>
  <c r="P23" i="11"/>
  <c r="E23" i="11"/>
  <c r="U22" i="11"/>
  <c r="T22" i="11"/>
  <c r="S22" i="11"/>
  <c r="R22" i="11"/>
  <c r="Q22" i="11"/>
  <c r="P22" i="11"/>
  <c r="E22" i="11"/>
  <c r="U21" i="11"/>
  <c r="T21" i="11"/>
  <c r="S21" i="11"/>
  <c r="R21" i="11"/>
  <c r="Q21" i="11"/>
  <c r="P21" i="11"/>
  <c r="E21" i="11"/>
  <c r="U20" i="11"/>
  <c r="T20" i="11"/>
  <c r="S20" i="11"/>
  <c r="R20" i="11"/>
  <c r="Q20" i="11"/>
  <c r="P20" i="11"/>
  <c r="E20" i="11"/>
  <c r="U19" i="11"/>
  <c r="T19" i="11"/>
  <c r="S19" i="11"/>
  <c r="R19" i="11"/>
  <c r="Q19" i="11"/>
  <c r="P19" i="11"/>
  <c r="E19" i="11"/>
  <c r="U18" i="11"/>
  <c r="T18" i="11"/>
  <c r="S18" i="11"/>
  <c r="R18" i="11"/>
  <c r="Q18" i="11"/>
  <c r="P18" i="11"/>
  <c r="E18" i="11"/>
  <c r="U17" i="11"/>
  <c r="T17" i="11"/>
  <c r="S17" i="11"/>
  <c r="R17" i="11"/>
  <c r="Q17" i="11"/>
  <c r="P17" i="11"/>
  <c r="E17" i="11"/>
  <c r="U16" i="11"/>
  <c r="T16" i="11"/>
  <c r="S16" i="11"/>
  <c r="R16" i="11"/>
  <c r="Q16" i="11"/>
  <c r="P16" i="11"/>
  <c r="E16" i="11"/>
  <c r="U15" i="11"/>
  <c r="T15" i="11"/>
  <c r="S15" i="11"/>
  <c r="R15" i="11"/>
  <c r="Q15" i="11"/>
  <c r="P15" i="11"/>
  <c r="E15" i="11"/>
  <c r="U14" i="11"/>
  <c r="T14" i="11"/>
  <c r="S14" i="11"/>
  <c r="R14" i="11"/>
  <c r="Q14" i="11"/>
  <c r="P14" i="11"/>
  <c r="E14" i="11"/>
  <c r="U12" i="11"/>
  <c r="T12" i="11"/>
  <c r="S12" i="11"/>
  <c r="R12" i="11"/>
  <c r="Q12" i="11"/>
  <c r="P12" i="11"/>
  <c r="U11" i="11"/>
  <c r="T11" i="11"/>
  <c r="S11" i="11"/>
  <c r="R11" i="11"/>
  <c r="Q11" i="11"/>
  <c r="P11" i="11"/>
  <c r="U10" i="11"/>
  <c r="T10" i="11"/>
  <c r="S10" i="11"/>
  <c r="R10" i="11"/>
  <c r="Q10" i="11"/>
  <c r="P10" i="11"/>
  <c r="U9" i="11"/>
  <c r="T9" i="11"/>
  <c r="S9" i="11"/>
  <c r="R9" i="11"/>
  <c r="Q9" i="11"/>
  <c r="P9" i="11"/>
  <c r="U8" i="11"/>
  <c r="T8" i="11"/>
  <c r="S8" i="11"/>
  <c r="R8" i="11"/>
  <c r="Q8" i="11"/>
  <c r="P8" i="11"/>
  <c r="U7" i="11"/>
  <c r="T7" i="11"/>
  <c r="S7" i="11"/>
  <c r="R7" i="11"/>
  <c r="Q7" i="11"/>
  <c r="P7" i="11"/>
  <c r="U6" i="11"/>
  <c r="T6" i="11"/>
  <c r="S6" i="11"/>
  <c r="R6" i="11"/>
  <c r="Q6" i="11"/>
  <c r="P6" i="11"/>
  <c r="U5" i="11"/>
  <c r="T5" i="11"/>
  <c r="S5" i="11"/>
  <c r="R5" i="11"/>
  <c r="Q5" i="11"/>
  <c r="P5" i="11"/>
  <c r="U4" i="11"/>
  <c r="T4" i="11"/>
  <c r="S4" i="11"/>
  <c r="R4" i="11"/>
  <c r="Q4" i="11"/>
  <c r="P4" i="11"/>
  <c r="U3" i="11"/>
  <c r="T3" i="11"/>
  <c r="S3" i="11"/>
  <c r="R3" i="11"/>
  <c r="Q3" i="11"/>
  <c r="P3" i="11"/>
  <c r="U2" i="11"/>
  <c r="T2" i="11"/>
  <c r="S2" i="11"/>
  <c r="R2" i="11"/>
  <c r="Q2" i="11"/>
  <c r="P2" i="11"/>
  <c r="E14" i="10"/>
  <c r="P14" i="10"/>
  <c r="Q14" i="10"/>
  <c r="R14" i="10"/>
  <c r="S14" i="10"/>
  <c r="T14" i="10"/>
  <c r="P11" i="10"/>
  <c r="Q11" i="10"/>
  <c r="R11" i="10"/>
  <c r="S11" i="10"/>
  <c r="T11" i="10"/>
  <c r="U11" i="10"/>
  <c r="P11" i="8"/>
  <c r="Q11" i="8"/>
  <c r="S11" i="8"/>
  <c r="T11" i="8"/>
  <c r="U11" i="8"/>
  <c r="P11" i="6"/>
  <c r="Q11" i="6"/>
  <c r="R11" i="6"/>
  <c r="S11" i="6"/>
  <c r="T11" i="6"/>
  <c r="U11" i="6"/>
  <c r="R11" i="4"/>
  <c r="P11" i="4"/>
  <c r="Q11" i="4"/>
  <c r="T11" i="4"/>
  <c r="U11" i="4"/>
  <c r="R11" i="3"/>
  <c r="P11" i="3"/>
  <c r="Q11" i="3"/>
  <c r="S11" i="3"/>
  <c r="T11" i="3"/>
  <c r="U11" i="3"/>
  <c r="U29" i="10"/>
  <c r="T29" i="10"/>
  <c r="S29" i="10"/>
  <c r="R29" i="10"/>
  <c r="Q29" i="10"/>
  <c r="P29" i="10"/>
  <c r="U28" i="10"/>
  <c r="T28" i="10"/>
  <c r="S28" i="10"/>
  <c r="R28" i="10"/>
  <c r="Q28" i="10"/>
  <c r="P28" i="10"/>
  <c r="U27" i="10"/>
  <c r="T27" i="10"/>
  <c r="S27" i="10"/>
  <c r="R27" i="10"/>
  <c r="Q27" i="10"/>
  <c r="P27" i="10"/>
  <c r="U26" i="10"/>
  <c r="T26" i="10"/>
  <c r="S26" i="10"/>
  <c r="R26" i="10"/>
  <c r="Q26" i="10"/>
  <c r="P26" i="10"/>
  <c r="E26" i="10"/>
  <c r="U25" i="10"/>
  <c r="T25" i="10"/>
  <c r="S25" i="10"/>
  <c r="R25" i="10"/>
  <c r="Q25" i="10"/>
  <c r="P25" i="10"/>
  <c r="E25" i="10"/>
  <c r="U24" i="10"/>
  <c r="T24" i="10"/>
  <c r="S24" i="10"/>
  <c r="R24" i="10"/>
  <c r="Q24" i="10"/>
  <c r="P24" i="10"/>
  <c r="E24" i="10"/>
  <c r="U23" i="10"/>
  <c r="T23" i="10"/>
  <c r="S23" i="10"/>
  <c r="R23" i="10"/>
  <c r="Q23" i="10"/>
  <c r="P23" i="10"/>
  <c r="E23" i="10"/>
  <c r="U22" i="10"/>
  <c r="T22" i="10"/>
  <c r="S22" i="10"/>
  <c r="R22" i="10"/>
  <c r="Q22" i="10"/>
  <c r="P22" i="10"/>
  <c r="E22" i="10"/>
  <c r="U21" i="10"/>
  <c r="T21" i="10"/>
  <c r="S21" i="10"/>
  <c r="R21" i="10"/>
  <c r="Q21" i="10"/>
  <c r="P21" i="10"/>
  <c r="E21" i="10"/>
  <c r="U20" i="10"/>
  <c r="T20" i="10"/>
  <c r="S20" i="10"/>
  <c r="R20" i="10"/>
  <c r="Q20" i="10"/>
  <c r="P20" i="10"/>
  <c r="E20" i="10"/>
  <c r="U19" i="10"/>
  <c r="T19" i="10"/>
  <c r="S19" i="10"/>
  <c r="R19" i="10"/>
  <c r="Q19" i="10"/>
  <c r="P19" i="10"/>
  <c r="E19" i="10"/>
  <c r="U18" i="10"/>
  <c r="T18" i="10"/>
  <c r="S18" i="10"/>
  <c r="R18" i="10"/>
  <c r="Q18" i="10"/>
  <c r="P18" i="10"/>
  <c r="E18" i="10"/>
  <c r="U17" i="10"/>
  <c r="T17" i="10"/>
  <c r="S17" i="10"/>
  <c r="R17" i="10"/>
  <c r="Q17" i="10"/>
  <c r="P17" i="10"/>
  <c r="E17" i="10"/>
  <c r="U16" i="10"/>
  <c r="T16" i="10"/>
  <c r="S16" i="10"/>
  <c r="R16" i="10"/>
  <c r="Q16" i="10"/>
  <c r="P16" i="10"/>
  <c r="E16" i="10"/>
  <c r="U15" i="10"/>
  <c r="T15" i="10"/>
  <c r="S15" i="10"/>
  <c r="R15" i="10"/>
  <c r="Q15" i="10"/>
  <c r="P15" i="10"/>
  <c r="E15" i="10"/>
  <c r="U14" i="10"/>
  <c r="U12" i="10"/>
  <c r="T12" i="10"/>
  <c r="S12" i="10"/>
  <c r="R12" i="10"/>
  <c r="Q12" i="10"/>
  <c r="P12" i="10"/>
  <c r="U10" i="10"/>
  <c r="T10" i="10"/>
  <c r="S10" i="10"/>
  <c r="R10" i="10"/>
  <c r="Q10" i="10"/>
  <c r="P10" i="10"/>
  <c r="U9" i="10"/>
  <c r="T9" i="10"/>
  <c r="S9" i="10"/>
  <c r="R9" i="10"/>
  <c r="Q9" i="10"/>
  <c r="P9" i="10"/>
  <c r="U8" i="10"/>
  <c r="T8" i="10"/>
  <c r="S8" i="10"/>
  <c r="R8" i="10"/>
  <c r="Q8" i="10"/>
  <c r="P8" i="10"/>
  <c r="U7" i="10"/>
  <c r="T7" i="10"/>
  <c r="S7" i="10"/>
  <c r="R7" i="10"/>
  <c r="Q7" i="10"/>
  <c r="P7" i="10"/>
  <c r="U6" i="10"/>
  <c r="T6" i="10"/>
  <c r="S6" i="10"/>
  <c r="R6" i="10"/>
  <c r="Q6" i="10"/>
  <c r="P6" i="10"/>
  <c r="U5" i="10"/>
  <c r="T5" i="10"/>
  <c r="S5" i="10"/>
  <c r="R5" i="10"/>
  <c r="Q5" i="10"/>
  <c r="P5" i="10"/>
  <c r="U4" i="10"/>
  <c r="T4" i="10"/>
  <c r="S4" i="10"/>
  <c r="R4" i="10"/>
  <c r="Q4" i="10"/>
  <c r="P4" i="10"/>
  <c r="U3" i="10"/>
  <c r="T3" i="10"/>
  <c r="S3" i="10"/>
  <c r="R3" i="10"/>
  <c r="Q3" i="10"/>
  <c r="P3" i="10"/>
  <c r="U2" i="10"/>
  <c r="T2" i="10"/>
  <c r="S2" i="10"/>
  <c r="R2" i="10"/>
  <c r="Q2" i="10"/>
  <c r="P2" i="10"/>
  <c r="E15" i="8"/>
  <c r="E16" i="8"/>
  <c r="E17" i="8"/>
  <c r="E18" i="8"/>
  <c r="E19" i="8"/>
  <c r="E20" i="8"/>
  <c r="E21" i="8"/>
  <c r="E22" i="8"/>
  <c r="E23" i="8"/>
  <c r="E24" i="8"/>
  <c r="E25" i="8"/>
  <c r="E26" i="8"/>
  <c r="E14" i="8"/>
  <c r="U29" i="8"/>
  <c r="T29" i="8"/>
  <c r="S29" i="8"/>
  <c r="R29" i="8"/>
  <c r="Q29" i="8"/>
  <c r="P29" i="8"/>
  <c r="U28" i="8"/>
  <c r="T28" i="8"/>
  <c r="S28" i="8"/>
  <c r="R28" i="8"/>
  <c r="Q28" i="8"/>
  <c r="P28" i="8"/>
  <c r="U27" i="8"/>
  <c r="T27" i="8"/>
  <c r="S27" i="8"/>
  <c r="R27" i="8"/>
  <c r="Q27" i="8"/>
  <c r="P27" i="8"/>
  <c r="U26" i="8"/>
  <c r="T26" i="8"/>
  <c r="S26" i="8"/>
  <c r="R26" i="8"/>
  <c r="Q26" i="8"/>
  <c r="P26" i="8"/>
  <c r="U25" i="8"/>
  <c r="T25" i="8"/>
  <c r="S25" i="8"/>
  <c r="R25" i="8"/>
  <c r="Q25" i="8"/>
  <c r="P25" i="8"/>
  <c r="U24" i="8"/>
  <c r="T24" i="8"/>
  <c r="S24" i="8"/>
  <c r="R24" i="8"/>
  <c r="Q24" i="8"/>
  <c r="P24" i="8"/>
  <c r="U23" i="8"/>
  <c r="T23" i="8"/>
  <c r="S23" i="8"/>
  <c r="R23" i="8"/>
  <c r="Q23" i="8"/>
  <c r="P23" i="8"/>
  <c r="U22" i="8"/>
  <c r="T22" i="8"/>
  <c r="S22" i="8"/>
  <c r="R22" i="8"/>
  <c r="Q22" i="8"/>
  <c r="P22" i="8"/>
  <c r="U21" i="8"/>
  <c r="T21" i="8"/>
  <c r="S21" i="8"/>
  <c r="R21" i="8"/>
  <c r="Q21" i="8"/>
  <c r="P21" i="8"/>
  <c r="U20" i="8"/>
  <c r="T20" i="8"/>
  <c r="S20" i="8"/>
  <c r="R20" i="8"/>
  <c r="Q20" i="8"/>
  <c r="P20" i="8"/>
  <c r="U19" i="8"/>
  <c r="T19" i="8"/>
  <c r="S19" i="8"/>
  <c r="R19" i="8"/>
  <c r="Q19" i="8"/>
  <c r="P19" i="8"/>
  <c r="U18" i="8"/>
  <c r="T18" i="8"/>
  <c r="S18" i="8"/>
  <c r="R18" i="8"/>
  <c r="Q18" i="8"/>
  <c r="P18" i="8"/>
  <c r="U17" i="8"/>
  <c r="T17" i="8"/>
  <c r="S17" i="8"/>
  <c r="R17" i="8"/>
  <c r="Q17" i="8"/>
  <c r="P17" i="8"/>
  <c r="U16" i="8"/>
  <c r="T16" i="8"/>
  <c r="S16" i="8"/>
  <c r="R16" i="8"/>
  <c r="Q16" i="8"/>
  <c r="P16" i="8"/>
  <c r="U15" i="8"/>
  <c r="T15" i="8"/>
  <c r="S15" i="8"/>
  <c r="R15" i="8"/>
  <c r="Q15" i="8"/>
  <c r="P15" i="8"/>
  <c r="U14" i="8"/>
  <c r="T14" i="8"/>
  <c r="S14" i="8"/>
  <c r="R14" i="8"/>
  <c r="Q14" i="8"/>
  <c r="P14" i="8"/>
  <c r="U12" i="8"/>
  <c r="T12" i="8"/>
  <c r="S12" i="8"/>
  <c r="R12" i="8"/>
  <c r="Q12" i="8"/>
  <c r="P12" i="8"/>
  <c r="U10" i="8"/>
  <c r="T10" i="8"/>
  <c r="S10" i="8"/>
  <c r="R10" i="8"/>
  <c r="Q10" i="8"/>
  <c r="P10" i="8"/>
  <c r="U9" i="8"/>
  <c r="T9" i="8"/>
  <c r="S9" i="8"/>
  <c r="R9" i="8"/>
  <c r="Q9" i="8"/>
  <c r="P9" i="8"/>
  <c r="U8" i="8"/>
  <c r="T8" i="8"/>
  <c r="S8" i="8"/>
  <c r="R8" i="8"/>
  <c r="Q8" i="8"/>
  <c r="P8" i="8"/>
  <c r="U7" i="8"/>
  <c r="T7" i="8"/>
  <c r="S7" i="8"/>
  <c r="R7" i="8"/>
  <c r="Q7" i="8"/>
  <c r="P7" i="8"/>
  <c r="U6" i="8"/>
  <c r="T6" i="8"/>
  <c r="S6" i="8"/>
  <c r="R6" i="8"/>
  <c r="Q6" i="8"/>
  <c r="P6" i="8"/>
  <c r="U5" i="8"/>
  <c r="T5" i="8"/>
  <c r="S5" i="8"/>
  <c r="R5" i="8"/>
  <c r="Q5" i="8"/>
  <c r="P5" i="8"/>
  <c r="U4" i="8"/>
  <c r="T4" i="8"/>
  <c r="S4" i="8"/>
  <c r="R4" i="8"/>
  <c r="Q4" i="8"/>
  <c r="P4" i="8"/>
  <c r="U3" i="8"/>
  <c r="T3" i="8"/>
  <c r="S3" i="8"/>
  <c r="R3" i="8"/>
  <c r="Q3" i="8"/>
  <c r="P3" i="8"/>
  <c r="U2" i="8"/>
  <c r="T2" i="8"/>
  <c r="S2" i="8"/>
  <c r="R2" i="8"/>
  <c r="Q2" i="8"/>
  <c r="P2" i="8"/>
  <c r="U29" i="6"/>
  <c r="T29" i="6"/>
  <c r="S29" i="6"/>
  <c r="R29" i="6"/>
  <c r="Q29" i="6"/>
  <c r="P29" i="6"/>
  <c r="U28" i="6"/>
  <c r="T28" i="6"/>
  <c r="S28" i="6"/>
  <c r="R28" i="6"/>
  <c r="Q28" i="6"/>
  <c r="P28" i="6"/>
  <c r="U27" i="6"/>
  <c r="T27" i="6"/>
  <c r="S27" i="6"/>
  <c r="R27" i="6"/>
  <c r="Q27" i="6"/>
  <c r="P27" i="6"/>
  <c r="U26" i="6"/>
  <c r="T26" i="6"/>
  <c r="S26" i="6"/>
  <c r="R26" i="6"/>
  <c r="Q26" i="6"/>
  <c r="P26" i="6"/>
  <c r="E26" i="6"/>
  <c r="U25" i="6"/>
  <c r="T25" i="6"/>
  <c r="S25" i="6"/>
  <c r="R25" i="6"/>
  <c r="Q25" i="6"/>
  <c r="P25" i="6"/>
  <c r="E25" i="6"/>
  <c r="U24" i="6"/>
  <c r="T24" i="6"/>
  <c r="S24" i="6"/>
  <c r="R24" i="6"/>
  <c r="Q24" i="6"/>
  <c r="P24" i="6"/>
  <c r="E24" i="6"/>
  <c r="U23" i="6"/>
  <c r="T23" i="6"/>
  <c r="S23" i="6"/>
  <c r="R23" i="6"/>
  <c r="Q23" i="6"/>
  <c r="P23" i="6"/>
  <c r="E23" i="6"/>
  <c r="U22" i="6"/>
  <c r="T22" i="6"/>
  <c r="S22" i="6"/>
  <c r="R22" i="6"/>
  <c r="Q22" i="6"/>
  <c r="P22" i="6"/>
  <c r="E22" i="6"/>
  <c r="U21" i="6"/>
  <c r="T21" i="6"/>
  <c r="S21" i="6"/>
  <c r="R21" i="6"/>
  <c r="Q21" i="6"/>
  <c r="P21" i="6"/>
  <c r="E21" i="6"/>
  <c r="U20" i="6"/>
  <c r="T20" i="6"/>
  <c r="S20" i="6"/>
  <c r="R20" i="6"/>
  <c r="Q20" i="6"/>
  <c r="P20" i="6"/>
  <c r="E20" i="6"/>
  <c r="U19" i="6"/>
  <c r="T19" i="6"/>
  <c r="S19" i="6"/>
  <c r="R19" i="6"/>
  <c r="Q19" i="6"/>
  <c r="P19" i="6"/>
  <c r="E19" i="6"/>
  <c r="U18" i="6"/>
  <c r="T18" i="6"/>
  <c r="S18" i="6"/>
  <c r="R18" i="6"/>
  <c r="Q18" i="6"/>
  <c r="P18" i="6"/>
  <c r="E18" i="6"/>
  <c r="U17" i="6"/>
  <c r="T17" i="6"/>
  <c r="S17" i="6"/>
  <c r="R17" i="6"/>
  <c r="Q17" i="6"/>
  <c r="P17" i="6"/>
  <c r="E17" i="6"/>
  <c r="U16" i="6"/>
  <c r="T16" i="6"/>
  <c r="S16" i="6"/>
  <c r="R16" i="6"/>
  <c r="Q16" i="6"/>
  <c r="P16" i="6"/>
  <c r="E16" i="6"/>
  <c r="U15" i="6"/>
  <c r="T15" i="6"/>
  <c r="S15" i="6"/>
  <c r="R15" i="6"/>
  <c r="Q15" i="6"/>
  <c r="P15" i="6"/>
  <c r="E15" i="6"/>
  <c r="U14" i="6"/>
  <c r="T14" i="6"/>
  <c r="S14" i="6"/>
  <c r="R14" i="6"/>
  <c r="Q14" i="6"/>
  <c r="P14" i="6"/>
  <c r="E14" i="6"/>
  <c r="U12" i="6"/>
  <c r="T12" i="6"/>
  <c r="S12" i="6"/>
  <c r="R12" i="6"/>
  <c r="Q12" i="6"/>
  <c r="P12" i="6"/>
  <c r="U10" i="6"/>
  <c r="T10" i="6"/>
  <c r="S10" i="6"/>
  <c r="R10" i="6"/>
  <c r="Q10" i="6"/>
  <c r="P10" i="6"/>
  <c r="U9" i="6"/>
  <c r="T9" i="6"/>
  <c r="S9" i="6"/>
  <c r="R9" i="6"/>
  <c r="Q9" i="6"/>
  <c r="P9" i="6"/>
  <c r="U8" i="6"/>
  <c r="T8" i="6"/>
  <c r="S8" i="6"/>
  <c r="R8" i="6"/>
  <c r="Q8" i="6"/>
  <c r="P8" i="6"/>
  <c r="U7" i="6"/>
  <c r="T7" i="6"/>
  <c r="S7" i="6"/>
  <c r="R7" i="6"/>
  <c r="Q7" i="6"/>
  <c r="P7" i="6"/>
  <c r="U6" i="6"/>
  <c r="T6" i="6"/>
  <c r="S6" i="6"/>
  <c r="R6" i="6"/>
  <c r="Q6" i="6"/>
  <c r="P6" i="6"/>
  <c r="U5" i="6"/>
  <c r="T5" i="6"/>
  <c r="S5" i="6"/>
  <c r="R5" i="6"/>
  <c r="Q5" i="6"/>
  <c r="P5" i="6"/>
  <c r="U4" i="6"/>
  <c r="T4" i="6"/>
  <c r="S4" i="6"/>
  <c r="R4" i="6"/>
  <c r="Q4" i="6"/>
  <c r="P4" i="6"/>
  <c r="U3" i="6"/>
  <c r="T3" i="6"/>
  <c r="S3" i="6"/>
  <c r="R3" i="6"/>
  <c r="Q3" i="6"/>
  <c r="P3" i="6"/>
  <c r="U2" i="6"/>
  <c r="T2" i="6"/>
  <c r="S2" i="6"/>
  <c r="R2" i="6"/>
  <c r="Q2" i="6"/>
  <c r="P14" i="4"/>
  <c r="P15" i="4"/>
  <c r="P16" i="4"/>
  <c r="P17" i="4"/>
  <c r="P18" i="4"/>
  <c r="P19" i="4"/>
  <c r="P20" i="4"/>
  <c r="P21" i="4"/>
  <c r="P22" i="4"/>
  <c r="P23" i="4"/>
  <c r="P24" i="4"/>
  <c r="P25" i="4"/>
  <c r="P26" i="4"/>
  <c r="P27" i="4"/>
  <c r="P28" i="4"/>
  <c r="P29" i="4"/>
  <c r="E14" i="4"/>
  <c r="E15" i="4"/>
  <c r="E16" i="4"/>
  <c r="E17" i="4"/>
  <c r="E18" i="4"/>
  <c r="E19" i="4"/>
  <c r="E20" i="4"/>
  <c r="E21" i="4"/>
  <c r="E22" i="4"/>
  <c r="E23" i="4"/>
  <c r="E24" i="4"/>
  <c r="E25" i="4"/>
  <c r="E26" i="4"/>
  <c r="U29" i="4"/>
  <c r="T29" i="4"/>
  <c r="S29" i="4"/>
  <c r="R29" i="4"/>
  <c r="Q29" i="4"/>
  <c r="U28" i="4"/>
  <c r="T28" i="4"/>
  <c r="S28" i="4"/>
  <c r="R28" i="4"/>
  <c r="Q28" i="4"/>
  <c r="U27" i="4"/>
  <c r="T27" i="4"/>
  <c r="S27" i="4"/>
  <c r="R27" i="4"/>
  <c r="Q27" i="4"/>
  <c r="U26" i="4"/>
  <c r="T26" i="4"/>
  <c r="S26" i="4"/>
  <c r="R26" i="4"/>
  <c r="Q26" i="4"/>
  <c r="U25" i="4"/>
  <c r="T25" i="4"/>
  <c r="S25" i="4"/>
  <c r="R25" i="4"/>
  <c r="Q25" i="4"/>
  <c r="U24" i="4"/>
  <c r="T24" i="4"/>
  <c r="S24" i="4"/>
  <c r="R24" i="4"/>
  <c r="Q24" i="4"/>
  <c r="U23" i="4"/>
  <c r="T23" i="4"/>
  <c r="S23" i="4"/>
  <c r="R23" i="4"/>
  <c r="Q23" i="4"/>
  <c r="U22" i="4"/>
  <c r="T22" i="4"/>
  <c r="S22" i="4"/>
  <c r="R22" i="4"/>
  <c r="Q22" i="4"/>
  <c r="U21" i="4"/>
  <c r="T21" i="4"/>
  <c r="S21" i="4"/>
  <c r="R21" i="4"/>
  <c r="Q21" i="4"/>
  <c r="U20" i="4"/>
  <c r="T20" i="4"/>
  <c r="S20" i="4"/>
  <c r="R20" i="4"/>
  <c r="Q20" i="4"/>
  <c r="U19" i="4"/>
  <c r="T19" i="4"/>
  <c r="S19" i="4"/>
  <c r="R19" i="4"/>
  <c r="Q19" i="4"/>
  <c r="U18" i="4"/>
  <c r="T18" i="4"/>
  <c r="S18" i="4"/>
  <c r="R18" i="4"/>
  <c r="Q18" i="4"/>
  <c r="U17" i="4"/>
  <c r="T17" i="4"/>
  <c r="S17" i="4"/>
  <c r="R17" i="4"/>
  <c r="Q17" i="4"/>
  <c r="U16" i="4"/>
  <c r="T16" i="4"/>
  <c r="S16" i="4"/>
  <c r="R16" i="4"/>
  <c r="Q16" i="4"/>
  <c r="U15" i="4"/>
  <c r="T15" i="4"/>
  <c r="S15" i="4"/>
  <c r="R15" i="4"/>
  <c r="Q15" i="4"/>
  <c r="U14" i="4"/>
  <c r="T14" i="4"/>
  <c r="S14" i="4"/>
  <c r="R14" i="4"/>
  <c r="Q14" i="4"/>
  <c r="U12" i="4"/>
  <c r="T12" i="4"/>
  <c r="S12" i="4"/>
  <c r="R12" i="4"/>
  <c r="Q12" i="4"/>
  <c r="P12" i="4"/>
  <c r="U10" i="4"/>
  <c r="T10" i="4"/>
  <c r="S10" i="4"/>
  <c r="R10" i="4"/>
  <c r="Q10" i="4"/>
  <c r="P10" i="4"/>
  <c r="U9" i="4"/>
  <c r="T9" i="4"/>
  <c r="S9" i="4"/>
  <c r="R9" i="4"/>
  <c r="Q9" i="4"/>
  <c r="P9" i="4"/>
  <c r="U8" i="4"/>
  <c r="T8" i="4"/>
  <c r="S8" i="4"/>
  <c r="R8" i="4"/>
  <c r="Q8" i="4"/>
  <c r="P8" i="4"/>
  <c r="U7" i="4"/>
  <c r="T7" i="4"/>
  <c r="S7" i="4"/>
  <c r="R7" i="4"/>
  <c r="Q7" i="4"/>
  <c r="P7" i="4"/>
  <c r="U6" i="4"/>
  <c r="T6" i="4"/>
  <c r="S6" i="4"/>
  <c r="R6" i="4"/>
  <c r="Q6" i="4"/>
  <c r="P6" i="4"/>
  <c r="U5" i="4"/>
  <c r="T5" i="4"/>
  <c r="S5" i="4"/>
  <c r="R5" i="4"/>
  <c r="Q5" i="4"/>
  <c r="P5" i="4"/>
  <c r="U4" i="4"/>
  <c r="T4" i="4"/>
  <c r="S4" i="4"/>
  <c r="R4" i="4"/>
  <c r="Q4" i="4"/>
  <c r="P4" i="4"/>
  <c r="U3" i="4"/>
  <c r="T3" i="4"/>
  <c r="S3" i="4"/>
  <c r="R3" i="4"/>
  <c r="Q3" i="4"/>
  <c r="P3" i="4"/>
  <c r="U2" i="4"/>
  <c r="T2" i="4"/>
  <c r="S2" i="4"/>
  <c r="R2" i="4"/>
  <c r="Q2" i="4"/>
  <c r="P2" i="4"/>
  <c r="U3" i="3"/>
  <c r="U4" i="3"/>
  <c r="U5" i="3"/>
  <c r="U6" i="3"/>
  <c r="U7" i="3"/>
  <c r="U8" i="3"/>
  <c r="U9" i="3"/>
  <c r="U10" i="3"/>
  <c r="U12" i="3"/>
  <c r="U14" i="3"/>
  <c r="U15" i="3"/>
  <c r="U16" i="3"/>
  <c r="U17" i="3"/>
  <c r="U18" i="3"/>
  <c r="U19" i="3"/>
  <c r="U20" i="3"/>
  <c r="U21" i="3"/>
  <c r="U22" i="3"/>
  <c r="U23" i="3"/>
  <c r="U24" i="3"/>
  <c r="U25" i="3"/>
  <c r="U26" i="3"/>
  <c r="U27" i="3"/>
  <c r="U28" i="3"/>
  <c r="U29" i="3"/>
  <c r="U2" i="3"/>
  <c r="T3" i="3"/>
  <c r="T4" i="3"/>
  <c r="T5" i="3"/>
  <c r="T6" i="3"/>
  <c r="T7" i="3"/>
  <c r="T8" i="3"/>
  <c r="T9" i="3"/>
  <c r="T10" i="3"/>
  <c r="T12" i="3"/>
  <c r="T14" i="3"/>
  <c r="T15" i="3"/>
  <c r="T16" i="3"/>
  <c r="T17" i="3"/>
  <c r="T18" i="3"/>
  <c r="T19" i="3"/>
  <c r="T20" i="3"/>
  <c r="T21" i="3"/>
  <c r="T22" i="3"/>
  <c r="T23" i="3"/>
  <c r="T24" i="3"/>
  <c r="T25" i="3"/>
  <c r="T26" i="3"/>
  <c r="T27" i="3"/>
  <c r="T28" i="3"/>
  <c r="T29" i="3"/>
  <c r="T2" i="3"/>
  <c r="S3" i="3"/>
  <c r="S4" i="3"/>
  <c r="S5" i="3"/>
  <c r="S6" i="3"/>
  <c r="S7" i="3"/>
  <c r="S8" i="3"/>
  <c r="S9" i="3"/>
  <c r="S10" i="3"/>
  <c r="S12" i="3"/>
  <c r="S14" i="3"/>
  <c r="S15" i="3"/>
  <c r="S16" i="3"/>
  <c r="S17" i="3"/>
  <c r="S18" i="3"/>
  <c r="S19" i="3"/>
  <c r="S20" i="3"/>
  <c r="S21" i="3"/>
  <c r="S22" i="3"/>
  <c r="S23" i="3"/>
  <c r="S24" i="3"/>
  <c r="S25" i="3"/>
  <c r="S26" i="3"/>
  <c r="S27" i="3"/>
  <c r="S28" i="3"/>
  <c r="S29" i="3"/>
  <c r="S2" i="3"/>
  <c r="R3" i="3"/>
  <c r="R4" i="3"/>
  <c r="R5" i="3"/>
  <c r="R6" i="3"/>
  <c r="R7" i="3"/>
  <c r="R8" i="3"/>
  <c r="R9" i="3"/>
  <c r="R10" i="3"/>
  <c r="R12" i="3"/>
  <c r="R14" i="3"/>
  <c r="R15" i="3"/>
  <c r="R16" i="3"/>
  <c r="R17" i="3"/>
  <c r="R18" i="3"/>
  <c r="R19" i="3"/>
  <c r="R20" i="3"/>
  <c r="R21" i="3"/>
  <c r="R22" i="3"/>
  <c r="R23" i="3"/>
  <c r="R24" i="3"/>
  <c r="R25" i="3"/>
  <c r="R26" i="3"/>
  <c r="R27" i="3"/>
  <c r="R28" i="3"/>
  <c r="R29" i="3"/>
  <c r="R2" i="3"/>
  <c r="Q3" i="3"/>
  <c r="Q4" i="3"/>
  <c r="Q5" i="3"/>
  <c r="Q6" i="3"/>
  <c r="Q7" i="3"/>
  <c r="Q8" i="3"/>
  <c r="Q9" i="3"/>
  <c r="Q10" i="3"/>
  <c r="Q12" i="3"/>
  <c r="Q14" i="3"/>
  <c r="Q15" i="3"/>
  <c r="Q16" i="3"/>
  <c r="Q17" i="3"/>
  <c r="Q18" i="3"/>
  <c r="Q19" i="3"/>
  <c r="Q20" i="3"/>
  <c r="Q21" i="3"/>
  <c r="Q22" i="3"/>
  <c r="Q23" i="3"/>
  <c r="Q24" i="3"/>
  <c r="Q25" i="3"/>
  <c r="Q26" i="3"/>
  <c r="Q27" i="3"/>
  <c r="Q28" i="3"/>
  <c r="Q29" i="3"/>
  <c r="Q2" i="3"/>
  <c r="P3" i="3"/>
  <c r="P4" i="3"/>
  <c r="P5" i="3"/>
  <c r="P6" i="3"/>
  <c r="P7" i="3"/>
  <c r="P8" i="3"/>
  <c r="P9" i="3"/>
  <c r="P10" i="3"/>
  <c r="P12" i="3"/>
  <c r="P14" i="3"/>
  <c r="P15" i="3"/>
  <c r="P16" i="3"/>
  <c r="P17" i="3"/>
  <c r="P18" i="3"/>
  <c r="P19" i="3"/>
  <c r="P20" i="3"/>
  <c r="P21" i="3"/>
  <c r="P22" i="3"/>
  <c r="P23" i="3"/>
  <c r="P24" i="3"/>
  <c r="P25" i="3"/>
  <c r="P26" i="3"/>
  <c r="P27" i="3"/>
  <c r="P28" i="3"/>
  <c r="P29" i="3"/>
  <c r="P2" i="3"/>
  <c r="E29" i="3"/>
  <c r="E28" i="3"/>
  <c r="E27" i="3"/>
  <c r="E26" i="3"/>
  <c r="E25" i="3"/>
  <c r="E24" i="3"/>
  <c r="E23" i="3"/>
  <c r="E22" i="3"/>
  <c r="E21" i="3"/>
  <c r="E20" i="3"/>
  <c r="E19" i="3"/>
  <c r="E18" i="3"/>
  <c r="E17" i="3"/>
  <c r="E16" i="3"/>
  <c r="E15" i="3"/>
  <c r="E1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tc={A6776D5B-6B8D-4F40-BE1F-5A842F022B6E}</author>
  </authors>
  <commentList>
    <comment ref="B7" authorId="0" shapeId="0" xr:uid="{A6776D5B-6B8D-4F40-BE1F-5A842F022B6E}">
      <text>
        <t>[Threaded comment]
Your version of Excel allows you to read this threaded comment; however, any edits to it will get removed if the file is opened in a newer version of Excel. Learn more: https://go.microsoft.com/fwlink/?linkid=870924
Comment:
    revise these both after comment above is resolved
Reply:
    I think NSE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tc={364F4603-6C9B-4E12-B795-2C11DC5B3116}</author>
  </authors>
  <commentList>
    <comment ref="B9" authorId="0" shapeId="0" xr:uid="{364F4603-6C9B-4E12-B795-2C11DC5B3116}">
      <text>
        <t>[Threaded comment]
Your version of Excel allows you to read this threaded comment; however, any edits to it will get removed if the file is opened in a newer version of Excel. Learn more: https://go.microsoft.com/fwlink/?linkid=870924
Comment:
    This doesn't make sense anymore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tc={9C9DFA32-F3E8-4A97-AAEB-FF91BDD29D3F}</author>
    <author>tc={28FE6AAF-2F84-4A74-B4FA-DF1CA447C3A8}</author>
    <author>tc={04EAA32B-45B1-4406-A184-277FDA48D9EB}</author>
    <author>tc={10181B48-DD48-46DC-A0EC-AF10F396FF3A}</author>
    <author>tc={C953F477-A61A-4265-AEA5-E73CB0F96EB2}</author>
    <author>tc={A1814D7B-D99C-4C6C-B4BE-57A7E01ABCAB}</author>
    <author>tc={B139695E-6E78-415B-9420-868FF8F19C14}</author>
    <author>tc={D1FDB6CE-76EB-49D3-BC6B-C7FE6B15D6B0}</author>
    <author>tc={E6730304-65D6-4986-8C9A-58635DA52C27}</author>
    <author>tc={3080445E-53AD-4177-AEC8-641CACADE9AA}</author>
    <author>tc={2134169A-7901-4B57-AA6D-82FB66C8225A}</author>
    <author>tc={32A5D21C-BFB8-4820-967E-C58D3C14743F}</author>
    <author>tc={566D38A6-F8BB-4CCD-8163-65AEAEDA6C65}</author>
    <author>tc={1505FEBB-65F1-4977-A5A5-64E324011D53}</author>
    <author>tc={C7E03C74-9D5A-4A43-9642-933AACE09D34}</author>
    <author>tc={5F5CB36F-0363-4FDB-B099-3FCD988BEA04}</author>
    <author>tc={48E14CE0-D09F-43FC-9538-0888E850CCBA}</author>
    <author>tc={3CE80D76-4CFF-4F61-B2CF-8D40591BED76}</author>
    <author>tc={5AE0AD25-5693-4A08-BB66-A5367E8E1995}</author>
    <author>tc={5C42C09E-309F-4040-BDF6-969C1B36BE9E}</author>
    <author>tc={8667DDDB-B516-4935-B756-D2E59B71AE9F}</author>
    <author>tc={EE315072-53FE-45A7-B5BC-437DB25FB812}</author>
    <author>tc={32686A37-3B40-4D06-AA5F-97E25A0D3949}</author>
    <author>tc={C507DFDE-B573-4784-A74E-D1D78E0FD9F8}</author>
    <author>tc={93FAB28E-900E-47C0-B0D3-8C31CBBE9970}</author>
    <author>tc={822CA13D-45A5-4747-AF5B-4FA4506B69ED}</author>
    <author>tc={3835A8BA-15CF-452E-AB45-513A0CB3F0D0}</author>
    <author>tc={59D1E42F-EAE5-4615-B651-E974DD0E8D5D}</author>
    <author>tc={92D3915F-B5F2-4A86-ACC7-1875872FD2ED}</author>
    <author>tc={FBAFF010-FFB8-4C0A-A1B1-837705C73CA6}</author>
    <author>tc={1BC2E6BC-1AB4-48DF-BD4C-2E0403643613}</author>
    <author>tc={67CC0503-8E67-4829-BEB6-2138A0559228}</author>
    <author>tc={345E2C8E-8059-455E-A223-7443B2F40445}</author>
    <author>tc={7ADF6DC2-B24C-46DB-B67E-C1146FDBDF76}</author>
    <author>tc={E828845B-5DEA-4800-915C-646D20C5004C}</author>
    <author>tc={80C4A8D4-098C-41D5-8028-9E8AC7511AD4}</author>
    <author>tc={58B05E28-4FAC-4FCB-B517-339786D0B9C7}</author>
    <author>tc={E938C435-B12B-41DF-8357-8ADE8A5E18B6}</author>
    <author>tc={62F31A54-E7ED-4D0B-A61F-6980FCFBB7C8}</author>
    <author>tc={6CE09B06-7BC2-4328-9A04-74F8715DB345}</author>
    <author>tc={3D833D5E-7180-4AC9-A7D8-A2AC7A744532}</author>
    <author>tc={3DBC6D00-629D-4C16-A734-042C0B271FAD}</author>
    <author>tc={44769BE6-B1F3-4F17-9FC6-F538FCAAD4AC}</author>
    <author>tc={6240D9BA-6E3B-4965-A305-10A6463672FE}</author>
    <author>tc={B05C37D9-DD78-402E-AC74-B94F0731D679}</author>
    <author>tc={F0F10795-DD48-449E-9CA0-F65126647BA1}</author>
    <author>tc={232A36B9-DD83-4A87-991B-32C60F7FBC7C}</author>
    <author>tc={AB60173E-06B8-4648-86D1-DFA04A22DCB7}</author>
    <author>tc={D1DA1290-F2EA-444E-BEBE-21399D4A32E1}</author>
    <author>tc={05A0B81D-2E8A-418B-B604-8C81D0A1E77F}</author>
    <author>tc={D1456222-FC7F-48D5-AD0A-6C461B0D3E9E}</author>
    <author>tc={A1BCB05F-3928-4625-A655-205BD6429A0D}</author>
    <author>tc={30B9A009-0B31-44C9-85E9-F969D0507F62}</author>
    <author>tc={1767544B-CA22-44CB-B5ED-4CEDB7085C98}</author>
    <author>tc={DF669C65-2F43-45EC-BDE9-8109BD58348D}</author>
  </authors>
  <commentList>
    <comment ref="F57" authorId="0" shapeId="0" xr:uid="{9C9DFA32-F3E8-4A97-AAEB-FF91BDD29D3F}">
      <text>
        <t>[Threaded comment]
Your version of Excel allows you to read this threaded comment; however, any edits to it will get removed if the file is opened in a newer version of Excel. Learn more: https://go.microsoft.com/fwlink/?linkid=870924
Comment:
    I should have put this in NSE causes</t>
      </text>
    </comment>
    <comment ref="D67" authorId="1" shapeId="0" xr:uid="{28FE6AAF-2F84-4A74-B4FA-DF1CA447C3A8}">
      <text>
        <t>[Threaded comment]
Your version of Excel allows you to read this threaded comment; however, any edits to it will get removed if the file is opened in a newer version of Excel. Learn more: https://go.microsoft.com/fwlink/?linkid=870924
Comment:
    Human error</t>
      </text>
    </comment>
    <comment ref="F68" authorId="2" shapeId="0" xr:uid="{04EAA32B-45B1-4406-A184-277FDA48D9EB}">
      <text>
        <t>[Threaded comment]
Your version of Excel allows you to read this threaded comment; however, any edits to it will get removed if the file is opened in a newer version of Excel. Learn more: https://go.microsoft.com/fwlink/?linkid=870924
Comment:
    Should we consider 1 an SWE cause? It doesn't mention a specific exploit or practice that occurred during the SWE process.
Reply:
    Yes, cause it implies that AOL wasn't monitoring</t>
      </text>
    </comment>
    <comment ref="I68" authorId="3" shapeId="0" xr:uid="{10181B48-DD48-46DC-A0EC-AF10F396FF3A}">
      <text>
        <t>[Threaded comment]
Your version of Excel allows you to read this threaded comment; however, any edits to it will get removed if the file is opened in a newer version of Excel. Learn more: https://go.microsoft.com/fwlink/?linkid=870924
Comment:
    Is this a prevention or a fix?
Reply:
    I think prevention, but we're just merging it now</t>
      </text>
    </comment>
    <comment ref="G77" authorId="4" shapeId="0" xr:uid="{C953F477-A61A-4265-AEA5-E73CB0F96EB2}">
      <text>
        <t>[Threaded comment]
Your version of Excel allows you to read this threaded comment; however, any edits to it will get removed if the file is opened in a newer version of Excel. Learn more: https://go.microsoft.com/fwlink/?linkid=870924
Comment:
    Are we considering HW as NSWE causes?
Reply:
    Yes</t>
      </text>
    </comment>
    <comment ref="I78" authorId="5" shapeId="0" xr:uid="{A1814D7B-D99C-4C6C-B4BE-57A7E01ABCAB}">
      <text>
        <t>[Threaded comment]
Your version of Excel allows you to read this threaded comment; however, any edits to it will get removed if the file is opened in a newer version of Excel. Learn more: https://go.microsoft.com/fwlink/?linkid=870924
Comment:
    This doesn't make sense anymore
Reply:
    You're right, removed</t>
      </text>
    </comment>
    <comment ref="F88" authorId="6" shapeId="0" xr:uid="{B139695E-6E78-415B-9420-868FF8F19C14}">
      <text>
        <t>[Threaded comment]
Your version of Excel allows you to read this threaded comment; however, any edits to it will get removed if the file is opened in a newer version of Excel. Learn more: https://go.microsoft.com/fwlink/?linkid=870924
Comment:
    Are we counting speculative SW causes if the article does not state it with confidence?
Reply:
    I think as long as the article mentions, we use it</t>
      </text>
    </comment>
    <comment ref="J88" authorId="7" shapeId="0" xr:uid="{D1FDB6CE-76EB-49D3-BC6B-C7FE6B15D6B0}">
      <text>
        <t>[Threaded comment]
Your version of Excel allows you to read this threaded comment; however, any edits to it will get removed if the file is opened in a newer version of Excel. Learn more: https://go.microsoft.com/fwlink/?linkid=870924
Comment:
    I think this would count as a prevention.
Reply:
    Sure, but merging now</t>
      </text>
    </comment>
    <comment ref="J97" authorId="8" shapeId="0" xr:uid="{E6730304-65D6-4986-8C9A-58635DA52C27}">
      <text>
        <t>[Threaded comment]
Your version of Excel allows you to read this threaded comment; however, any edits to it will get removed if the file is opened in a newer version of Excel. Learn more: https://go.microsoft.com/fwlink/?linkid=870924
Comment:
    I agree, these fit better in prevention</t>
      </text>
    </comment>
    <comment ref="G98" authorId="9" shapeId="0" xr:uid="{3080445E-53AD-4177-AEC8-641CACADE9AA}">
      <text>
        <t>[Threaded comment]
Your version of Excel allows you to read this threaded comment; however, any edits to it will get removed if the file is opened in a newer version of Excel. Learn more: https://go.microsoft.com/fwlink/?linkid=870924
Comment:
    Would 3 be SWE?
Reply:
    I think we should just remove it</t>
      </text>
    </comment>
    <comment ref="J108" authorId="10" shapeId="0" xr:uid="{2134169A-7901-4B57-AA6D-82FB66C8225A}">
      <text>
        <t>[Threaded comment]
Your version of Excel allows you to read this threaded comment; however, any edits to it will get removed if the file is opened in a newer version of Excel. Learn more: https://go.microsoft.com/fwlink/?linkid=870924
Comment:
    I think 2 should be in preventions</t>
      </text>
    </comment>
    <comment ref="I111" authorId="11" shapeId="0" xr:uid="{32A5D21C-BFB8-4820-967E-C58D3C14743F}">
      <text>
        <t>[Threaded comment]
Your version of Excel allows you to read this threaded comment; however, any edits to it will get removed if the file is opened in a newer version of Excel. Learn more: https://go.microsoft.com/fwlink/?linkid=870924
Comment:
    This is pending on "consider passwords compromised" to be moved to preventions</t>
      </text>
    </comment>
    <comment ref="B117" authorId="12" shapeId="0" xr:uid="{566D38A6-F8BB-4CCD-8163-65AEAEDA6C65}">
      <text>
        <t>[Threaded comment]
Your version of Excel allows you to read this threaded comment; however, any edits to it will get removed if the file is opened in a newer version of Excel. Learn more: https://go.microsoft.com/fwlink/?linkid=870924
Comment:
    2007 was the date of a previous related hack. Should we consider these dates too or just the dates of the specific hack?
Reply:
    I think just for this incident</t>
      </text>
    </comment>
    <comment ref="J117" authorId="13" shapeId="0" xr:uid="{1505FEBB-65F1-4977-A5A5-64E324011D53}">
      <text>
        <t>[Threaded comment]
Your version of Excel allows you to read this threaded comment; however, any edits to it will get removed if the file is opened in a newer version of Excel. Learn more: https://go.microsoft.com/fwlink/?linkid=870924
Comment:
    Human error, not a fix.</t>
      </text>
    </comment>
    <comment ref="E118" authorId="14" shapeId="0" xr:uid="{C7E03C74-9D5A-4A43-9642-933AACE09D34}">
      <text>
        <t>[Threaded comment]
Your version of Excel allows you to read this threaded comment; however, any edits to it will get removed if the file is opened in a newer version of Excel. Learn more: https://go.microsoft.com/fwlink/?linkid=870924
Comment:
    Is 2 redundant?
Reply:
    We can put it in one sentence</t>
      </text>
    </comment>
    <comment ref="H118" authorId="15" shapeId="0" xr:uid="{5F5CB36F-0363-4FDB-B099-3FCD988BEA04}">
      <text>
        <t>[Threaded comment]
Your version of Excel allows you to read this threaded comment; however, any edits to it will get removed if the file is opened in a newer version of Excel. Learn more: https://go.microsoft.com/fwlink/?linkid=870924
Comment:
    Is 2 an impact or just a significant date?
Reply:
    I agree</t>
      </text>
    </comment>
    <comment ref="B121" authorId="16" shapeId="0" xr:uid="{48E14CE0-D09F-43FC-9538-0888E850CCBA}">
      <text>
        <t>[Threaded comment]
Your version of Excel allows you to read this threaded comment; however, any edits to it will get removed if the file is opened in a newer version of Excel. Learn more: https://go.microsoft.com/fwlink/?linkid=870924
Comment:
    Pending above</t>
      </text>
    </comment>
    <comment ref="H127" authorId="17" shapeId="0" xr:uid="{3CE80D76-4CFF-4F61-B2CF-8D40591BED76}">
      <text>
        <t>[Threaded comment]
Your version of Excel allows you to read this threaded comment; however, any edits to it will get removed if the file is opened in a newer version of Excel. Learn more: https://go.microsoft.com/fwlink/?linkid=870924
Comment:
    2 is speculation, I will omit this.
Reply:
    Agreed</t>
      </text>
    </comment>
    <comment ref="D128" authorId="18" shapeId="0" xr:uid="{5AE0AD25-5693-4A08-BB66-A5367E8E1995}">
      <text>
        <t>[Threaded comment]
Your version of Excel allows you to read this threaded comment; however, any edits to it will get removed if the file is opened in a newer version of Excel. Learn more: https://go.microsoft.com/fwlink/?linkid=870924
Comment:
    What is everything after unknown?
Reply:
    I agree, we can remove</t>
      </text>
    </comment>
    <comment ref="D133" authorId="19" shapeId="0" xr:uid="{5C42C09E-309F-4040-BDF6-969C1B36BE9E}">
      <text>
        <t>[Threaded comment]
Your version of Excel allows you to read this threaded comment; however, any edits to it will get removed if the file is opened in a newer version of Excel. Learn more: https://go.microsoft.com/fwlink/?linkid=870924
Comment:
    Pending answer above?</t>
      </text>
    </comment>
    <comment ref="J137" authorId="20" shapeId="0" xr:uid="{8667DDDB-B516-4935-B756-D2E59B71AE9F}">
      <text>
        <t>[Threaded comment]
Your version of Excel allows you to read this threaded comment; however, any edits to it will get removed if the file is opened in a newer version of Excel. Learn more: https://go.microsoft.com/fwlink/?linkid=870924
Comment:
    The article frames these as Google's supposed 'fixes' but they are not widely accepted solutions. Should we still consider them?</t>
      </text>
    </comment>
    <comment ref="G138" authorId="21" shapeId="0" xr:uid="{EE315072-53FE-45A7-B5BC-437DB25FB812}">
      <text>
        <t>[Threaded comment]
Your version of Excel allows you to read this threaded comment; however, any edits to it will get removed if the file is opened in a newer version of Excel. Learn more: https://go.microsoft.com/fwlink/?linkid=870924
Comment:
    I would consider 1 to be an impact?</t>
      </text>
    </comment>
    <comment ref="J138" authorId="22" shapeId="0" xr:uid="{32686A37-3B40-4D06-AA5F-97E25A0D3949}">
      <text>
        <t>[Threaded comment]
Your version of Excel allows you to read this threaded comment; however, any edits to it will get removed if the file is opened in a newer version of Excel. Learn more: https://go.microsoft.com/fwlink/?linkid=870924
Comment:
    I think 1 would be more of a prevention because it would decrease the risk of this happening again but not eliminate it completely?</t>
      </text>
    </comment>
    <comment ref="J143" authorId="23" shapeId="0" xr:uid="{C507DFDE-B573-4784-A74E-D1D78E0FD9F8}">
      <text>
        <t>[Threaded comment]
Your version of Excel allows you to read this threaded comment; however, any edits to it will get removed if the file is opened in a newer version of Excel. Learn more: https://go.microsoft.com/fwlink/?linkid=870924
Comment:
    TBD
Reply:
    Based on solution of above</t>
      </text>
    </comment>
    <comment ref="J148" authorId="24" shapeId="0" xr:uid="{93FAB28E-900E-47C0-B0D3-8C31CBBE9970}">
      <text>
        <t>[Threaded comment]
Your version of Excel allows you to read this threaded comment; however, any edits to it will get removed if the file is opened in a newer version of Excel. Learn more: https://go.microsoft.com/fwlink/?linkid=870924
Comment:
    Does this fit better as a prevention for further impact?
Reply:
    Sure</t>
      </text>
    </comment>
    <comment ref="J153" authorId="25" shapeId="0" xr:uid="{822CA13D-45A5-4747-AF5B-4FA4506B69ED}">
      <text>
        <t>[Threaded comment]
Your version of Excel allows you to read this threaded comment; however, any edits to it will get removed if the file is opened in a newer version of Excel. Learn more: https://go.microsoft.com/fwlink/?linkid=870924
Comment:
    Depending on above</t>
      </text>
    </comment>
    <comment ref="G157" authorId="26" shapeId="0" xr:uid="{3835A8BA-15CF-452E-AB45-513A0CB3F0D0}">
      <text>
        <t>[Threaded comment]
Your version of Excel allows you to read this threaded comment; however, any edits to it will get removed if the file is opened in a newer version of Excel. Learn more: https://go.microsoft.com/fwlink/?linkid=870924
Comment:
    I could move 2 to SW causes</t>
      </text>
    </comment>
    <comment ref="J157" authorId="27" shapeId="0" xr:uid="{59D1E42F-EAE5-4615-B651-E974DD0E8D5D}">
      <text>
        <t>[Threaded comment]
Your version of Excel allows you to read this threaded comment; however, any edits to it will get removed if the file is opened in a newer version of Excel. Learn more: https://go.microsoft.com/fwlink/?linkid=870924
Comment:
    I agree this is a prevention not a fix</t>
      </text>
    </comment>
    <comment ref="G168" authorId="28" shapeId="0" xr:uid="{92D3915F-B5F2-4A86-ACC7-1875872FD2ED}">
      <text>
        <t>[Threaded comment]
Your version of Excel allows you to read this threaded comment; however, any edits to it will get removed if the file is opened in a newer version of Excel. Learn more: https://go.microsoft.com/fwlink/?linkid=870924
Comment:
    Would this be a SW cause?
Reply:
    I agree</t>
      </text>
    </comment>
    <comment ref="J187" authorId="29" shapeId="0" xr:uid="{FBAFF010-FFB8-4C0A-A1B1-837705C73CA6}">
      <text>
        <t>[Threaded comment]
Your version of Excel allows you to read this threaded comment; however, any edits to it will get removed if the file is opened in a newer version of Excel. Learn more: https://go.microsoft.com/fwlink/?linkid=870924
Comment:
    1 is wrong. 2 should be moved to preventions.</t>
      </text>
    </comment>
    <comment ref="F197" authorId="30" shapeId="0" xr:uid="{1BC2E6BC-1AB4-48DF-BD4C-2E0403643613}">
      <text>
        <t>[Threaded comment]
Your version of Excel allows you to read this threaded comment; however, any edits to it will get removed if the file is opened in a newer version of Excel. Learn more: https://go.microsoft.com/fwlink/?linkid=870924
Comment:
    Human error.</t>
      </text>
    </comment>
    <comment ref="G197" authorId="31" shapeId="0" xr:uid="{67CC0503-8E67-4829-BEB6-2138A0559228}">
      <text>
        <t>[Threaded comment]
Your version of Excel allows you to read this threaded comment; however, any edits to it will get removed if the file is opened in a newer version of Excel. Learn more: https://go.microsoft.com/fwlink/?linkid=870924
Comment:
    Move 1, 3 to SE cause</t>
      </text>
    </comment>
    <comment ref="D207" authorId="32" shapeId="0" xr:uid="{345E2C8E-8059-455E-A223-7443B2F40445}">
      <text>
        <t>[Threaded comment]
Your version of Excel allows you to read this threaded comment; however, any edits to it will get removed if the file is opened in a newer version of Excel. Learn more: https://go.microsoft.com/fwlink/?linkid=870924
Comment:
    I agree, its apple.</t>
      </text>
    </comment>
    <comment ref="G207" authorId="33" shapeId="0" xr:uid="{7ADF6DC2-B24C-46DB-B67E-C1146FDBDF76}">
      <text>
        <t>[Threaded comment]
Your version of Excel allows you to read this threaded comment; however, any edits to it will get removed if the file is opened in a newer version of Excel. Learn more: https://go.microsoft.com/fwlink/?linkid=870924
Comment:
    Move both of these to se causes</t>
      </text>
    </comment>
    <comment ref="J207" authorId="34" shapeId="0" xr:uid="{E828845B-5DEA-4800-915C-646D20C5004C}">
      <text>
        <t>[Threaded comment]
Your version of Excel allows you to read this threaded comment; however, any edits to it will get removed if the file is opened in a newer version of Excel. Learn more: https://go.microsoft.com/fwlink/?linkid=870924
Comment:
    I agree with moving this to preventions.</t>
      </text>
    </comment>
    <comment ref="G217" authorId="35" shapeId="0" xr:uid="{80C4A8D4-098C-41D5-8028-9E8AC7511AD4}">
      <text>
        <t>[Threaded comment]
Your version of Excel allows you to read this threaded comment; however, any edits to it will get removed if the file is opened in a newer version of Excel. Learn more: https://go.microsoft.com/fwlink/?linkid=870924
Comment:
    I agree, move to impacts</t>
      </text>
    </comment>
    <comment ref="D218" authorId="36" shapeId="0" xr:uid="{58B05E28-4FAC-4FCB-B517-339786D0B9C7}">
      <text>
        <t xml:space="preserve">[Threaded comment]
Your version of Excel allows you to read this threaded comment; however, any edits to it will get removed if the file is opened in a newer version of Excel. Learn more: https://go.microsoft.com/fwlink/?linkid=870924
Comment:
    Removing researcher, since there were actual responsible entities </t>
      </text>
    </comment>
    <comment ref="J218" authorId="37" shapeId="0" xr:uid="{E938C435-B12B-41DF-8357-8ADE8A5E18B6}">
      <text>
        <t>[Threaded comment]
Your version of Excel allows you to read this threaded comment; however, any edits to it will get removed if the file is opened in a newer version of Excel. Learn more: https://go.microsoft.com/fwlink/?linkid=870924
Comment:
    Would 3 make more sense as a prevention instead of a fix?
Reply:
    Sure</t>
      </text>
    </comment>
    <comment ref="G227" authorId="38" shapeId="0" xr:uid="{62F31A54-E7ED-4D0B-A61F-6980FCFBB7C8}">
      <text>
        <t>[Threaded comment]
Your version of Excel allows you to read this threaded comment; however, any edits to it will get removed if the file is opened in a newer version of Excel. Learn more: https://go.microsoft.com/fwlink/?linkid=870924
Comment:
    This is SW</t>
      </text>
    </comment>
    <comment ref="J248" authorId="39" shapeId="0" xr:uid="{6CE09B06-7BC2-4328-9A04-74F8715DB345}">
      <text>
        <t>[Threaded comment]
Your version of Excel allows you to read this threaded comment; however, any edits to it will get removed if the file is opened in a newer version of Excel. Learn more: https://go.microsoft.com/fwlink/?linkid=870924
Comment:
    I would put 2 as a prevention</t>
      </text>
    </comment>
    <comment ref="I251" authorId="40" shapeId="0" xr:uid="{3D833D5E-7180-4AC9-A7D8-A2AC7A744532}">
      <text>
        <t>[Threaded comment]
Your version of Excel allows you to read this threaded comment; however, any edits to it will get removed if the file is opened in a newer version of Excel. Learn more: https://go.microsoft.com/fwlink/?linkid=870924
Comment:
    based on fixes comment</t>
      </text>
    </comment>
    <comment ref="D257" authorId="41" shapeId="0" xr:uid="{3DBC6D00-629D-4C16-A734-042C0B271FAD}">
      <text>
        <t>[Threaded comment]
Your version of Excel allows you to read this threaded comment; however, any edits to it will get removed if the file is opened in a newer version of Excel. Learn more: https://go.microsoft.com/fwlink/?linkid=870924
Comment:
    Biden administration wasn't involved in the original fault but they are heavily involved with the process. Should they be considered too?</t>
      </text>
    </comment>
    <comment ref="J257" authorId="42" shapeId="0" xr:uid="{44769BE6-B1F3-4F17-9FC6-F538FCAAD4AC}">
      <text>
        <t>[Threaded comment]
Your version of Excel allows you to read this threaded comment; however, any edits to it will get removed if the file is opened in a newer version of Excel. Learn more: https://go.microsoft.com/fwlink/?linkid=870924
Comment:
    This should be moved to preventions</t>
      </text>
    </comment>
    <comment ref="F258" authorId="43" shapeId="0" xr:uid="{6240D9BA-6E3B-4965-A305-10A6463672FE}">
      <text>
        <t>[Threaded comment]
Your version of Excel allows you to read this threaded comment; however, any edits to it will get removed if the file is opened in a newer version of Excel. Learn more: https://go.microsoft.com/fwlink/?linkid=870924
Comment:
    I think 2 better fits as an NSE cause</t>
      </text>
    </comment>
    <comment ref="J258" authorId="44" shapeId="0" xr:uid="{B05C37D9-DD78-402E-AC74-B94F0731D679}">
      <text>
        <t>[Threaded comment]
Your version of Excel allows you to read this threaded comment; however, any edits to it will get removed if the file is opened in a newer version of Excel. Learn more: https://go.microsoft.com/fwlink/?linkid=870924
Comment:
    I think these are move preventions and not fixes.</t>
      </text>
    </comment>
    <comment ref="D262" authorId="45" shapeId="0" xr:uid="{F0F10795-DD48-449E-9CA0-F65126647BA1}">
      <text>
        <t>[Threaded comment]
Your version of Excel allows you to read this threaded comment; however, any edits to it will get removed if the file is opened in a newer version of Excel. Learn more: https://go.microsoft.com/fwlink/?linkid=870924
Comment:
    Pending comment above</t>
      </text>
    </comment>
    <comment ref="J262" authorId="46" shapeId="0" xr:uid="{232A36B9-DD83-4A87-991B-32C60F7FBC7C}">
      <text>
        <t>[Threaded comment]
Your version of Excel allows you to read this threaded comment; however, any edits to it will get removed if the file is opened in a newer version of Excel. Learn more: https://go.microsoft.com/fwlink/?linkid=870924
Comment:
    Comments above to resolve</t>
      </text>
    </comment>
    <comment ref="F263" authorId="47" shapeId="0" xr:uid="{AB60173E-06B8-4648-86D1-DFA04A22DCB7}">
      <text>
        <t>[Threaded comment]
Your version of Excel allows you to read this threaded comment; however, any edits to it will get removed if the file is opened in a newer version of Excel. Learn more: https://go.microsoft.com/fwlink/?linkid=870924
Comment:
    Pending comment above</t>
      </text>
    </comment>
    <comment ref="G263" authorId="48" shapeId="0" xr:uid="{D1DA1290-F2EA-444E-BEBE-21399D4A32E1}">
      <text>
        <t>[Threaded comment]
Your version of Excel allows you to read this threaded comment; however, any edits to it will get removed if the file is opened in a newer version of Excel. Learn more: https://go.microsoft.com/fwlink/?linkid=870924
Comment:
    Pending comment in SEcauses</t>
      </text>
    </comment>
    <comment ref="J287" authorId="49" shapeId="0" xr:uid="{05A0B81D-2E8A-418B-B604-8C81D0A1E77F}">
      <text>
        <t>[Threaded comment]
Your version of Excel allows you to read this threaded comment; however, any edits to it will get removed if the file is opened in a newer version of Excel. Learn more: https://go.microsoft.com/fwlink/?linkid=870924
Comment:
    I agree this is more of a prevention.</t>
      </text>
    </comment>
    <comment ref="G288" authorId="50" shapeId="0" xr:uid="{D1456222-FC7F-48D5-AD0A-6C461B0D3E9E}">
      <text>
        <t>[Threaded comment]
Your version of Excel allows you to read this threaded comment; however, any edits to it will get removed if the file is opened in a newer version of Excel. Learn more: https://go.microsoft.com/fwlink/?linkid=870924
Comment:
    Should this be under SE or NSE causes?</t>
      </text>
    </comment>
    <comment ref="G289" authorId="51" shapeId="0" xr:uid="{A1BCB05F-3928-4625-A655-205BD6429A0D}">
      <text>
        <t>[Threaded comment]
Your version of Excel allows you to read this threaded comment; however, any edits to it will get removed if the file is opened in a newer version of Excel. Learn more: https://go.microsoft.com/fwlink/?linkid=870924
Comment:
    revise these both after comment above is resolved
Reply:
    I think NSE</t>
      </text>
    </comment>
    <comment ref="F291" authorId="52" shapeId="0" xr:uid="{30B9A009-0B31-44C9-85E9-F969D0507F62}">
      <text>
        <t>[Threaded comment]
Your version of Excel allows you to read this threaded comment; however, any edits to it will get removed if the file is opened in a newer version of Excel. Learn more: https://go.microsoft.com/fwlink/?linkid=870924
Comment:
    resolve based on comment above</t>
      </text>
    </comment>
    <comment ref="I291" authorId="53" shapeId="0" xr:uid="{1767544B-CA22-44CB-B5ED-4CEDB7085C98}">
      <text>
        <t>[Threaded comment]
Your version of Excel allows you to read this threaded comment; however, any edits to it will get removed if the file is opened in a newer version of Excel. Learn more: https://go.microsoft.com/fwlink/?linkid=870924
Comment:
    based on fixes comment</t>
      </text>
    </comment>
    <comment ref="F308" authorId="54" shapeId="0" xr:uid="{DF669C65-2F43-45EC-BDE9-8109BD58348D}">
      <text>
        <t>[Threaded comment]
Your version of Excel allows you to read this threaded comment; however, any edits to it will get removed if the file is opened in a newer version of Excel. Learn more: https://go.microsoft.com/fwlink/?linkid=870924
Comment:
    I think this fits better in NSE causes</t>
      </text>
    </comment>
  </commentList>
</comments>
</file>

<file path=xl/sharedStrings.xml><?xml version="1.0" encoding="utf-8"?>
<sst xmlns="http://schemas.openxmlformats.org/spreadsheetml/2006/main" count="4801" uniqueCount="1588">
  <si>
    <t>LLM</t>
  </si>
  <si>
    <t>LLM Correct</t>
  </si>
  <si>
    <t>LLM Missing</t>
  </si>
  <si>
    <t>LLM Additions Relevent</t>
  </si>
  <si>
    <t>LLM Additions Irrelevent</t>
  </si>
  <si>
    <t>Time</t>
  </si>
  <si>
    <t>1. "December"
2. Published on January 11, 2011
3. Calculated: December 2010</t>
  </si>
  <si>
    <t>System</t>
  </si>
  <si>
    <t>1. Sony's Playstation 3's encryption system</t>
  </si>
  <si>
    <t>ResponsibleOrg</t>
  </si>
  <si>
    <t>1. hacking group fail 0verflow
2. iPhone hacker George Hotz</t>
  </si>
  <si>
    <t>ImpactedOrg</t>
  </si>
  <si>
    <t>1. Sony</t>
  </si>
  <si>
    <t>SEcauses</t>
  </si>
  <si>
    <t>1. Hackers decrypted Playstation's encryption key. a weakness in the encryption system allowed simple algebra to gain public key. a basic cryptography error allowing hackers to decrypt the key.</t>
  </si>
  <si>
    <t>NSEcauses</t>
  </si>
  <si>
    <t>Impacts</t>
  </si>
  <si>
    <t>1. gives any software maker unbridled access to the PlayStation 3's innermost workings, laying the console's architecture bare for coders and hackers to run riot. Pirated games, unsigned applications and even full, hard-coded custom firmwares can be run on the console</t>
  </si>
  <si>
    <t>Preventions</t>
  </si>
  <si>
    <t>1. Microsoft took the extra step of banning gamers from Xbox Live if they were found to be running pirated or back-up copies of games on their systems. That may be a possibility for Sony</t>
  </si>
  <si>
    <t>Fixes</t>
  </si>
  <si>
    <t>1. updating the firmware is no longer an option: the PS3 hack affects the core of the whole encryption system; the only way to close the door is to launch new hardware with an entirely fresh security setup.
2. Sony will fix the issues through network updates</t>
  </si>
  <si>
    <t>References</t>
  </si>
  <si>
    <t>Manual</t>
  </si>
  <si>
    <t>recurring</t>
  </si>
  <si>
    <t>phase</t>
  </si>
  <si>
    <t>boundary</t>
  </si>
  <si>
    <t>nature</t>
  </si>
  <si>
    <t>dimension</t>
  </si>
  <si>
    <t>objective</t>
  </si>
  <si>
    <t>intent</t>
  </si>
  <si>
    <t>capability</t>
  </si>
  <si>
    <t>duration</t>
  </si>
  <si>
    <t>behaviour</t>
  </si>
  <si>
    <t>domain</t>
  </si>
  <si>
    <t>consequence</t>
  </si>
  <si>
    <t>cps</t>
  </si>
  <si>
    <t>LLM Incorrect</t>
  </si>
  <si>
    <t>LLM Correct Manual Incorrect</t>
  </si>
  <si>
    <t xml:space="preserve">Metrics </t>
  </si>
  <si>
    <t xml:space="preserve">Manual </t>
  </si>
  <si>
    <t>% Correct</t>
  </si>
  <si>
    <t>% Missing</t>
  </si>
  <si>
    <t>% Add Rel</t>
  </si>
  <si>
    <t>% Add Irrel</t>
  </si>
  <si>
    <t>% Incorrect</t>
  </si>
  <si>
    <t>% LLM + / Man -</t>
  </si>
  <si>
    <t>1. PlayStation 3 security system [3825, 3740, 3663, 3710]
2. Encryption system of PlayStation 3 [3663, 3710]</t>
  </si>
  <si>
    <t>1. Removal of the Linux functionality from the PlayStation 3 console by Sony in May 2010, which angered the hacker community and motivated them to hack the system [3663, 3710].
2. Sony's decision to disable the Other OS feature on the PS3, which allowed users to install their own Linux OS and run their own applications, leading to dissatisfaction among hobbyist coders and hackers [3663, 3710].
3. Sony's move to disable the Other OS functionality to ensure a more secure system for accessing gaming and entertainment content, which was seen as a response to the potential security risks posed by the feature [3710].</t>
  </si>
  <si>
    <r>
      <rPr>
        <sz val="11"/>
        <color theme="9"/>
        <rFont val="Aptos Narrow"/>
        <family val="2"/>
        <scheme val="minor"/>
      </rPr>
      <t>1. The software failure incident involving the PlayStation 3 security breach happened in December 2010 [3825, 3710].</t>
    </r>
    <r>
      <rPr>
        <sz val="11"/>
        <color theme="1"/>
        <rFont val="Aptos Narrow"/>
        <family val="2"/>
        <scheme val="minor"/>
      </rPr>
      <t xml:space="preserve">
2. The incident occurred in December 2010 based on the article published on January 6, 2011 [3825].
3. The incident took place in December 2010 as mentioned in the article published on January 7, 2011 [3710].</t>
    </r>
  </si>
  <si>
    <r>
      <rPr>
        <sz val="11"/>
        <color theme="9"/>
        <rFont val="Aptos Narrow"/>
        <family val="2"/>
        <scheme val="minor"/>
      </rPr>
      <t>1. The software failure incident was caused by hackers decrypting the security of the PlayStation 3, allowing the installation of unauthorized software, including pirated games [3825, 3740, 6486, 3663, 3710].</t>
    </r>
    <r>
      <rPr>
        <sz val="11"/>
        <color theme="1"/>
        <rFont val="Aptos Narrow"/>
        <family val="2"/>
        <scheme val="minor"/>
      </rPr>
      <t xml:space="preserve">
</t>
    </r>
    <r>
      <rPr>
        <sz val="11"/>
        <color theme="7"/>
        <rFont val="Aptos Narrow"/>
        <family val="2"/>
        <scheme val="minor"/>
      </rPr>
      <t>2. Sony's decision to disable the Other OS functionality on the PS3 led to the hacking attempts as it removed the ability to install Linux and run unsigned code, which angered the hacker community [3663, 3710].</t>
    </r>
  </si>
  <si>
    <r>
      <rPr>
        <sz val="11"/>
        <color theme="9"/>
        <rFont val="Aptos Narrow"/>
        <family val="2"/>
        <scheme val="minor"/>
      </rPr>
      <t>1. The security breach on the PlayStation 3 had significant impacts, including the ability for hackers to install any software, including pirated games, on the console [3825, 3740, 6486].</t>
    </r>
    <r>
      <rPr>
        <sz val="11"/>
        <color theme="1"/>
        <rFont val="Aptos Narrow"/>
        <family val="2"/>
        <scheme val="minor"/>
      </rPr>
      <t xml:space="preserve">
</t>
    </r>
    <r>
      <rPr>
        <sz val="11"/>
        <color theme="7"/>
        <rFont val="Aptos Narrow"/>
        <family val="2"/>
        <scheme val="minor"/>
      </rPr>
      <t>2. Sony faced legal challenges and initiated legal actions against hackers who compromised the PS3 security, leading to lawsuits and restraining orders against individuals like George Hotz [3740, 6486].</t>
    </r>
    <r>
      <rPr>
        <sz val="11"/>
        <color theme="1"/>
        <rFont val="Aptos Narrow"/>
        <family val="2"/>
        <scheme val="minor"/>
      </rPr>
      <t xml:space="preserve">
</t>
    </r>
    <r>
      <rPr>
        <sz val="11"/>
        <color theme="9"/>
        <rFont val="Aptos Narrow"/>
        <family val="2"/>
        <scheme val="minor"/>
      </rPr>
      <t xml:space="preserve">3. The incident resulted in a loss of control over the console's security system, making it vulnerable to exploitation and piracy, potentially affecting sales of PlayStation games [3663, 3710].
</t>
    </r>
    <r>
      <rPr>
        <sz val="11"/>
        <color theme="1"/>
        <rFont val="Aptos Narrow"/>
        <family val="2"/>
        <scheme val="minor"/>
      </rPr>
      <t xml:space="preserve">4. </t>
    </r>
    <r>
      <rPr>
        <sz val="11"/>
        <color rgb="FFFF0000"/>
        <rFont val="Aptos Narrow"/>
        <family val="2"/>
        <scheme val="minor"/>
      </rPr>
      <t>The breach led to a situation where legitimate games and movies could only play on the console, as the encryption system was compromised, allowing for the running of unauthorized software [3710].</t>
    </r>
    <r>
      <rPr>
        <sz val="11"/>
        <color theme="1"/>
        <rFont val="Aptos Narrow"/>
        <family val="2"/>
        <scheme val="minor"/>
      </rPr>
      <t xml:space="preserve">
</t>
    </r>
    <r>
      <rPr>
        <sz val="11"/>
        <color theme="7"/>
        <rFont val="Aptos Narrow"/>
        <family val="2"/>
        <scheme val="minor"/>
      </rPr>
      <t>5. The incident highlighted the ongoing battle between console manufacturers and hackers, with the need for continuous security updates and the potential for an open platform leading to concerns about piracy and unauthorized software distribution [3663, 3710].</t>
    </r>
  </si>
  <si>
    <r>
      <rPr>
        <sz val="11"/>
        <color theme="8"/>
        <rFont val="Aptos Narrow"/>
        <family val="2"/>
        <scheme val="minor"/>
      </rPr>
      <t xml:space="preserve">1. Implementing stronger encryption methods and regularly updating security protocols could have prevented the software failure incident [3825, 3740, 3663, 3710].
2. Maintaining a proactive approach towards identifying and addressing vulnerabilities in the system could have helped prevent the breach [3825, 3740, 3663, 3710].
</t>
    </r>
    <r>
      <rPr>
        <sz val="11"/>
        <color theme="7"/>
        <rFont val="Aptos Narrow"/>
        <family val="2"/>
        <scheme val="minor"/>
      </rPr>
      <t xml:space="preserve">3. Allowing for a more open platform for hobbyist coders while maintaining strict controls on piracy-related activities could have potentially mitigated the risk of exploitation [3710].
</t>
    </r>
    <r>
      <rPr>
        <sz val="11"/>
        <color theme="8"/>
        <rFont val="Aptos Narrow"/>
        <family val="2"/>
        <scheme val="minor"/>
      </rPr>
      <t>4. Sony could have reconsidered the decision to disable the Other OS functionality, which may have triggered the hacking attempts [3710].</t>
    </r>
  </si>
  <si>
    <r>
      <t xml:space="preserve">1. </t>
    </r>
    <r>
      <rPr>
        <sz val="11"/>
        <color theme="9"/>
        <rFont val="Aptos Narrow"/>
        <family val="2"/>
        <scheme val="minor"/>
      </rPr>
      <t>Sony could release network updates to fix the security breach on the PlayStation 3 [Article 3710].</t>
    </r>
    <r>
      <rPr>
        <sz val="11"/>
        <color theme="1"/>
        <rFont val="Aptos Narrow"/>
        <family val="2"/>
        <scheme val="minor"/>
      </rPr>
      <t xml:space="preserve">
</t>
    </r>
    <r>
      <rPr>
        <sz val="11"/>
        <color theme="9"/>
        <rFont val="Aptos Narrow"/>
        <family val="2"/>
        <scheme val="minor"/>
      </rPr>
      <t xml:space="preserve">2. Implementing new encryption methods on future hardware releases could address the vulnerability [Article 3825].
</t>
    </r>
    <r>
      <rPr>
        <sz val="11"/>
        <color theme="7"/>
        <rFont val="Aptos Narrow"/>
        <family val="2"/>
        <scheme val="minor"/>
      </rPr>
      <t>3. Taking legal action against hackers and individuals involved in the breach could deter future incidents [Article 3740].</t>
    </r>
  </si>
  <si>
    <r>
      <rPr>
        <sz val="11"/>
        <color theme="9"/>
        <rFont val="Aptos Narrow"/>
        <family val="2"/>
        <scheme val="minor"/>
      </rPr>
      <t xml:space="preserve">1. Members of renowned hacking group fail0verflow [3825, 3663, 3710]
2. Hacker George Hotz [3825, 3740, 6486]
3. Sony [3825, 3740, 6486, 3710]
</t>
    </r>
    <r>
      <rPr>
        <sz val="11"/>
        <color theme="1"/>
        <rFont val="Aptos Narrow"/>
        <family val="2"/>
        <scheme val="minor"/>
      </rPr>
      <t xml:space="preserve">4. </t>
    </r>
    <r>
      <rPr>
        <sz val="11"/>
        <color theme="7"/>
        <rFont val="Aptos Narrow"/>
        <family val="2"/>
        <scheme val="minor"/>
      </rPr>
      <t>Facebook [6486]</t>
    </r>
    <r>
      <rPr>
        <sz val="11"/>
        <color theme="1"/>
        <rFont val="Aptos Narrow"/>
        <family val="2"/>
        <scheme val="minor"/>
      </rPr>
      <t xml:space="preserve">
</t>
    </r>
    <r>
      <rPr>
        <sz val="11"/>
        <color theme="7"/>
        <rFont val="Aptos Narrow"/>
        <family val="2"/>
        <scheme val="minor"/>
      </rPr>
      <t>5. Chaos Communication Conference in Berlin [3663, 3710]
6. Hackers community [3710]</t>
    </r>
    <r>
      <rPr>
        <sz val="11"/>
        <color theme="1"/>
        <rFont val="Aptos Narrow"/>
        <family val="2"/>
        <scheme val="minor"/>
      </rPr>
      <t xml:space="preserve">
</t>
    </r>
    <r>
      <rPr>
        <sz val="11"/>
        <color theme="7"/>
        <rFont val="Aptos Narrow"/>
        <family val="2"/>
        <scheme val="minor"/>
      </rPr>
      <t>7. Gamesindustry.biz [3710]</t>
    </r>
    <r>
      <rPr>
        <sz val="11"/>
        <color theme="1"/>
        <rFont val="Aptos Narrow"/>
        <family val="2"/>
        <scheme val="minor"/>
      </rPr>
      <t xml:space="preserve">
</t>
    </r>
    <r>
      <rPr>
        <sz val="11"/>
        <color theme="9"/>
        <rFont val="Aptos Narrow"/>
        <family val="2"/>
        <scheme val="minor"/>
      </rPr>
      <t>8. Hacker News Network [3710]
9. Space Rogue [3710]
10. Dark Saviour [3710]</t>
    </r>
  </si>
  <si>
    <r>
      <t xml:space="preserve">1. hacking group fail 0verflow
2. George Hotz
</t>
    </r>
    <r>
      <rPr>
        <sz val="11"/>
        <color theme="5"/>
        <rFont val="Aptos Narrow"/>
        <family val="2"/>
        <scheme val="minor"/>
      </rPr>
      <t>3. Japan's Computer Entertainment Supplier's Association</t>
    </r>
    <r>
      <rPr>
        <sz val="11"/>
        <color theme="1"/>
        <rFont val="Aptos Narrow"/>
        <family val="2"/>
        <scheme val="minor"/>
      </rPr>
      <t xml:space="preserve">
4. Sony
5. Dark Saviour of the UK-based homebrew news site, DC EMU
</t>
    </r>
    <r>
      <rPr>
        <sz val="11"/>
        <color theme="5"/>
        <rFont val="Aptos Narrow"/>
        <family val="2"/>
        <scheme val="minor"/>
      </rPr>
      <t>6. Patrick Seybold, SCEA's director of communications and social media</t>
    </r>
    <r>
      <rPr>
        <sz val="11"/>
        <color theme="1"/>
        <rFont val="Aptos Narrow"/>
        <family val="2"/>
        <scheme val="minor"/>
      </rPr>
      <t xml:space="preserve">
7. Space Rogue of the Hacker News Network
</t>
    </r>
    <r>
      <rPr>
        <sz val="11"/>
        <color theme="5"/>
        <rFont val="Aptos Narrow"/>
        <family val="2"/>
        <scheme val="minor"/>
      </rPr>
      <t>8. Edge magazine
9. lawsuit, filed in a California court</t>
    </r>
  </si>
  <si>
    <t>one_organization, multiple_organization</t>
  </si>
  <si>
    <t>design, operation</t>
  </si>
  <si>
    <t>within_system, outside_system</t>
  </si>
  <si>
    <t>non-human_actions, human_actions</t>
  </si>
  <si>
    <t>hardware, software</t>
  </si>
  <si>
    <t>malicious</t>
  </si>
  <si>
    <t>poor_decisions</t>
  </si>
  <si>
    <t>development_incompetence</t>
  </si>
  <si>
    <t>crash, omission, value, byzantine, other</t>
  </si>
  <si>
    <t>entertainment</t>
  </si>
  <si>
    <t>unknown</t>
  </si>
  <si>
    <t>permanent</t>
  </si>
  <si>
    <t>other</t>
  </si>
  <si>
    <t>LLM Rationale</t>
  </si>
  <si>
    <t>The software failure incident related to the PlayStation 3 security breach has happened again at multiple organizations. The incident involved hackers exploiting the encryption system of the PlayStation 3, allowing the installation of unauthorized software, including pirated games [3825, 3740, 3663, 3710]. This breach led to legal actions by Sony against the hackers involved in revealing the security codes and exploiting the system [3740, 6486]. The incident highlighted vulnerabilities in the security measures of the PlayStation 3, making it susceptible to hacking and piracy [3663, 3710]. The breach also impacted the gaming industry, raising concerns about piracy and the security of gaming consoles [3710].</t>
  </si>
  <si>
    <t>(a) The software failure incident related to the design phase:
- The PlayStation 3 security was compromised by hackers who exploited a weakness in the encryption system, allowing them to run any software on the device [3663].
- Sony's decision to disable the Other OS functionality on the PS3 was a motivation for hackers to exploit the system [3710].
- The fail0verflow group bypassed the encryption system of the PS3, gaining access to encryption keys, which could be used to compile custom firmware and run unauthorized applications [3710].
(b) The software failure incident related to the operation phase:
- Hackers were able to distribute software, tools, and instructions that facilitated the counterfeiting of video games on the PS3 [6486].
- The PS3 hack affected the core of the encryption system, making it vulnerable to piracy and easier to run pirated software [3710].
- The fail0verflow group aimed to run their own operating systems and applications on the PS3, bypassing the security measures put in place by Sony [3710].</t>
  </si>
  <si>
    <t>(a) within_system:
- The software failure incident related to the PlayStation 3 security breach was primarily within the system. Hackers were able to exploit weaknesses in the PlayStation 3's encryption system, gaining access to encryption keys that allowed them to run any software on the console [3663].
- Fail0verflow, a hacking group, used "simple algebra" to exploit a weakness in the PlayStation 3's encryption system, gaining the public key required to run any software on the machine [3710].
- George Hotz, a hacker, published the codes necessary to run any software on the PlayStation 3, including pirated games, after exploiting the system's security [6486].
(b) outside_system:
- Sony faced external factors as hackers from fail0verflow and George Hotz were able to breach the security of the PlayStation 3 from outside the system, leading to the software failure incident [3825].
- Sony took legal action against the hackers who breached the PlayStation 3 security system, indicating that the contributing factors originated from outside the system [3740].</t>
  </si>
  <si>
    <t>(a) The software failure incident occurring due to non-human actions:
- The software failure incident related to the PlayStation 3 security breach was primarily due to the encryption keys being compromised by hackers, allowing any software to run on the device [3825, 3663, 3710].
- The encryption system of the PlayStation 3 was exploited by hackers, leading to the compromise of the encryption keys that controlled what software could run on the console [3663].
- The security breach resulted in the PlayStation 3 becoming vulnerable to running pirated games, unsigned applications, and custom firmwares due to the compromised encryption keys [3663].
- The fail0verflow group, known for hacking the Wii, managed to exploit a weakness in the PlayStation 3's encryption system, gaining access to the encryption keys [3710].
(b) The software failure incident occurring due to human actions:
- Human actions, specifically the decision by Sony to disable the Other OS functionality on the PlayStation 3, triggered the hacking attempts by fail0verflow and George Hotz [3710].
- Sony's decision to disable the Other OS feature on the PS3 was seen as a motivation for hackers to target the console, leading to the security breach [3710].
- George Hotz's attempt to hack the PS3 was initiated through the Other OS functionality, which was later disabled by Sony in response to the hacking attempts [3710].
- The fail0verflow group and George Hotz exploited the security vulnerability introduced by Sony's removal of the Linux functionality on the PlayStation 3 [3710].</t>
  </si>
  <si>
    <t>(a) The software failure incident occurring due to hardware:
- The PlayStation 3 security system was compromised by hackers through exploiting a weakness in the encryption system, gaining access to encryption keys, which allowed running any software on the device [3663].
- Sony took legal action against hackers who compromised the PS3 security system, claiming violations of copyright and computer fraud [3740].
- Sony issued a firmware update to disable the Other OS feature on the PS3, which allowed running Linux OS and was a factor that motivated hackers to target the system [3710].
(b) The software failure incident occurring due to software:
- Hackers exploited a weakness in the PlayStation 3's encryption system, gaining access to encryption keys, which allowed running any software on the device [3663].
- Hackers were able to distribute software, tools, and instructions that facilitated the counterfeiting of video games on the PS3 [6486].
- Fail0verflow hackers bypassed console security systems to run their own operating systems and applications, not for piracy but as an intellectual challenge [3710].</t>
  </si>
  <si>
    <t>(a) The software failure incident related to the PlayStation 3 security breach can be categorized as malicious. Hackers intentionally exploited weaknesses in the PlayStation 3's encryption system to gain unauthorized access and control over the device. The incident involved the extraction and publication of secret codes and keys by hackers like George Hotz, enabling the installation of unauthorized software, including pirated games, on the console [3825, 3740, 6486, 3663, 3710].
(b) The incident was not non-malicious as it involved deliberate actions by hackers to compromise the security of the PlayStation 3 system, leading to potential piracy and unauthorized software installations. The hackers involved in the incident were motivated by the challenge of bypassing security measures and gaining control over the console, rather than accidental or unintentional actions [3825, 3740, 6486, 3663, 3710].</t>
  </si>
  <si>
    <t>(a) The software failure incident occurring due to development incompetence:
- The software failure incident involving the PlayStation 3 security breach was a result of hackers exploiting weaknesses in the encryption system of the console, leading to the compromise of the security measures put in place by Sony [3825, 3740, 3663].
- Fail0verflow, a group of hackers, and George Hotz were able to extract secret codes and encryption keys from the PS3, allowing for the installation of unauthorized software and potentially pirated games on the console [3825, 3740, 3663].
- Sony's decision to disable the Other OS functionality on the PS3 in response to previous hacking attempts was seen as a motivation for hackers to target the console, indicating a failure in Sony's security measures [3710].
- The removal of Linux support on the PS3 by Sony was a significant factor that led to the hacking attempts and the subsequent security breach, showcasing a misstep by Sony that angered the hacking community [3710].
(b) The software failure incident occurring accidentally:
- The software failure incident involving the PlayStation 3 security breach was not accidental but rather a deliberate exploitation of vulnerabilities in the console's security system by hackers [3825, 3740, 3663, 3710].
- The actions taken by the hackers, such as extracting encryption keys and publishing them online, were intentional and aimed at bypassing Sony's security measures [3825, 3740, 3663, 3710].
- Sony's response to the security breach included legal actions against the hackers involved, indicating a deliberate and targeted response to the incident rather than an accidental failure [3740, 3710].</t>
  </si>
  <si>
    <t>The software failure incident related to the PlayStation 3 security breach can be categorized as both permanent and temporary.
Permanent:
- The security breach allowed hackers to gain access to the encryption keys of the PlayStation 3, making it vulnerable to running any software, including pirated games, permanently [3825, 3740].
- Sony faced challenges in fixing the security breach as it required a complete overhaul of the encryption method, potentially necessitating new hardware with a fresh security setup [3663].
Temporary:
- Sony attempted to address the security breach through network updates, indicating a temporary solution to mitigate the impact of the breach [3710].
- The hackers' ability to exploit the PlayStation 3's security system was initially temporary as it was based on a specific vulnerability in the encryption system that allowed them to run unauthorized software [3663, 3710].</t>
  </si>
  <si>
    <t>(a) The failed system was intended to support the entertainment industry, specifically the video game industry. The incident involved the security breach of the PlayStation 3, a popular gaming console, by hackers, allowing for the installation of unauthorized software, including pirated games [3825, 3740, 6486, 3663, 3710].
(b) N/A
(c) N/A
(d) N/A
(e) N/A
(f) N/A
(g) N/A
(h) N/A
(i) N/A
(j) N/A
(k) N/A
(l) N/A
(m) N/A</t>
  </si>
  <si>
    <r>
      <t xml:space="preserve">development_incompetence, </t>
    </r>
    <r>
      <rPr>
        <sz val="11"/>
        <color rgb="FF9966FF"/>
        <rFont val="Aptos Narrow"/>
        <family val="2"/>
        <scheme val="minor"/>
      </rPr>
      <t>accidental</t>
    </r>
  </si>
  <si>
    <r>
      <t xml:space="preserve">permanent, </t>
    </r>
    <r>
      <rPr>
        <sz val="11"/>
        <color theme="7"/>
        <rFont val="Aptos Narrow"/>
        <family val="2"/>
        <scheme val="minor"/>
      </rPr>
      <t>temporary</t>
    </r>
  </si>
  <si>
    <r>
      <rPr>
        <sz val="11"/>
        <color theme="7"/>
        <rFont val="Aptos Narrow"/>
        <family val="2"/>
        <scheme val="minor"/>
      </rPr>
      <t xml:space="preserve">(a) crash: Failure due to system losing state and not performing any of its intended functions
- The PlayStation 3 security system was completely overthrown by hackers, allowing them to decide what software can be run on the device, potentially leading to the system being vulnerable to exploitation and piracy [Article 3663].
- Sony faced a security breach with the PS3 hack, which could potentially allow console owners to download game ROMs without modifications to the console hardware, indicating a significant failure in the system's security [Article 3710].
</t>
    </r>
    <r>
      <rPr>
        <sz val="11"/>
        <color theme="1"/>
        <rFont val="Aptos Narrow"/>
        <family val="2"/>
        <scheme val="minor"/>
      </rPr>
      <t xml:space="preserve">
</t>
    </r>
    <r>
      <rPr>
        <sz val="11"/>
        <color theme="8"/>
        <rFont val="Aptos Narrow"/>
        <family val="2"/>
        <scheme val="minor"/>
      </rPr>
      <t xml:space="preserve">(b) omission: Failure due to system omitting to perform its intended functions at an instance(s)
- Sony disabled the Other OS functionality on the PS3, which allowed owners to install their own Linux OS onto the console, leading to dissatisfaction among amateur developers and hackers and making the PS3 a target for hacking [Article 3710].
</t>
    </r>
    <r>
      <rPr>
        <sz val="11"/>
        <color theme="1"/>
        <rFont val="Aptos Narrow"/>
        <family val="2"/>
        <scheme val="minor"/>
      </rPr>
      <t xml:space="preserve">
(c) timing: Failure due to system performing its intended functions correctly, but too late or too early
- There is no specific information in the articles indicating a timing-related failure.
</t>
    </r>
    <r>
      <rPr>
        <sz val="11"/>
        <color theme="8"/>
        <rFont val="Aptos Narrow"/>
        <family val="2"/>
        <scheme val="minor"/>
      </rPr>
      <t xml:space="preserve">(d) value: Failure due to system performing its intended functions incorrectly
- The PS3 hack allowed for the running of any software on the console, including pirated games, which was not the intended function of the system, leading to a failure in maintaining the security and integrity of the device [Article 3663].
</t>
    </r>
    <r>
      <rPr>
        <sz val="11"/>
        <color theme="1"/>
        <rFont val="Aptos Narrow"/>
        <family val="2"/>
        <scheme val="minor"/>
      </rPr>
      <t xml:space="preserve">
</t>
    </r>
    <r>
      <rPr>
        <sz val="11"/>
        <color theme="8"/>
        <rFont val="Aptos Narrow"/>
        <family val="2"/>
        <scheme val="minor"/>
      </rPr>
      <t xml:space="preserve">(e) byzantine: Failure due to system behaving erroneously with inconsistent responses and interactions
- The fail0verflow group, known for hacking the Wii, executed unsigned code on Nintendo's console, and then targeted the PS3 after Sony removed support for Linux on the console, leading to a series of interactions and responses that ultimately compromised the PS3 security [Article 3663].
</t>
    </r>
    <r>
      <rPr>
        <sz val="11"/>
        <color theme="1"/>
        <rFont val="Aptos Narrow"/>
        <family val="2"/>
        <scheme val="minor"/>
      </rPr>
      <t xml:space="preserve">
(f) other: Failure due to system behaving in a way not described in the (a to e) options; What is the other behaviour?
- The PS3 security breach incident can also be categorized as a failure related to a breach in the system's encryption and protection mechanisms, allowing unauthorized access and potential piracy, which is a significant deviation from the intended secure operation of the console [Article 3663].</t>
    </r>
  </si>
  <si>
    <t>&lt;Article 3663&gt; discusses the PlayStation 3 security breach incident where hackers exploited the encryption system of the console, gaining access to encryption keys that allowed them to run any software on the machine. The article mentions that the PlayStation 3 uses a tightly guarded encryption system to ensure that only authorized games, downloads, and software updates signed by Sony can run on the console. The hackers were able to obtain the encryption keys, enabling them to compile custom firmware and build applications that could run on any system. This breach of the encryption system of the PlayStation 3 indicates that the overall system includes computational and physical components to monitor and control physical inputs/outputs, meeting the definition of a cyber-physical system [3663].
Therefore, based on the information provided in Article 3663, the overall system in the PlayStation 3 security breach incident can be classified as a cyber-physical system.</t>
  </si>
  <si>
    <t>application</t>
  </si>
  <si>
    <t>embedded_software</t>
  </si>
  <si>
    <t>The software failure incident related to the application layer of the cyber physical system that failed due to bugs, operating system errors, unhandled exceptions, and incorrect usage is evident in the articles.
1. The failure incident related to the PlayStation 3 security breach involved hackers exploiting a weakness in the encryption system of the console, allowing them to run any software on the device, including pirated games. This was achieved by obtaining encryption keys that bypassed the system's security measures [Article 3663].
2. The hackers, including George Hotz, were able to gain access to secret codes used by Sony to protect the PS3 from unauthorized use, enabling the installation of custom firmware and applications on the console. This breach led to concerns about piracy and the inability of Sony to easily fix the exploit without significant changes to the hardware [Article 3710].
Therefore, based on the information from the articles, the software failure incident related to the PlayStation 3 security breach was indeed associated with the application layer of the cyber physical system, as it involved exploiting vulnerabilities in the encryption system and unauthorized installation of software.</t>
  </si>
  <si>
    <t>perception</t>
  </si>
  <si>
    <t>communication</t>
  </si>
  <si>
    <r>
      <t xml:space="preserve">(a) death: People lost their lives due to the software failure
- There is no mention of any deaths related to the software failure incident in the provided articles.
(b) harm: People were physically harmed due to the software failure
- There is no mention of any physical harm to individuals due to the software failure incident in the provided articles.
(c) basic: People's access to food or shelter was impacted because of the software failure
- There is no mention of people's access to food or shelter being impacted by the software failure incident in the provided articles.
(d) property: People's material goods, money, or data was impacted due to the software failure
- The software failure incident related to the PlayStation 3 security breach allowed for the potential installation of unauthorized software, including pirated games, on the console [3825, 3740, 3663, 3710].
(e) delay: People had to postpone an activity due to the software failure
- There is no mention of people having to postpone activities due to the software failure incident in the provided articles.
(f) non-human: Non-human entities were impacted due to the software failure
- The software failure incident impacted the security of the PlayStation 3 console, allowing for unauthorized software installation [3825, 3740, 3663, 3710].
(g) no_consequence: There were no real observed consequences of the software failure
- The software failure incident had significant consequences related to the security of the PlayStation 3 console, potential piracy, legal actions, and employment of the hacker involved [3825, 3740, 3663, 3710].
(h) theoretical_consequence: There were potential consequences discussed of the software failure that did not occur
- Theoretical consequences discussed include the potential impact on game sales, piracy, and the need for new hardware with enhanced security measures [3825, 3740, 3663, 3710].
</t>
    </r>
    <r>
      <rPr>
        <sz val="11"/>
        <color theme="7"/>
        <rFont val="Aptos Narrow"/>
        <family val="2"/>
        <scheme val="minor"/>
      </rPr>
      <t>(i) other: Was there consequence(s) of the software failure not described in the (a to h) options? What is the other consequence(s)?
- The software failure incident led to legal actions by Sony against the hackers involved, potential damages to Sony's business, and the need for network updates to address the security breach [3740, 3710].</t>
    </r>
  </si>
  <si>
    <t>(a) sensor: Failure due to contributing factors introduced by sensor error
- The software failure incident related to the PlayStation 3 hacking incident does not directly involve a sensor error as it primarily revolves around the security breach and encryption keys being compromised by hackers [3825, 3740, 6486, 3663, 3710].
(b) actuator: Failure due to contributing factors introduced by actuator error
- The software failure incident related to the PlayStation 3 hacking incident does not involve an actuator error as it primarily focuses on the security breach and encryption keys being compromised by hackers [3825, 3740, 6486, 3663, 3710].
(c) processing_unit: Failure due to contributing factors introduced by processing error
- The software failure incident related to the PlayStation 3 hacking incident does not directly involve a processing error as it primarily revolves around the security breach and encryption keys being compromised by hackers [3825, 3740, 6486, 3663, 3710].
(d) network_communication: Failure due to contributing factors introduced by network communication error
- The software failure incident related to the PlayStation 3 hacking incident does not directly involve a network communication error as it primarily focuses on the security breach and encryption keys being compromised by hackers [3825, 3740, 6486, 3663, 3710].
(e) embedded_software: Failure due to contributing factors introduced by embedded software error
- The software failure incident related to the PlayStation 3 hacking incident involves a failure related to embedded software error as hackers were able to exploit weaknesses in the PlayStation 3's encryption system, gaining access to encryption keys and compromising the security of the console [3663, 3710].</t>
  </si>
  <si>
    <t>[a3710] The software failure incident related to the PlayStation 3 security breach was not directly related to the communication layer of the cyber-physical system. The failure was primarily due to the exploitation of the encryption system of the PlayStation 3, allowing hackers to run any software on the device, including pirated games. The hackers gained access to encryption keys used by Sony to ensure only authorized software could run on the console. This breach did not involve issues at the communication layer but rather focused on bypassing the encryption system of the device.</t>
  </si>
  <si>
    <t>1. Lack of encryption for storing passwords: The passwords were stored in clear text and not encrypted, making them vulnerable to theft [10162].</t>
  </si>
  <si>
    <t>1. Implementing proper encryption protocols for storing sensitive data like passwords could have prevented the incident [10162].
2. Regular security audits and penetration testing could have identified vulnerabilities in the system before they were exploited by hackers [10162].
3. Increasing awareness and training on internet security among employees and users could have helped in preventing such incidents [10162].</t>
  </si>
  <si>
    <t>one_organization</t>
  </si>
  <si>
    <t>within_system</t>
  </si>
  <si>
    <t>software</t>
  </si>
  <si>
    <t>temporary</t>
  </si>
  <si>
    <t>crash</t>
  </si>
  <si>
    <t>sales</t>
  </si>
  <si>
    <t>1. "Sunday"
2. Published on February 13th, 2012
3. Calculated: February 12th, 2012</t>
  </si>
  <si>
    <t xml:space="preserve">1. Microsoft's online store in India </t>
  </si>
  <si>
    <t>1. A Chinese group of hackers called Evil Shadow Team</t>
  </si>
  <si>
    <t>1. Microsoft's online store in India 
2. customers who've purchased items through the site are at risk</t>
  </si>
  <si>
    <t>1. Evil Shadow Team reportedly stole usernames and passwords of Microsoft Store customers. screenshots of obscured usernames and passwords found unencrypted on the site were posted. 
2. customers who've purchased items through the site are at risk.
3. Microsoft has since taken down the hacked site</t>
  </si>
  <si>
    <t>Unknown</t>
  </si>
  <si>
    <r>
      <rPr>
        <sz val="11"/>
        <color theme="9"/>
        <rFont val="Aptos Narrow"/>
        <family val="2"/>
        <scheme val="minor"/>
      </rPr>
      <t>1. Sony [3825, 3740, 6486, 3663, 3710]</t>
    </r>
    <r>
      <rPr>
        <sz val="11"/>
        <color theme="1"/>
        <rFont val="Aptos Narrow"/>
        <family val="2"/>
        <scheme val="minor"/>
      </rPr>
      <t xml:space="preserve">
</t>
    </r>
    <r>
      <rPr>
        <sz val="11"/>
        <color theme="7"/>
        <rFont val="Aptos Narrow"/>
        <family val="2"/>
        <scheme val="minor"/>
      </rPr>
      <t>2. PlayStation 3 users [3825, 3740, 6486, 3663, 3710]
3. Game developers and publishers [3663, 3710]</t>
    </r>
  </si>
  <si>
    <t>1. The Evil Shadow Team, a Chinese group of hackers, was responsible for hacking Microsoft's online store in India [10162].</t>
  </si>
  <si>
    <t>1. Customers of Microsoft's online store in India [10162]</t>
  </si>
  <si>
    <r>
      <t xml:space="preserve">1. The software failure incident of Microsoft's online store in India being hacked happened on Sunday [10162].
2. Published on 2012-02-13.
</t>
    </r>
    <r>
      <rPr>
        <sz val="11"/>
        <color theme="9"/>
        <rFont val="Aptos Narrow"/>
        <family val="2"/>
        <scheme val="minor"/>
      </rPr>
      <t>3. The incident occurred on Sunday, February 12, 2012.</t>
    </r>
  </si>
  <si>
    <r>
      <rPr>
        <sz val="11"/>
        <color theme="9"/>
        <rFont val="Aptos Narrow"/>
        <family val="2"/>
        <scheme val="minor"/>
      </rPr>
      <t xml:space="preserve">1. The theft of usernames and passwords of Microsoft's online store customers in India [10162].
2. Customers' passwords were stored in clear text and not encrypted, putting them at risk of further security breaches [10162].
3. The hacked site was taken down, leading to the unavailability of the Microsoft Store India [10162].
</t>
    </r>
    <r>
      <rPr>
        <sz val="11"/>
        <color theme="7"/>
        <rFont val="Aptos Narrow"/>
        <family val="2"/>
        <scheme val="minor"/>
      </rPr>
      <t>4. Users were advised to change their passwords once the site comes back online and to update credentials used on other sites [10162].</t>
    </r>
  </si>
  <si>
    <r>
      <rPr>
        <sz val="11"/>
        <color theme="7"/>
        <rFont val="Aptos Narrow"/>
        <family val="2"/>
        <scheme val="minor"/>
      </rPr>
      <t>1. Encrypting passwords: Storing passwords in clear text was a major security flaw in the Microsoft online store in India, making it easier for hackers to steal user credentials [10162].</t>
    </r>
    <r>
      <rPr>
        <sz val="11"/>
        <color theme="1"/>
        <rFont val="Aptos Narrow"/>
        <family val="2"/>
        <scheme val="minor"/>
      </rPr>
      <t xml:space="preserve">
</t>
    </r>
    <r>
      <rPr>
        <sz val="11"/>
        <color theme="8"/>
        <rFont val="Aptos Narrow"/>
        <family val="2"/>
        <scheme val="minor"/>
      </rPr>
      <t>2. Implementing stronger security measures: Microsoft should enhance its security protocols to prevent future hacking incidents and protect customer data [10162].</t>
    </r>
    <r>
      <rPr>
        <sz val="11"/>
        <color theme="1"/>
        <rFont val="Aptos Narrow"/>
        <family val="2"/>
        <scheme val="minor"/>
      </rPr>
      <t xml:space="preserve">
</t>
    </r>
    <r>
      <rPr>
        <sz val="11"/>
        <color theme="9"/>
        <rFont val="Aptos Narrow"/>
        <family val="2"/>
        <scheme val="minor"/>
      </rPr>
      <t>3. Educating users on password security: Users should be informed about the importance of using unique and strong passwords, as well as avoiding password reuse across multiple accounts to minimize the impact of potential breaches [10162].</t>
    </r>
  </si>
  <si>
    <r>
      <rPr>
        <sz val="11"/>
        <color theme="9"/>
        <rFont val="Aptos Narrow"/>
        <family val="2"/>
        <scheme val="minor"/>
      </rPr>
      <t xml:space="preserve">1. Microsoft statement to CNET [10162]
2. Report in the Times of India [10162]
</t>
    </r>
    <r>
      <rPr>
        <sz val="11"/>
        <color theme="7"/>
        <rFont val="Aptos Narrow"/>
        <family val="2"/>
        <scheme val="minor"/>
      </rPr>
      <t>3. Comment in a story by AFP [10162]</t>
    </r>
  </si>
  <si>
    <r>
      <rPr>
        <sz val="11"/>
        <color theme="5"/>
        <rFont val="Calibri"/>
        <family val="2"/>
      </rPr>
      <t>1.  Evil Shadow Team</t>
    </r>
    <r>
      <rPr>
        <sz val="11"/>
        <color rgb="FF444444"/>
        <rFont val="Calibri"/>
        <family val="2"/>
      </rPr>
      <t xml:space="preserve">
2. Microsoft 
3. Times of India
4. Reuters</t>
    </r>
  </si>
  <si>
    <t>(a) The software failure incident related to the design phase can be attributed to the fact that the passwords on Microsoft's online store in India were stored in clear text and not encrypted. This design flaw allowed the hackers to easily access and steal usernames and passwords of the site's customers [10162].
(b) The software failure incident related to the operation phase can be linked to the misuse of the system by the hackers who exploited the unencrypted passwords to gain unauthorized access to the site. This misuse of the system led to the theft of customer information and the subsequent shutdown of the Microsoft Store India [10162].</t>
  </si>
  <si>
    <t>(a) The software failure incident occurring due to non-human actions:
The software failure incident in this case was primarily due to the hacking carried out by a Chinese group of hackers known as Evil Shadow Team. The hackers were able to access and steal usernames and passwords from Microsoft's online store in India. The passwords were found to be stored in clear text and not encrypted, making them vulnerable to such attacks [10162].
(b) The software failure incident occurring due to human actions:
The incident also highlights potential human-related factors contributing to the failure. The lack of encryption for the stored passwords on the website was a critical oversight, as it made the sensitive information easily accessible to the hackers. Additionally, the lack of awareness about internet security in the country, as mentioned by Indian IT specialists, could be seen as a human factor contributing to the vulnerability of the system [10162].</t>
  </si>
  <si>
    <t>(a) The software failure incident reported in the article is primarily attributed to a lack of security in the software system rather than hardware issues. The incident involved a hack on Microsoft's online store in India, resulting in the theft of usernames and passwords of customers. The hackers were able to access unencrypted usernames and passwords stored on the site, indicating a vulnerability in the software system's security protocols [10162].
(b) The software failure incident is directly related to software issues. The hackers exploited a vulnerability in the software system by accessing unencrypted usernames and passwords stored on the site. This indicates a flaw in the software's security measures, as passwords should have been encrypted to prevent such unauthorized access [10162].</t>
  </si>
  <si>
    <t>(a) The intent of the software failure incident:
The software failure incident involving the hacking of Microsoft's online store in India was primarily due to poor decisions related to cybersecurity practices. The incident occurred because the hackers were able to access unencrypted usernames and passwords stored on the site, indicating a lack of proper security measures in place [10162]. Additionally, the fact that passwords were stored in clear text and not encrypted highlights a significant oversight in safeguarding customer data, reflecting poor decisions in terms of data protection and security protocols.</t>
  </si>
  <si>
    <t>(a) The software failure incident related to development incompetence:
The incident of Microsoft's online store in India being hacked and resulting in the theft of usernames and passwords can be attributed to development incompetence. The passwords were stored in clear text and not encrypted, which is a significant security oversight. This lack of encryption allowed the hackers to easily access and steal the sensitive information of the site's customers [10162].
(b) The software failure incident related to accidental factors:
There is no specific mention in the provided article indicating that the software failure incident was due to accidental factors.</t>
  </si>
  <si>
    <t>The software failure incident reported in Article 10162 was temporary. The Microsoft online store in India was hacked by a Chinese group of hackers, resulting in the theft of usernames and passwords of the site's customers. Microsoft took down the hacked site and replaced it with a message informing users that the store was currently unavailable and that they were working to restore access as quickly as possible. Customers were also advised to reset their passwords and change them on other sites if they had reused the same credentials. This indicates that the incident was temporary and not a permanent failure [10162].</t>
  </si>
  <si>
    <t>(a) crash: The software failure incident in the article can be categorized as a crash. The Microsoft online store in India was hacked, resulting in the theft of usernames and passwords of the site's customers. As a response to the hack, Microsoft took down the hacked site and replaced it with a message informing users that the Microsoft Store India is currently unavailable while they work to restore access [10162]. This indicates a failure of the system losing its state and not performing its intended functions due to the security breach.</t>
  </si>
  <si>
    <t>(a) The software failure incident reported in the news article [10162] was related to the sales industry. Specifically, it affected Microsoft's online store in India, where usernames and passwords of the site's customers were stolen due to a hack by a Chinese group of hackers.
The incident led to the compromised online store being taken down by Microsoft, with customers being advised to reset their passwords and take necessary security measures. The breach highlighted the risk posed to customers who had purchased items through the site, emphasizing the importance of password security and encryption in online sales platforms.</t>
  </si>
  <si>
    <t>(d) property: People's material goods, money, or data was impacted due to the software failure.
The software failure incident involving the hacking of Microsoft's online store in India resulted in the theft of usernames and passwords of the site's customers. The passwords were stored in clear text and not encrypted, making customers who purchased items through the site at risk. Users were advised to change their passwords as soon as the site comes back online and to also change credentials used on other sites if they were the same. The incident highlighted a surprising lack of security for a company like Microsoft and the potential risk of hackers using the stolen information to access other accounts [10162].</t>
  </si>
  <si>
    <t>&lt;Article 10162&gt; does not provide information indicating that the overall system involved in the Microsoft online store hack in India is a cyber-physical system. The incident primarily involves the compromise of the online store's security due to unencrypted passwords being stolen by hackers. There is no mention of physical components being monitored or controlled as part of the system. Therefore, based on the information available, it is unknown whether the overall system in this incident is a cyber-physical system.</t>
  </si>
  <si>
    <t>malicious, non-malicious</t>
  </si>
  <si>
    <t>(a) within_system: The software failure incident involving the hacking of Microsoft's online store in India was primarily due to factors originating from within the system. The incident occurred because the passwords were stored in clear text and not encrypted, making it easier for hackers to access and steal customer information [10162]. This lack of proper security measures within the system allowed the hackers to compromise the site and steal usernames and passwords.
(b) outside_system: The software failure incident also highlighted external factors contributing to the breach. A Chinese group of hackers known as Evil Shadow Team claimed responsibility for the hack, indicating that external malicious actors targeted the system [10162]. Additionally, the incident shed light on the broader issue of internet security awareness in India, suggesting that external factors such as the overall cybersecurity landscape in the country could have played a role in the vulnerability of the system [10162].</t>
  </si>
  <si>
    <t>(a) The software failure incident in this case was malicious. The Microsoft online store in India was hacked by a Chinese group of hackers known as Evil Shadow Team. The hackers stole usernames and passwords of the site's customers and posted screenshots of the unencrypted credentials on their blog, indicating their intent to harm the system. The group took credit for the hack and even left a message on the hacked website stating, "Unsafe system will be baptized" [10162]. This incident clearly demonstrates a malicious intent to compromise the security of the Microsoft online store in India.</t>
  </si>
  <si>
    <t>1. The software cause of the failure incident was the lack of encryption for storing passwords on Microsoft's online store in India, making them easily accessible to hackers [10162].</t>
  </si>
  <si>
    <t>a) The intent of the software failure incident related to poor decisions can be seen in the articles. Sony's decision to disable the OtherOS functionality on the PlayStation 3 was a key factor that led to the hacking attempts by fail0verflow and George Hotz. This decision by Sony to remove support for Linux on the console in May 2010 and ship the PS3 Slim without Linux support in September 2010 angered the hacker community and motivated them to hack the system [3663, 3710].
Additionally, Sony's response to the hacking incident, such as issuing Firmware update v3.21 to disable OtherOS, was seen as a poor decision that further fueled the hacking attempts. The move to disable OtherOS was perceived as a red rag to the homebrew community, making the PS3 a valid target for hackers [3710].
(b) The software failure incident also involved accidental decisions or unintended consequences. The actions taken by Sony, such as disabling the OtherOS feature and issuing firmware updates to address the hacking attempts, inadvertently led to further exploitation of the system by hackers. The removal of Linux support and attempts to close the security gaps ended up making the PS3 more vulnerable to hacking and piracy, which was not the intended outcome by Sony [3663, 3710].</t>
  </si>
  <si>
    <r>
      <t xml:space="preserve">poor_decisions, </t>
    </r>
    <r>
      <rPr>
        <sz val="11"/>
        <rFont val="Aptos Narrow"/>
        <family val="2"/>
        <scheme val="minor"/>
      </rPr>
      <t>accidental_decisions</t>
    </r>
  </si>
  <si>
    <t>poor_decisions, accidental_decisions</t>
  </si>
  <si>
    <r>
      <t xml:space="preserve">malicious, </t>
    </r>
    <r>
      <rPr>
        <sz val="11"/>
        <color theme="5"/>
        <rFont val="Aptos Narrow"/>
        <family val="2"/>
        <scheme val="minor"/>
      </rPr>
      <t>non-malicious</t>
    </r>
  </si>
  <si>
    <t>1. Antivirus software system failed to detect custom malware installed by Chinese hackers on the New York Times network [16412].</t>
  </si>
  <si>
    <t>1. Chinese hackers targeted the New York Times' network and installed custom malware that bypassed the Symantec antivirus software [Article 16412].</t>
  </si>
  <si>
    <t>1. The New York Times company was impacted by the software failure incident as their antivirus software missed the majority of the malware installed by Chinese hackers on their network [16412].</t>
  </si>
  <si>
    <t>1. The failure incident was caused by the New York Times' antivirus software from Symantec missing 44 out of 45 pieces of malware installed by Chinese hackers on the network [16412].</t>
  </si>
  <si>
    <t>1. Implement more advanced security solutions beyond traditional antivirus software to combat sophisticated cyber threats [16412].
2. Deploy technology that closely monitors network activity to detect and respond to intrusions promptly [16412].
3. Enhance awareness and understanding of all programs running on the network to improve security posture [16412].
4. Utilize a combination of security measures rather than relying solely on antivirus software, such as setting up tripwires to alert of potential breaches [16412].</t>
  </si>
  <si>
    <t>development_incompetence, accidental</t>
  </si>
  <si>
    <t>omission, other</t>
  </si>
  <si>
    <t>property</t>
  </si>
  <si>
    <t>1. "a four-month long cyberattack"
2. Published on January 31, 2013</t>
  </si>
  <si>
    <t>1. New York Times' network
2. antivirus system from Symantec</t>
  </si>
  <si>
    <t>1. Chinese hackers
2. Symantec</t>
  </si>
  <si>
    <t>1. New York Times and its reporters</t>
  </si>
  <si>
    <t>1. the usernames and passwords of Times' reporters may have been hacked</t>
  </si>
  <si>
    <t>1. deploy technology that keeps a very, very close eye on what's happening inside your network. You can't always prevent attackers from getting in, but you can at least set tripwires to alert you when they do</t>
  </si>
  <si>
    <t>1. Dave Aitel, CEO of security consultancy Immunity
2. Rohit Sethi, head of product development for SD Elements, a security firm
3. New York Times
4. Symantec
5. Antivirus software maker Avast</t>
  </si>
  <si>
    <t>outside_system</t>
  </si>
  <si>
    <t>human_actions</t>
  </si>
  <si>
    <t>accidental</t>
  </si>
  <si>
    <t>omission</t>
  </si>
  <si>
    <t>information, knowledge</t>
  </si>
  <si>
    <t>The articles do not provide information about a similar software failure incident happening again at the same organization or at multiple organizations. Therefore, the specific incidents mentioned in the articles are unique and not explicitly linked to any recurring patterns within the same organization or across multiple organizations.</t>
  </si>
  <si>
    <t>(a) The software failure incident related to the design phase is evident in the article. The New York Times' antivirus software, provided by Symantec, missed 44 out of 45 pieces of malware installed by Chinese hackers during a cyberattack. The reason for this failure was that the hackers built custom malware that was not on Symantec's list of forbidden software, allowing most of it to pass through undetected [16412].
(b) The software failure incident related to the operation phase is also highlighted in the article. The New York Times suspected an attack due to its investigation into Chinese Prime Minister Wen Jiabao's family finances and asked AT&amp;T to monitor its network. AT&amp;T quickly picked up suspicious signs, indicating that the operation and monitoring of the network played a crucial role in detecting the cyberattack [16412].</t>
  </si>
  <si>
    <t>The software failure incident reported in the articles can be categorized as both within_system and outside_system:
(a) within_system: The failure within the system can be attributed to the limitations of the antivirus software deployed by the New York Times. The antivirus software from Symantec missed 44 out of 45 pieces of malware installed by Chinese hackers on the network, indicating a failure within the system's defense mechanisms [16412].
(b) outside_system: The failure outside the system can be attributed to the sophisticated and custom malware developed by the Chinese hackers to bypass the antivirus software. The attackers built custom malware that was not on Symantec's list of forbidden software, allowing most of it to pass through undetected. This external factor contributed to the software failure incident [16412].</t>
  </si>
  <si>
    <t>(a) The software failure incident in the New York Times cyberattack was primarily due to non-human actions. The antivirus software from Symantec missed detecting 44 out of 45 pieces of malware installed by Chinese hackers on the network [16412]. This failure was attributed to the custom-built malware that was not on Symantec's list of forbidden software, allowing it to pass through undetected. The incident highlighted the limitations of relying solely on antivirus software for protection against sophisticated cyber threats.
(b) Human actions also played a role in the software failure incident. The attackers targeted individuals within the New York Times by sending malicious code through email accounts, exploiting human behavior to gain access to the network [16412]. Additionally, the response to the incident involved human actions such as requesting AT&amp;T to monitor the network, hiring security consultancy Mandiant to track the attackers, and making decisions based on suspicions and observations made by security personnel within the company.</t>
  </si>
  <si>
    <t>(a) The software failure incident related to hardware:
- The incident mentioned in the article is primarily focused on a cyberattack by Chinese hackers on the New York Times' network. The failure of the antivirus software to detect the custom malware installed by the attackers was a significant issue. This failure was not directly attributed to hardware issues but rather to the limitations of the antivirus software in detecting sophisticated attacks [16412].
(b) The software failure incident related to software:
- The software failure incident in this case is attributed to the limitations of the antivirus software deployed by the New York Times. The software failed to detect the custom malware created by the Chinese hackers, highlighting a software-related failure in terms of effectiveness and capability [16412].</t>
  </si>
  <si>
    <t>(a) The software failure incident reported in the articles is malicious in nature. Chinese hackers conducted a cyberattack on the New York Times, installing custom malware to retrieve usernames and passwords of Times' reporters [16412]. The attackers bypassed the antivirus software deployed by the New York Times, indicating a deliberate attempt to harm the system and steal sensitive information. Additionally, the incident involved sophisticated attacks that were specifically targeted at the Times due to its investigative reporting on Chinese Prime Minister Wen Jiabao's family finances, further highlighting the malicious intent behind the software failure incident.</t>
  </si>
  <si>
    <t>The software failure incident reported in the articles can be attributed to both poor decisions and accidental decisions:
(a) poor_decisions: The incident highlights poor decisions related to relying solely on antivirus software for protection against sophisticated cyberattacks. The New York Times' use of Symantec's antivirus software failed to detect custom malware created by Chinese hackers, leading to a significant security breach [16412].
(b) accidental_decisions: The incident also points to accidental decisions or unintended consequences, such as the oversight of not having a comprehensive security strategy beyond antivirus software. The attackers exploited vulnerabilities in the system by sending malicious code through emails, highlighting the need for a more holistic approach to cybersecurity [16412].</t>
  </si>
  <si>
    <t>(a) The software failure incident related to development incompetence is evident in the article. The incident at the New York Times, where Chinese hackers successfully infiltrated the network despite the antivirus software in place, highlights a failure due to contributing factors introduced due to the lack of professional competence by the development organization. The antivirus software from Symantec missed 44 out of 45 pieces of malware installed by the attackers, primarily because the hackers built custom malware that was not on Symantec's list of forbidden software, allowing it to pass through undetected [16412].
(b) The software failure incident related to accidental factors is also apparent in the article. The incident at the New York Times showcases how the attackers were able to exploit vulnerabilities and infiltrate the network by sending malicious code through email, which individuals unknowingly opened, allowing the attackers access. This accidental action of opening the malicious email contributed to the success of the cyberattack [16412].</t>
  </si>
  <si>
    <t>The software failure incident reported in the articles can be categorized as a temporary failure. The incident was a result of specific circumstances, such as the cyberattack by Chinese hackers on the New York Times' network, where the antivirus software missed the majority of the malware installed by the attackers [16412]. This failure was not a permanent issue but rather a temporary one caused by the specific attack and the limitations of the antivirus software in detecting the custom-built malware used by the hackers.</t>
  </si>
  <si>
    <t>(a) crash: The software failure incident reported in the articles does not involve a crash where the system loses state and does not perform any of its intended functions. The failure was related to the antivirus software missing malware installed by attackers on the New York Times network [Article 16412].
(b) omission: The software failure incident can be categorized as an omission where the antivirus software omitted to detect 44 out of 45 pieces of malware installed by Chinese hackers on the New York Times network. The custom malware created by the hackers was not on the list of forbidden software in the Symantec antivirus system, leading to the omission of detection [Article 16412].
(c) timing: The software failure incident is not related to timing issues where the system performs its intended functions correctly but too late or too early. The focus of the incident was on the antivirus software's inability to detect the malware promptly [Article 16412].
(d) value: The software failure incident does not involve a failure due to the system performing its intended functions incorrectly. The issue was primarily about the antivirus software's effectiveness in detecting custom malware created by attackers [Article 16412].
(e) byzantine: The software failure incident does not exhibit a byzantine behavior where the system behaves erroneously with inconsistent responses and interactions. The failure was more about the limitations of traditional antivirus software in detecting sophisticated cyber threats [Article 16412].
(f) other: The software failure incident can be categorized as a failure due to the system's inability to keep up with evolving cyber threats and the attackers' ability to create custom malware that bypassed traditional antivirus software defenses [Article 16412].</t>
  </si>
  <si>
    <t>(a) The failed system was intended to support the information industry. The New York Times, a prominent news organization, was the target of a cyberattack by Chinese hackers. The hackers aimed to retrieve usernames and passwords of Times' reporters, indicating that the incident directly impacted the production and distribution of information [Article 16412].
(h) Additionally, the incident involved the finance industry indirectly. The attackers targeted the New York Times due to its investigation into Chinese Prime Minister Wen Jiabao's family finances. This connection highlights the intersection of the information and finance industries in this software failure incident [Article 16412].
(m) The incident also has implications for the cybersecurity industry. The failure of the antivirus software to detect the custom malware used by the hackers underscores the challenges faced by security solutions in effectively combating sophisticated cyber threats. This failure highlights the need for continuous advancements in cybersecurity technologies to protect against evolving attack methods [Article 16412].</t>
  </si>
  <si>
    <t>(d) property: People's material goods, money, or data was impacted due to the software failure
The software failure incident at the New York Times, where Chinese hackers successfully infiltrated the network despite the antivirus software in place, resulted in the compromise of sensitive information. The attackers managed to install custom malware that allowed them to retrieve the usernames and passwords of Times' reporters. This breach of security led to a significant impact on the property in the form of compromised data [16412].</t>
  </si>
  <si>
    <t>&lt;Article 16412&gt; does not provide information indicating that the overall system involved in the New York Times cyberattack incident is a cyber-physical system (CPS). The focus of the article is on the cybersecurity aspects, such as the failure of antivirus software to detect custom malware used by Chinese hackers and the importance of monitoring network activities to detect intrusions. Therefore, based on the information available, it is unknown whether the overall system in the incident is a cyber-physical system.</t>
  </si>
  <si>
    <r>
      <rPr>
        <sz val="11"/>
        <color theme="9"/>
        <rFont val="Aptos Narrow"/>
        <family val="2"/>
        <scheme val="minor"/>
      </rPr>
      <t xml:space="preserve">1. The software failure incident happened during a four-month long cyberattack on the New York Times by Chinese hackers [16412]. </t>
    </r>
    <r>
      <rPr>
        <sz val="11"/>
        <color theme="1"/>
        <rFont val="Aptos Narrow"/>
        <family val="2"/>
        <scheme val="minor"/>
      </rPr>
      <t xml:space="preserve">
</t>
    </r>
    <r>
      <rPr>
        <sz val="11"/>
        <color theme="7"/>
        <rFont val="Aptos Narrow"/>
        <family val="2"/>
        <scheme val="minor"/>
      </rPr>
      <t>Therefore, the estimated timeline of the software failure incident would be from September 2012 to January 2013.</t>
    </r>
  </si>
  <si>
    <r>
      <rPr>
        <sz val="11"/>
        <color theme="5"/>
        <rFont val="Aptos Narrow"/>
        <family val="2"/>
        <scheme val="minor"/>
      </rPr>
      <t>1. the company suspected that it would be attacked because of its investigation into Chinese Prime Minister Wen Jiabao's family finances.</t>
    </r>
    <r>
      <rPr>
        <sz val="11"/>
        <color theme="1"/>
        <rFont val="Aptos Narrow"/>
        <family val="2"/>
        <scheme val="minor"/>
      </rPr>
      <t xml:space="preserve">
2. It's not hard for attackers to learn how to evade detection, and they're coming up with ingenious ways of doing just that.
</t>
    </r>
    <r>
      <rPr>
        <sz val="11"/>
        <color theme="5"/>
        <rFont val="Aptos Narrow"/>
        <family val="2"/>
        <scheme val="minor"/>
      </rPr>
      <t>3. They go after individuals. They send a malicious piece of code to your e-mail account and you're opening it and letting them in.</t>
    </r>
  </si>
  <si>
    <r>
      <rPr>
        <sz val="11"/>
        <color theme="7"/>
        <rFont val="Aptos Narrow"/>
        <family val="2"/>
        <scheme val="minor"/>
      </rPr>
      <t>1. Lack of awareness about every program running on the network [16412]</t>
    </r>
    <r>
      <rPr>
        <sz val="11"/>
        <color theme="1"/>
        <rFont val="Aptos Narrow"/>
        <family val="2"/>
        <scheme val="minor"/>
      </rPr>
      <t xml:space="preserve">
</t>
    </r>
    <r>
      <rPr>
        <sz val="11"/>
        <color theme="9"/>
        <rFont val="Aptos Narrow"/>
        <family val="2"/>
        <scheme val="minor"/>
      </rPr>
      <t>2. Insufficient monitoring of network activity [16412]</t>
    </r>
    <r>
      <rPr>
        <sz val="11"/>
        <color theme="1"/>
        <rFont val="Aptos Narrow"/>
        <family val="2"/>
        <scheme val="minor"/>
      </rPr>
      <t xml:space="preserve">
</t>
    </r>
    <r>
      <rPr>
        <sz val="11"/>
        <color theme="8"/>
        <rFont val="Aptos Narrow"/>
        <family val="2"/>
        <scheme val="minor"/>
      </rPr>
      <t>3. Failure to anticipate and adequately prepare for targeted attacks [16412]</t>
    </r>
  </si>
  <si>
    <r>
      <rPr>
        <sz val="11"/>
        <color rgb="FFFFFF00"/>
        <rFont val="Aptos Narrow"/>
        <family val="2"/>
        <scheme val="minor"/>
      </rPr>
      <t>1. The antivirus software used by the New York Times missed 44 out of 45 pieces of malware installed by Chinese hackers during a cyberattack, leading to a significant security breach [Article 16412].</t>
    </r>
    <r>
      <rPr>
        <sz val="11"/>
        <color theme="1"/>
        <rFont val="Aptos Narrow"/>
        <family val="2"/>
        <scheme val="minor"/>
      </rPr>
      <t xml:space="preserve">
2. </t>
    </r>
    <r>
      <rPr>
        <sz val="11"/>
        <color theme="9"/>
        <rFont val="Aptos Narrow"/>
        <family val="2"/>
        <scheme val="minor"/>
      </rPr>
      <t>The failure of the antivirus software allowed the attackers to retrieve usernames and passwords of Times' reporters, compromising sensitive information [Article 16412].</t>
    </r>
    <r>
      <rPr>
        <sz val="11"/>
        <color theme="1"/>
        <rFont val="Aptos Narrow"/>
        <family val="2"/>
        <scheme val="minor"/>
      </rPr>
      <t xml:space="preserve">
</t>
    </r>
    <r>
      <rPr>
        <sz val="11"/>
        <color theme="7"/>
        <rFont val="Aptos Narrow"/>
        <family val="2"/>
        <scheme val="minor"/>
      </rPr>
      <t>3. The incident highlighted the limitations of relying solely on antivirus software for cybersecurity, emphasizing the need for more advanced security solutions to combat sophisticated cyber threats [Article 16412].
4. The software failure incident demonstrated that even modern antivirus software may not provide sufficient protection against determined attackers, urging companies, countries, and consumers to enhance their security measures [Article 16412].</t>
    </r>
    <r>
      <rPr>
        <sz val="11"/>
        <color theme="1"/>
        <rFont val="Aptos Narrow"/>
        <family val="2"/>
        <scheme val="minor"/>
      </rPr>
      <t xml:space="preserve">
</t>
    </r>
    <r>
      <rPr>
        <sz val="11"/>
        <color theme="7"/>
        <rFont val="Aptos Narrow"/>
        <family val="2"/>
        <scheme val="minor"/>
      </rPr>
      <t>5. The failure of the antivirus software prompted the New York Times to seek external assistance from AT&amp;T and security consultancy Mandiant to monitor and track the attackers' movements through its systems [Article 16412].</t>
    </r>
  </si>
  <si>
    <r>
      <rPr>
        <sz val="11"/>
        <color theme="7"/>
        <rFont val="Aptos Narrow"/>
        <family val="2"/>
        <scheme val="minor"/>
      </rPr>
      <t>1. Implementing more advanced security solutions beyond traditional antivirus software, as highlighted by Symantec [16412].</t>
    </r>
    <r>
      <rPr>
        <sz val="11"/>
        <color theme="1"/>
        <rFont val="Aptos Narrow"/>
        <family val="2"/>
        <scheme val="minor"/>
      </rPr>
      <t xml:space="preserve">
</t>
    </r>
    <r>
      <rPr>
        <sz val="11"/>
        <color theme="9"/>
        <rFont val="Aptos Narrow"/>
        <family val="2"/>
        <scheme val="minor"/>
      </rPr>
      <t xml:space="preserve">2. Deploying technology that closely monitors network activity to detect and alert on suspicious behavior, as recommended by security experts [16412].
3. Conducting thorough monitoring of all programs running on the network to enhance awareness and security, as emphasized by security consultancy Immunity [16412].
</t>
    </r>
    <r>
      <rPr>
        <sz val="11"/>
        <color theme="7"/>
        <rFont val="Aptos Narrow"/>
        <family val="2"/>
        <scheme val="minor"/>
      </rPr>
      <t>4. Utilizing a combination of security measures rather than relying solely on antivirus software, as suggested by Avast [16412].</t>
    </r>
  </si>
  <si>
    <r>
      <rPr>
        <sz val="11"/>
        <color theme="9"/>
        <rFont val="Aptos Narrow"/>
        <family val="2"/>
        <scheme val="minor"/>
      </rPr>
      <t>1. Dave Aitel, CEO of security consultancy Immunity [Article 16412]</t>
    </r>
    <r>
      <rPr>
        <sz val="11"/>
        <color theme="1"/>
        <rFont val="Aptos Narrow"/>
        <family val="2"/>
        <scheme val="minor"/>
      </rPr>
      <t xml:space="preserve">
</t>
    </r>
    <r>
      <rPr>
        <sz val="11"/>
        <color theme="9"/>
        <rFont val="Aptos Narrow"/>
        <family val="2"/>
        <scheme val="minor"/>
      </rPr>
      <t>2. Symantec (SYMC) [Article 16412]</t>
    </r>
    <r>
      <rPr>
        <sz val="11"/>
        <color theme="1"/>
        <rFont val="Aptos Narrow"/>
        <family val="2"/>
        <scheme val="minor"/>
      </rPr>
      <t xml:space="preserve">
</t>
    </r>
    <r>
      <rPr>
        <sz val="11"/>
        <color theme="9"/>
        <rFont val="Aptos Narrow"/>
        <family val="2"/>
        <scheme val="minor"/>
      </rPr>
      <t>3. Rohit Sethi, head of product development for SD Elements [Article 16412]</t>
    </r>
    <r>
      <rPr>
        <sz val="11"/>
        <color theme="1"/>
        <rFont val="Aptos Narrow"/>
        <family val="2"/>
        <scheme val="minor"/>
      </rPr>
      <t xml:space="preserve">
</t>
    </r>
    <r>
      <rPr>
        <sz val="11"/>
        <color theme="7"/>
        <rFont val="Aptos Narrow"/>
        <family val="2"/>
        <scheme val="minor"/>
      </rPr>
      <t>4. Michael Higgins, the New York Times' chief security officer [Article 16412]</t>
    </r>
    <r>
      <rPr>
        <sz val="11"/>
        <color theme="9"/>
        <rFont val="Aptos Narrow"/>
        <family val="2"/>
        <scheme val="minor"/>
      </rPr>
      <t xml:space="preserve">
5. Nicole Perlroth, Times reporter [Article 16412]
6. Avast, antivirus software maker [Article 16412]
</t>
    </r>
    <r>
      <rPr>
        <sz val="11"/>
        <color theme="7"/>
        <rFont val="Aptos Narrow"/>
        <family val="2"/>
        <scheme val="minor"/>
      </rPr>
      <t>7. Jindrich Kubec, Avast's threat intelligence director [Article 16412]</t>
    </r>
  </si>
  <si>
    <t>Signifies that the information has already been captured in another part of the postmortem</t>
  </si>
  <si>
    <r>
      <t xml:space="preserve">information, </t>
    </r>
    <r>
      <rPr>
        <sz val="11"/>
        <color theme="7"/>
        <rFont val="Aptos Narrow"/>
        <family val="2"/>
        <scheme val="minor"/>
      </rPr>
      <t>finance</t>
    </r>
  </si>
  <si>
    <t>1. The software failure incident regarding the vulnerability of Wi-Fi routers was reported in the article published on 2013-04-17 [18168].
2. The incident regarding the security vulnerabilities in Wi-Fi routers was reported in April 2013.
Therefore, the software failure incident happened in April 2013.</t>
  </si>
  <si>
    <t>1. The software failure incident was caused by critical security vulnerabilities in 13 popular off-the-shelf wireless routers, as identified in the report by Independent Security Evaluators [18168].</t>
  </si>
  <si>
    <t>1. Users of the 13 popular off-the-shelf wireless routers evaluated in the report by Independent Security Evaluators [18168].
2. Individuals using Wi-Fi routers for private wireless Internet signals in their homes or offices, as highlighted in the report [18168].</t>
  </si>
  <si>
    <t>1. The software failure incident led to critical security vulnerabilities in 13 popular off-the-shelf wireless routers, allowing for unauthorized remote control of the routers [18168].
2. The incident exposed users to the risk of having their routers taken over by a "moderately skilled adversary" with LAN or WLAN access, potentially leading to unauthorized access to sensitive information such as credit card numbers, passwords, and confidential documents [18168].
3. The incident highlighted the potential for router hacking to become a significant problem, as compromising a router could provide attackers access inside the firewall, enabling them to extract various types of sensitive data [18168].</t>
  </si>
  <si>
    <t>1. "report released today"
2. Published on April 17, 2013</t>
  </si>
  <si>
    <t>1. 13 of the most popular off-the-shelf wireless routers. Routers tested included units such as the Linksys WRT310Nv2, Netgear WNDR4700, Belkin N300 and N900, TP-Link WR1043N, and Verizon Actiontec</t>
  </si>
  <si>
    <t>1.  research firm Independent Security Evaluators of Baltimore</t>
  </si>
  <si>
    <t>1. Users of 13 of the most popular off-the-shelf wireless routers. Routers tested included units such as the Linksys WRT310Nv2, Netgear WNDR4700, Belkin N300 and N900, TP-Link WR1043N, and Verizon Actiontec</t>
  </si>
  <si>
    <t>1. 13 of the most popular off-the-shelf wireless routers could be exploited by a "moderately skilled adversary with LAN or WLAN access" and could lead to unauthorized remote control of the router.
2. What's notable about this is that if you compromise the router, then you're inside the firewall. You can pick credit card numbers out of e-mails, confidential documents, passwords, photos, just about anything,</t>
  </si>
  <si>
    <t>1. Some vendors quickly had beta firmware with fixes</t>
  </si>
  <si>
    <t>information</t>
  </si>
  <si>
    <t>1. Critical security vulnerabilities in the firmware of off-the-shelf wireless routers that could be exploited by a remote adversary, leading to unauthorized remote control of the router [18168].</t>
  </si>
  <si>
    <r>
      <rPr>
        <sz val="11"/>
        <color theme="5"/>
        <rFont val="Aptos Narrow"/>
        <family val="2"/>
        <scheme val="minor"/>
      </rPr>
      <t>1. Routers are "low-powered devices, most made in China and Taiwan, and they're rushed out the door. There's not a consumer demand for security; it's not a feature that will sell it."</t>
    </r>
    <r>
      <rPr>
        <sz val="11"/>
        <color theme="1"/>
        <rFont val="Aptos Narrow"/>
        <family val="2"/>
        <scheme val="minor"/>
      </rPr>
      <t xml:space="preserve">
2. In a lot of countries, there's only one or two ISPs, and you get whatever router they give you," he said. 
3. "They often enable remote administration by default, so any vulnerability would be amplified." many modern routers come with the ability to control them when not directly connected to the network, that feature is not active by default. Activating it decreases the router's security level.</t>
    </r>
  </si>
  <si>
    <t>1. Lack of secure default settings in WiFi routers, making them vulnerable to hacking [18168].
2. Limited control and security measures in place for end-users to protect themselves [18168].
3. Remote administration enabled by default in routers provided by ISPs, amplifying vulnerabilities [18168].</t>
  </si>
  <si>
    <t>1. Regular security audits and testing of the wireless routers by the vendors to identify and fix vulnerabilities before they can be exploited [18168].
2. Implementing strong security measures such as encryption, secure default settings, and regular firmware updates to protect against potential hacks [18168].
3. Prompt response from vendors to reported vulnerabilities and quick development and deployment of firmware fixes to address security issues [18168].</t>
  </si>
  <si>
    <r>
      <rPr>
        <sz val="11"/>
        <color theme="7"/>
        <rFont val="Aptos Narrow"/>
        <family val="2"/>
        <scheme val="minor"/>
      </rPr>
      <t>1. Router vendors upping their game to address the critical security vulnerabilities identified in the report by Independent Security Evaluators [18168].</t>
    </r>
    <r>
      <rPr>
        <sz val="11"/>
        <color theme="1"/>
        <rFont val="Aptos Narrow"/>
        <family val="2"/>
        <scheme val="minor"/>
      </rPr>
      <t xml:space="preserve">
</t>
    </r>
    <r>
      <rPr>
        <sz val="11"/>
        <color theme="9"/>
        <rFont val="Aptos Narrow"/>
        <family val="2"/>
        <scheme val="minor"/>
      </rPr>
      <t>2. Releasing firmware updates with fixes for the vulnerabilities identified in the study to enhance the security of the routers [18168].</t>
    </r>
  </si>
  <si>
    <r>
      <t>1. research firm Independent Security Evaluators of Baltimore. 
2. ISE's marketing head, Ted Harrington. 
3. ISE analyst Jake Thompson.
4. Craig Heffner, a vulnerability analyst at Maryland-based Tactical Network Solutions
5</t>
    </r>
    <r>
      <rPr>
        <sz val="11"/>
        <color theme="5"/>
        <rFont val="Calibri"/>
        <family val="2"/>
      </rPr>
      <t>. ReadWrite 
6. Darren Kitchen, founder of the Hak5 security and tinkering show and a maker of Wi-Fi penetration-testing devices
7. Dong Ngo, a CNET Reviews senior associate technology editor and a wireless networking expert</t>
    </r>
  </si>
  <si>
    <r>
      <rPr>
        <sz val="11"/>
        <color theme="9"/>
        <rFont val="Aptos Narrow"/>
        <family val="2"/>
        <scheme val="minor"/>
      </rPr>
      <t>1. Independent Security Evaluators of Baltimore [18168]</t>
    </r>
    <r>
      <rPr>
        <sz val="11"/>
        <color theme="1"/>
        <rFont val="Aptos Narrow"/>
        <family val="2"/>
        <scheme val="minor"/>
      </rPr>
      <t xml:space="preserve">
</t>
    </r>
    <r>
      <rPr>
        <sz val="11"/>
        <color theme="7"/>
        <rFont val="Aptos Narrow"/>
        <family val="2"/>
        <scheme val="minor"/>
      </rPr>
      <t>2. Steve Bono, CEO and principal security analyst at Independent Security Evaluators [18168]</t>
    </r>
    <r>
      <rPr>
        <sz val="11"/>
        <color theme="9"/>
        <rFont val="Aptos Narrow"/>
        <family val="2"/>
        <scheme val="minor"/>
      </rPr>
      <t xml:space="preserve">
3. Craig Heffner, vulnerability analyst at Tactical Network Solutions [18168]</t>
    </r>
    <r>
      <rPr>
        <sz val="11"/>
        <color theme="1"/>
        <rFont val="Aptos Narrow"/>
        <family val="2"/>
        <scheme val="minor"/>
      </rPr>
      <t xml:space="preserve">
</t>
    </r>
    <r>
      <rPr>
        <sz val="11"/>
        <color theme="9"/>
        <rFont val="Aptos Narrow"/>
        <family val="2"/>
        <scheme val="minor"/>
      </rPr>
      <t>4. Ted Harrington, marketing head at Independent Security Evaluators [18168]
5. Jake Holcomb, security analyst at Independent Security Evaluators [18168]</t>
    </r>
  </si>
  <si>
    <t>(a) The software failure incident related to router hacking has happened again at the same organization. The article mentions that in 2011, there was a firmware vulnerability affecting six hardware manufacturers that led to the attack on 4.5 million Brazilian DSL modems, aiming to steal bank and credit card information [18168].
(b) The software failure incident related to router hacking has also happened at multiple organizations. The article mentions that the research firm Independent Security Evaluators found critical security vulnerabilities in 13 popular off-the-shelf wireless routers that could be exploited by a "moderately skilled adversary" [18168]. Additionally, the article references a report by security firm Rapid7 on wireless router hacking, indicating that this type of incident is not limited to a single organization [18168].</t>
  </si>
  <si>
    <t>(a) The software failure incident related to the design phase is evident in the article. The report by Independent Security Evaluators highlighted critical security vulnerabilities in 13 popular off-the-shelf wireless routers that could be exploited by a "moderately skilled adversary with LAN or WLAN access" [18168]. These vulnerabilities were present in the design of the routers, making them susceptible to unauthorized remote control and takeover from both local and wide-area networks. The need for router vendors to enhance their security measures indicates a failure in the design phase of these devices.
(b) The software failure incident related to the operation phase is also apparent in the articles. The article mentions that some routers enable remote administration by default, which amplifies any vulnerabilities present in the system [18168]. This default setting contributes to the potential exploitation of the routers through operations that may not be secure, such as remote administration. Additionally, the article discusses how compromising a router can provide unauthorized access inside the firewall, allowing attackers to extract sensitive information like credit card numbers, passwords, and confidential documents [18168]. These operational aspects contribute to the failure of the system in maintaining secure operations.</t>
  </si>
  <si>
    <t>(a) The software failure incident occurring due to non-human actions:
The article discusses how Wi-Fi routers, specifically 13 popular off-the-shelf wireless routers, were found to have critical security vulnerabilities that could be exploited by a "remote adversary" leading to unauthorized remote control of the router. These vulnerabilities could allow for the takeover of routers from both the local network and Wide-Area Network (WAN) without requiring active management sessions. The vulnerabilities in the routers were identified as contributing factors to the potential software failure incident, and the need for router vendors to enhance security measures was emphasized [18168].
(b) The software failure incident occurring due to human actions:
The article mentions that some vendors responded promptly to the security vulnerabilities identified in the routers by providing beta firmware with fixes for testing within 72 hours. However, there were vendors who did not respond or escalate the issue effectively, leading to delays in addressing the vulnerabilities. This lack of timely response or effective escalation by certain vendors can be considered as contributing factors introduced by human actions that could impact the resolution of the software failure incident [18168].</t>
  </si>
  <si>
    <t>(a) The software failure incident occurring due to hardware:
- The article discusses how Wi-Fi routers, which are hardware devices, were found to have critical security vulnerabilities that could be exploited by a "remote adversary" leading to unauthorized remote control of the router [18168].
- The vulnerabilities in the hardware devices, the routers, allowed for potential takeover from both local network access and Wide-Area Network access, indicating weaknesses in the hardware itself [18168].
(b) The software failure incident occurring due to software:
- The article primarily focuses on the software vulnerabilities present in the Wi-Fi routers, which allowed for exploitation by hackers [18168].
- The vulnerabilities in the software of the routers were highlighted as critical security flaws that could be exploited by remote adversaries, leading to unauthorized control of the devices [18168].</t>
  </si>
  <si>
    <t>(a) The software failure incident related to development incompetence is evident in the article. The report by Independent Security Evaluators highlighted critical security vulnerabilities in 13 popular off-the-shelf wireless routers that could be exploited by a "moderately skilled adversary" [18168]. This indicates a lack of professional competence in ensuring the security of these devices during the development process.
(b) The software failure incident related to accidental factors is also present in the article. The vulnerabilities identified in the routers were not intentional but were accidental weaknesses that could lead to unauthorized remote control of the devices [18168]. This accidental introduction of vulnerabilities could result from oversight or lack of thorough testing during the development phase.</t>
  </si>
  <si>
    <t>The software failure incident related to Wi-Fi router vulnerabilities discussed in the articles can be categorized as a temporary failure. This is because the vulnerabilities and security issues identified in the routers were due to specific circumstances such as critical security flaws and remote exploitation possibilities [18168]. The incident is not a permanent failure as it is highlighted that some vendors responded promptly by providing beta firmware with fixes within 72 hours, indicating that the issue can be addressed and mitigated [18168].</t>
  </si>
  <si>
    <t>(a) crash: The articles do not mention any specific incidents of software crashing or failing due to the system losing state and not performing any of its intended functions [18168]. 
(b) omission: The articles do not mention any specific incidents of software failure due to the system omitting to perform its intended functions at an instance(s) [18168].
(c) timing: The articles do not mention any specific incidents of software failure due to the system performing its intended functions correctly, but too late or too early [18168].
(d) value: The articles mention critical security vulnerabilities in wireless routers that could be exploited by a "remote adversary" and could lead to unauthorized remote control of the router, indicating a failure due to the system performing its intended functions incorrectly [18168].
(e) byzantine: The articles do not mention any specific incidents of software behaving erroneously with inconsistent responses and interactions [18168].
(f) other: The behavior of the software failure incident mentioned in the articles is related to security vulnerabilities in wireless routers that could be exploited by remote adversaries, leading to unauthorized remote control of the routers. This behavior could be categorized as a security vulnerability or a security breach [18168].</t>
  </si>
  <si>
    <t>(a) The software failure incident reported in the articles is related to the information industry. The incident involves the security vulnerabilities found in popular off-the-shelf wireless routers, which could be exploited by hackers to gain unauthorized remote control of the routers. This poses a significant threat to the security and privacy of the information transmitted over Wi-Fi networks [18168].</t>
  </si>
  <si>
    <t>The software failure incident described in the articles does not directly involve a cyber-physical system. The incident primarily focuses on the security vulnerabilities of Wi-Fi routers and the potential for unauthorized access and control of these devices by hackers. While the routers themselves have physical components, the context of the incident does not involve the monitoring or control of physical inputs/outputs through computational means. Therefore, based on the information provided, the overall system in this incident is not classified as a cyber-physical system [18168].</t>
  </si>
  <si>
    <t>(a) within_system: The software failure incident related to the Wi-Fi router vulnerabilities can be categorized as within_system. The vulnerabilities identified in the routers were critical security vulnerabilities that could be exploited by a "remote adversary" leading to unauthorized remote control of the router [18168]. These vulnerabilities were inherent to the design and implementation of the routers themselves, indicating that the failure originated from within the system.
(b) outside_system: The software failure incident can also be categorized as outside_system. The report highlighted that the best way to protect against these vulnerabilities is for router vendors to improve their security measures [18168]. This suggests that external factors, such as the actions or negligence of the router vendors in ensuring robust security measures, played a role in the software failure incident.</t>
  </si>
  <si>
    <t>(a) The software failure incident discussed in the articles is malicious in nature. The incident involves critical security vulnerabilities in wireless routers that could be exploited by a "remote adversary" to gain unauthorized remote control of the router [18168]. The vulnerabilities could lead to unauthorized access to sensitive information such as credit card numbers, confidential documents, passwords, and photos [18168]. Additionally, the incident highlights how router hacking can provide access inside the firewall, allowing attackers to extract various types of sensitive data [18168]. The article also mentions previous incidents where router vulnerabilities were exploited for malicious purposes, such as attacking Brazilian DSL modems to steal bank and credit card information [18168].</t>
  </si>
  <si>
    <t>a) The intent of the software failure incident related to poor_decisions:
- The software failure incident in this case is related to poor decisions made by router vendors in terms of security vulnerabilities in their devices. The report highlighted that all 14 devices evaluated had critical security vulnerabilities that could be exploited by a "remote adversary" [18168].
- The vulnerability analyst, Craig Heffner, mentioned that in some countries, ISPs provide routers with remote administration enabled by default, amplifying any vulnerabilities that exist [18168].
(b) The intent of the software failure incident related to accidental_decisions:
- The software failure incident does not seem to be primarily related to accidental decisions. Instead, it is more focused on the deliberate actions or oversights of router vendors that led to critical security vulnerabilities in the devices [18168].</t>
  </si>
  <si>
    <r>
      <rPr>
        <sz val="11"/>
        <color theme="7"/>
        <rFont val="Aptos Narrow"/>
        <family val="2"/>
        <scheme val="minor"/>
      </rPr>
      <t>value</t>
    </r>
    <r>
      <rPr>
        <sz val="11"/>
        <color theme="1"/>
        <rFont val="Aptos Narrow"/>
        <family val="2"/>
        <scheme val="minor"/>
      </rPr>
      <t>, other</t>
    </r>
  </si>
  <si>
    <r>
      <t xml:space="preserve">poor_decisions, </t>
    </r>
    <r>
      <rPr>
        <sz val="11"/>
        <color theme="5"/>
        <rFont val="Aptos Narrow"/>
        <family val="2"/>
        <scheme val="minor"/>
      </rPr>
      <t>accidental_decisions</t>
    </r>
  </si>
  <si>
    <r>
      <rPr>
        <sz val="11"/>
        <color theme="7"/>
        <rFont val="Aptos Narrow"/>
        <family val="2"/>
        <scheme val="minor"/>
      </rPr>
      <t>hardware</t>
    </r>
    <r>
      <rPr>
        <sz val="11"/>
        <color theme="1"/>
        <rFont val="Aptos Narrow"/>
        <family val="2"/>
        <scheme val="minor"/>
      </rPr>
      <t>, software</t>
    </r>
  </si>
  <si>
    <t>(a) unknown
(b) unknown
(c) unknown
(d) People's material goods, money, or data was impacted due to the software failure. The article discusses critical security vulnerabilities in wireless routers that could lead to unauthorized remote control of the router, potentially allowing attackers to access sensitive information such as credit card numbers, confidential documents, passwords, photos, and more [18168].
(e) unknown
(f) unknown
(g) unknown
(h) There were potential consequences discussed of the software failure that did not occur. The article mentions that router hacking incidents have been a small but growing segment of computer security threats, with examples like a firmware vulnerability affecting Brazilian DSL modems in 2011, which aimed to steal bank and credit card information [18168].
(i) unknown</t>
  </si>
  <si>
    <t>1. Asus [24554, 20284]
2. Security researcher Kyle Lovett [24554, 20284]</t>
  </si>
  <si>
    <t>1. Users of nearly a dozen Asus routers, including RT-AC66R, RT-AC66U, RT-N66R, RT-N66U, RT-AC56U, RT-N56R, RT-N56U, RT-N14U, RT-N16, and RT-N16R were impacted by the software failure incident [24554].
2. Users of Asus routers RT-AC66U and RT-N66U were specifically impacted by the AiCloud vulnerabilities reported by security expert Kyle Lovett [20284].</t>
  </si>
  <si>
    <t>1. Lack of timely response and action by Asus despite being informed about the vulnerabilities by security researchers [Article 24554].
2. Introduction of new features without thorough security testing leading to the creation of vulnerabilities [Article 20284].</t>
  </si>
  <si>
    <t>information, utilities</t>
  </si>
  <si>
    <t>1. Unknown
2. Published on July 16, 2013
3. Published on Feb. 18, 2014</t>
  </si>
  <si>
    <t>1. ASUS, and users of AiCloud feature of Asus' USB-enabled routers</t>
  </si>
  <si>
    <t>1. AiCloud created a series of vulnerabilities
2. Enabling features such as "Cloud Disk," "Smart Access," and "Smart Sync" appear to enable the vulnerability
3. Enabling the file-sharing tool Samba in the router also exposes the vulnerability to hackers.</t>
  </si>
  <si>
    <t>Unkown</t>
  </si>
  <si>
    <t>1. could potentially allow hackers to take control of the router remotely.
2. The vulnerabilities make it possible for hackers to access directories on networked drives using Asus' proprietary AiCloud option
3. exposes hard drives of computers connected to the affected Asus routers
4. suspected hackers posted a list of more than 13,000 IP addresses gleaned from vulnerable Asus routers.</t>
  </si>
  <si>
    <t>1. Asusu released firmware version 3.0.4.372 patches all AiCloud-related bugs of RT-AC66U and RT-N66U routers</t>
  </si>
  <si>
    <t>1. AiCloud feature of Asus' USB-enabled routers
2. The vulnerability affects nearly a dozen Asus routers, including the RT-AC66R, RT-AC66U, RT-N66R, RT-N66U, RT-AC56U, RT-N56R, RT-N56U, RT-N14U, RT-N16, and RT-N16R.
3. AiCloud feature together with firmware version 3.0.0.4.221</t>
  </si>
  <si>
    <t>1. security expert Kyle Lovett
2. ASUS
3. Jacob Holcomb, a security researcher at Independent Security Evaluators</t>
  </si>
  <si>
    <t>1. Microsoft's online store in India [10162]</t>
  </si>
  <si>
    <t>1. Asus wireless routers with AiCloud feature, including models RT-AC66R, RT-AC66U, RT-N66R, RT-N66U, RT-AC56U, RT-N56R, RT-N56U, RT-N14U, RT-N16, and RT-N16R [Article 24554]
2. AiCloud feature introduced with firmware version 3.0.0.4.220 for Asus routers, specifically affecting RT-AC66U and RT-N66U [Article 20284]</t>
  </si>
  <si>
    <t>1. Wi-Fi routers from 13 popular off-the-shelf wireless router models [18168]</t>
  </si>
  <si>
    <r>
      <t xml:space="preserve">1. The software failure incident related to vulnerabilities in Asus wireless routers occurred in September and November [24554].
2. The software failure incident related to the AiCloud feature of Asus' USB-enabled routers happened a month after the review of the Asus router RT-AC66U, which was published in July 2013 [20284]. 
Therefore, the software failure incidents occurred in:
</t>
    </r>
    <r>
      <rPr>
        <sz val="11"/>
        <color theme="7"/>
        <rFont val="Aptos Narrow"/>
        <family val="2"/>
        <scheme val="minor"/>
      </rPr>
      <t>- September and November of an unknown year for the Asus wireless routers vulnerabilities.
- August 2013 for the AiCloud feature vulnerabilities</t>
    </r>
  </si>
  <si>
    <t>1. ASUS
2. Research Hackers</t>
  </si>
  <si>
    <t>1. Vulnerabilities in Asus wireless routers' proprietary AiCloud feature, Cloud Disk, Smart Access, and Smart Sync options, as well as enabling the file-sharing tool Samba, exposed directories on networked drives to hackers [24554].
2. Introduction of the AiCloud feature by Asus with firmware version 3.0.0.4.220 led to a series of vulnerabilities that could potentially allow hackers to take control of the router remotely [20284].</t>
  </si>
  <si>
    <r>
      <rPr>
        <sz val="11"/>
        <color theme="9"/>
        <rFont val="Aptos Narrow"/>
        <family val="2"/>
        <scheme val="minor"/>
      </rPr>
      <t>1. The software failure incident involving Asus wireless routers left computers and networked drives open to hackers, allowing them to access directories on networked drives using Asus' proprietary AiCloud option [24554].</t>
    </r>
    <r>
      <rPr>
        <sz val="11"/>
        <color theme="1"/>
        <rFont val="Aptos Narrow"/>
        <family val="2"/>
        <scheme val="minor"/>
      </rPr>
      <t xml:space="preserve">
</t>
    </r>
    <r>
      <rPr>
        <sz val="11"/>
        <color theme="7"/>
        <rFont val="Aptos Narrow"/>
        <family val="2"/>
        <scheme val="minor"/>
      </rPr>
      <t xml:space="preserve">2. Enabling features such as "Cloud Disk," "Smart Access," and "Smart Sync" on the routers exposed the vulnerability to hackers [24554].
3. The vulnerability affected nearly a dozen Asus routers, including popular models like RT-AC66R, RT-AC66U, RT-N66R, RT-N66U, RT-AC56U, RT-N56R, RT-N56U, RT-N14U, RT-N16, and RT-N16R [24554].
</t>
    </r>
    <r>
      <rPr>
        <sz val="11"/>
        <color theme="9"/>
        <rFont val="Aptos Narrow"/>
        <family val="2"/>
        <scheme val="minor"/>
      </rPr>
      <t xml:space="preserve">4. Hackers were able to post a list of more than 13,000 IP addresses gleaned from vulnerable Asus routers, indicating a potentially widespread impact [24554].
</t>
    </r>
    <r>
      <rPr>
        <sz val="11"/>
        <color theme="7"/>
        <rFont val="Aptos Narrow"/>
        <family val="2"/>
        <scheme val="minor"/>
      </rPr>
      <t>5. The incident highlighted the importance of firmware updates, as Asus released a firmware update to patch the vulnerabilities, requiring manual installation by router owners [24554].
6. Security researchers emphasized that router vendors need to prioritize security in their software development life cycle to prevent such attacks in the future [24554].</t>
    </r>
  </si>
  <si>
    <t>Preventions &amp; Fixes</t>
  </si>
  <si>
    <r>
      <rPr>
        <sz val="11"/>
        <color theme="9"/>
        <rFont val="Aptos Narrow"/>
        <family val="2"/>
        <scheme val="minor"/>
      </rPr>
      <t>1. Prioritizing security in the software development life cycle: Security researchers highlighted that these types of attacks could have been prevented if security was a higher priority in the router manufacturers' software development life cycle [24554].</t>
    </r>
    <r>
      <rPr>
        <sz val="11"/>
        <color theme="1"/>
        <rFont val="Aptos Narrow"/>
        <family val="2"/>
        <scheme val="minor"/>
      </rPr>
      <t xml:space="preserve">
</t>
    </r>
    <r>
      <rPr>
        <sz val="11"/>
        <color theme="7"/>
        <rFont val="Aptos Narrow"/>
        <family val="2"/>
        <scheme val="minor"/>
      </rPr>
      <t>2. Timely response to reported vulnerabilities: Promptly addressing reported vulnerabilities by security researchers could have prevented the software failure incident. In this case, the security researcher Kyle Lovett reported the vulnerability to Asus in both September and November but received a delayed and inadequate response from the company [24554].</t>
    </r>
    <r>
      <rPr>
        <sz val="11"/>
        <color theme="1"/>
        <rFont val="Aptos Narrow"/>
        <family val="2"/>
        <scheme val="minor"/>
      </rPr>
      <t xml:space="preserve">
</t>
    </r>
    <r>
      <rPr>
        <sz val="11"/>
        <color theme="9"/>
        <rFont val="Aptos Narrow"/>
        <family val="2"/>
        <scheme val="minor"/>
      </rPr>
      <t>3. Regular firmware updates and patches: Regularly releasing firmware updates that patch vulnerabilities and improve functionality can prevent software failure incidents. In the case of the Asus routers, a firmware update was released to address the vulnerabilities, but users had to manually install the update [20284].</t>
    </r>
  </si>
  <si>
    <r>
      <rPr>
        <sz val="11"/>
        <color theme="9"/>
        <rFont val="Aptos Narrow"/>
        <family val="2"/>
        <scheme val="minor"/>
      </rPr>
      <t>1. Security researcher Kyle Lovett [Article 24554, Article 20284]</t>
    </r>
    <r>
      <rPr>
        <sz val="11"/>
        <color theme="1"/>
        <rFont val="Aptos Narrow"/>
        <family val="2"/>
        <scheme val="minor"/>
      </rPr>
      <t xml:space="preserve">
</t>
    </r>
    <r>
      <rPr>
        <sz val="11"/>
        <color theme="7"/>
        <rFont val="Aptos Narrow"/>
        <family val="2"/>
        <scheme val="minor"/>
      </rPr>
      <t xml:space="preserve">2. Asus representative Nick Mijuskovic [Article 24554]
</t>
    </r>
    <r>
      <rPr>
        <sz val="11"/>
        <color theme="9"/>
        <rFont val="Aptos Narrow"/>
        <family val="2"/>
        <scheme val="minor"/>
      </rPr>
      <t>3. Jacob Holcomb, security researcher at Independent Security Evaluators [Article 24554]</t>
    </r>
    <r>
      <rPr>
        <sz val="11"/>
        <color theme="1"/>
        <rFont val="Aptos Narrow"/>
        <family val="2"/>
        <scheme val="minor"/>
      </rPr>
      <t xml:space="preserve">
</t>
    </r>
    <r>
      <rPr>
        <sz val="11"/>
        <color theme="9"/>
        <rFont val="Aptos Narrow"/>
        <family val="2"/>
        <scheme val="minor"/>
      </rPr>
      <t>4. Asus [Article 20284]</t>
    </r>
  </si>
  <si>
    <t>(a) The software failure incident related to vulnerabilities in Asus wireless routers has happened again within the same organization. The incident involving vulnerabilities in Asus routers was first reported by security researcher Kyle Lovett in June, exposing hard drives of computers connected to the affected routers [24554]. Lovett later reported another vulnerability to Asus in September and November, but received only a reply of "we'll look into it" from Asus representatives. This incident highlights a recurring issue with security vulnerabilities in Asus routers.
(b) The software failure incident involving vulnerabilities in Wi-Fi routers is not unique to Asus. Security researcher Jacob Holcomb mentioned that these types of attacks could be prevented if security was a higher priority in the router manufacturers' software development life cycle. He also pointed out ongoing problems with routers from other manufacturers, citing Linksys as an example of a company that has struggled with vulnerabilities in its Wi-Fi routers [24554]. This indicates that security vulnerabilities in Wi-Fi routers are a widespread issue affecting multiple organizations in the industry.</t>
  </si>
  <si>
    <t>(a) The software failure incident related to the design phase can be seen in Article 20284, where the AiCloud feature introduced by Asus in firmware version 3.0.0.4.220 for their routers created vulnerabilities that could potentially allow hackers to take control of the router remotely. This indicates a failure due to contributing factors introduced during the system development phase [20284].
(b) The software failure incident related to the operation phase is evident in Article 24554, where vulnerabilities in Asus wireless routers left computers and networked drives open to hackers. The vulnerabilities were related to features like "Cloud Disk," "Smart Access," and "Smart Sync," as well as enabling the file-sharing tool Samba in the router, highlighting a failure due to contributing factors introduced by the operation or misuse of the system [24554].</t>
  </si>
  <si>
    <t>(a) The software failure incident occurring due to non-human actions:
- The vulnerability in Asus wireless routers that left computers and networked drives open to hackers was due to flaws in the routers' software, specifically related to features like AiCloud, Cloud Disk, Smart Access, and Smart Sync [24554].
- The AiCloud feature introduced by Asus in firmware version 3.0.0.4.220 created vulnerabilities that could potentially allow hackers to take control of the router remotely [20284].
(b) The software failure incident occurring due to human actions:
- Security researcher Kyle Lovett reported the vulnerabilities in Asus routers to the company, but Asus did not address the issues promptly despite being informed multiple times [24554].
- Asus released firmware updates to patch the vulnerabilities in the routers, indicating a response to the human action of reporting and addressing the security flaws [20284].</t>
  </si>
  <si>
    <t>(a) The software failure incident related to hardware:
- The vulnerability in Asus wireless routers that allowed hackers to access directories on networked drives was due to a hardware-related issue. Enabling features such as "Cloud Disk," "Smart Access," and "Smart Sync" in the routers exposed the vulnerability [24554].
- The AiCloud feature introduced by Asus in their routers created vulnerabilities that could potentially allow hackers to take control of the router remotely. This feature was added with firmware version 3.0.0.4.220, indicating a hardware-related issue [20284].
(b) The software failure incident related to software:
- The vulnerabilities in Asus wireless routers were exploited by hackers due to software-related issues in the router's firmware. Asus released a firmware update to patch the vulnerabilities, indicating a software failure incident [24554].
- The AiCloud feature introduced by Asus in their routers created vulnerabilities that could potentially allow hackers to take control of the router remotely. Asus addressed these vulnerabilities through firmware updates, highlighting a software-related issue [20284].</t>
  </si>
  <si>
    <t>(a) The software failure incident related to development incompetence is evident in the articles. In Article 24554, it is reported that security researcher Kyle Lovett discovered vulnerabilities in Asus wireless routers that left computers and networked drives open to hackers. Lovett reported these vulnerabilities to Asus representatives in September and November, but received only a vague response of "we'll look into it." This lack of prompt action by Asus despite being informed about the vulnerabilities multiple times showcases a failure in addressing security issues promptly, indicating a level of development incompetence [24554].
(b) The software failure incident related to accidental factors is also present in the articles. In Article 20284, it is mentioned that the AiCloud feature introduced by Asus in firmware version 3.0.0.4.220 for their routers inadvertently created vulnerabilities that could potentially allow hackers to take control of the router remotely. This unintended consequence of adding a new feature led to security risks, highlighting a failure caused by accidental factors [20284].</t>
  </si>
  <si>
    <t>(a) The software failure incident in the articles seems to be temporary. The vulnerabilities in the Asus routers, particularly related to the AiCloud feature, were identified and reported by security researchers. Asus responded by releasing firmware updates to patch the vulnerabilities, indicating that the failure was not permanent but rather due to specific circumstances that were addressed through software updates [24554, 20284].</t>
  </si>
  <si>
    <t>(a) The software failure incident reported in the articles is related to the information industry. The vulnerability in Asus wireless routers allowed hackers to access directories on networked drives, compromising the security of the information stored on those drives [24554].
(g) The incident also has implications for the utilities industry as it involves vulnerabilities in Wi-Fi routers, which are essential for providing internet connectivity to homes and businesses [24554].
(m) The software failure incident could also be related to the technology industry, given that it involves security vulnerabilities in networking hardware and the need for firmware updates to address these issues [20284].</t>
  </si>
  <si>
    <t>(a) death: People lost their lives due to the software failure
- There is no mention of any deaths resulting from the software failure incident in the provided articles [24554, 20284]. 
(b) harm: People were physically harmed due to the software failure
- There is no mention of any physical harm to individuals due to the software failure incident in the provided articles [24554, 20284].
(c) basic: People's access to food or shelter was impacted because of the software failure
- There is no mention of people's access to food or shelter being impacted by the software failure incident in the provided articles [24554, 20284].
(d) property: People's material goods, money, or data was impacted due to the software failure
- The software failure incident led to vulnerabilities that could potentially allow hackers to access directories on networked drives, exposing data on computers connected to the affected Asus routers [24554].
(e) delay: People had to postpone an activity due to the software failure
- There is no mention of people having to postpone activities due to the software failure incident in the provided articles [24554, 20284].
(f) non-human: Non-human entities were impacted due to the software failure
- The software failure incident affected the security of Asus wireless routers, potentially exposing them to hackers [24554, 20284].
(g) no_consequence: There were no real observed consequences of the software failure
- The software failure incident resulted in real consequences such as data exposure and vulnerabilities in the affected Asus routers [24554, 20284].
(h) theoretical_consequence: There were potential consequences discussed of the software failure that did not occur
- The articles discuss potential consequences such as hackers accessing directories on networked drives and taking control of routers remotely due to the vulnerabilities [24554, 20284].
(i) other: Was there consequence(s) of the software failure not described in the (a to h) options? What is the other consequence(s)?
- The software failure incident highlighted the importance of router vendors prioritizing security in their software development to prevent such vulnerabilities and attacks [24554].</t>
  </si>
  <si>
    <t>&lt;Article 24554&gt; does not provide explicit information indicating that the overall system in the incident involving Asus wireless routers is a cyber-physical system. The focus of the article is on the vulnerabilities in the routers that allow hackers to access directories on networked drives, the firmware updates released by Asus to patch the vulnerabilities, and the security concerns related to home wireless routers.
&lt;Article 20284&gt; also does not directly mention whether the overall system in the incident related to the AiCloud feature of Asus' USB-enabled routers is a cyber-physical system. The article discusses the vulnerabilities introduced by the AiCloud feature and the firmware updates released by Asus to address these issues.
Therefore, based on the information provided in the articles, it is unknown whether the overall system in the software failure incidents involving Asus routers can be classified as a cyber-physical system.</t>
  </si>
  <si>
    <t>(a) within_system: The software failure incident related to the Asus wireless routers' vulnerabilities, specifically with the AiCloud feature, was due to contributing factors that originated from within the system itself. Security researcher Kyle Lovett reported the vulnerabilities to Asus, indicating that enabling certain features like "Cloud Disk," "Smart Access," and "Smart Sync" exposed the system to hackers [24554]. Additionally, firmware updates were released by Asus to patch the vulnerabilities within the routers [20284].
(b) outside_system: The software failure incident was also influenced by contributing factors that originated from outside the system. Hackers were able to exploit the vulnerabilities within the Asus routers to access directories on networked drives, indicating external threats to the system [24554].</t>
  </si>
  <si>
    <t>(a) The software failure incident reported in the articles is malicious in nature. Security researcher Kyle Lovett discovered vulnerabilities in Asus wireless routers that could allow hackers to access directories on networked drives using Asus' proprietary AiCloud option. Lovett reported these vulnerabilities to Asus, but the company did not address the issue promptly, leading to suspected hackers posting a list of more than 13,000 IP addresses gleaned from vulnerable Asus routers [24554].
Furthermore, the introduction of the AiCloud feature by Asus with firmware version 3.0.0.4.220 created a series of vulnerabilities that could potentially allow hackers to take control of the router remotely. This was first reported by security expert Kyle Lovett, indicating that the software failure incident was a result of malicious intent to exploit these vulnerabilities [20284].</t>
  </si>
  <si>
    <t>(a) The software failure incident related to poor decisions can be inferred from the articles. In Article 20284, it is mentioned that Asus introduced the AiCloud feature with firmware version 3.0.0.4.220, which added cloud-based sharing and mobile-app support for the router's USB-connected storage. However, this feature also created vulnerabilities that could potentially allow hackers to take control of the router remotely. This indicates that the decision to introduce the AiCloud feature without adequate security measures in place led to the software failure incident [20284].
(b) The software failure incident related to accidental decisions can be inferred from the articles as well. In Article 24554, it is reported that security researcher Kyle Lovett discovered vulnerabilities in Asus wireless routers that left computers and networked drives open to hackers. Lovett reported these vulnerabilities to Asus in September and November, but Asus did not address the issue promptly. This delay in addressing the reported vulnerabilities can be seen as an accidental decision or oversight on the part of Asus, contributing to the software failure incident [24554].</t>
  </si>
  <si>
    <t>(a) crash: The software failure incident described in the articles can be categorized as a crash. This is evident from the vulnerabilities in Asus routers that allowed hackers to access directories on networked drives, leading to a system failure where the intended functions were not performed due to the security breach [24554]. Additionally, the introduction of the AiCloud feature in Asus routers created vulnerabilities that could potentially allow hackers to take control of the router remotely, indicating a crash in the system's security [20284].</t>
  </si>
  <si>
    <t>1. The software failure incident of hacking into the Galaxy S5 using a phony fingerprint happened in April 2014 as reported in Article 26032.</t>
  </si>
  <si>
    <t>1. Security Research Labs (SRLabs) - The researchers from SRLabs were responsible for causing the software failure incident by demonstrating how they were able to hack past the fingerprint security on Samsung's Galaxy S5 smartphone [26032].</t>
  </si>
  <si>
    <t>1. Samsung - The software failure incident impacted Samsung as the fingerprint sensor on its Galaxy S5 smartphone was hacked, exposing a critical flaw in the security implementation [26032].</t>
  </si>
  <si>
    <t>1. Inadequate security protection with the fingerprint sensor on Samsung's Galaxy S5 smartphone, allowing for multiple incorrect attempts without requiring a password [26032].</t>
  </si>
  <si>
    <t>1. Lack of adequate security protection in the design of the fingerprint sensor on the Galaxy S5 smartphone [26032].</t>
  </si>
  <si>
    <t>1. Implementing a more secure fingerprint authentication system that is not easily bypassed by spoofing techniques like the "wood glue spoof" used in the hack [26032].
2. Limiting the number of incorrect attempts allowed before requiring a password, to prevent brute force attacks like the one demonstrated in the hack [26032].
3. Requiring additional authentication steps for accessing sensitive apps and services, even after the initial fingerprint scan, to add an extra layer of security [26032].</t>
  </si>
  <si>
    <t>finance</t>
  </si>
  <si>
    <t>1. Unknown</t>
  </si>
  <si>
    <t>1. Samsung Galaxy S5 fingerprint scanner</t>
  </si>
  <si>
    <t>1. Reseachers at Germany's Security Research Labs</t>
  </si>
  <si>
    <t>1. fingerprint security could be bypassed by using a "wood glue spoof" made from a mold taken from a photo of a fingerprint smudge left on a smartphone screen</t>
  </si>
  <si>
    <t>1. The Galaxy S5's fingerprint scan can also be associated with certain secure apps and services. So once the initial scan gains entry to the phone, someone can open an app such as PayPal with no further security or identification required.
2. able to hack past the fingerprint sensor</t>
  </si>
  <si>
    <t xml:space="preserve">1. Reseachers at Germany's Security Research Labs
2. Samsung </t>
  </si>
  <si>
    <t>sensor, embedded_software</t>
  </si>
  <si>
    <t>knowledge, entertainment, government</t>
  </si>
  <si>
    <t>multiple_organization</t>
  </si>
  <si>
    <r>
      <rPr>
        <sz val="11"/>
        <color theme="9"/>
        <rFont val="Aptos Narrow"/>
        <family val="2"/>
        <scheme val="minor"/>
      </rPr>
      <t>1. Samsung Galaxy S5 fingerprint sensor</t>
    </r>
    <r>
      <rPr>
        <sz val="11"/>
        <color theme="1"/>
        <rFont val="Aptos Narrow"/>
        <family val="2"/>
        <scheme val="minor"/>
      </rPr>
      <t xml:space="preserve">
</t>
    </r>
    <r>
      <rPr>
        <sz val="11"/>
        <color theme="7"/>
        <rFont val="Aptos Narrow"/>
        <family val="2"/>
        <scheme val="minor"/>
      </rPr>
      <t xml:space="preserve">2. Fingerprint authentication system on the Galaxy S5
3. Security measures associated with the Galaxy S5's fingerprint scanner
</t>
    </r>
    <r>
      <rPr>
        <sz val="11"/>
        <color theme="1"/>
        <rFont val="Aptos Narrow"/>
        <family val="2"/>
        <scheme val="minor"/>
      </rPr>
      <t xml:space="preserve">
[26032]</t>
    </r>
  </si>
  <si>
    <t xml:space="preserve">1. Samsung </t>
  </si>
  <si>
    <r>
      <rPr>
        <sz val="11"/>
        <color rgb="FFFFFF00"/>
        <rFont val="Aptos Narrow"/>
        <family val="2"/>
        <scheme val="minor"/>
      </rPr>
      <t>1. fingerprint scanner allows for multiple incorrect attempts without requring a password</t>
    </r>
    <r>
      <rPr>
        <sz val="11"/>
        <color theme="1"/>
        <rFont val="Aptos Narrow"/>
        <family val="2"/>
        <scheme val="minor"/>
      </rPr>
      <t xml:space="preserve">
</t>
    </r>
    <r>
      <rPr>
        <sz val="11"/>
        <color theme="5"/>
        <rFont val="Aptos Narrow"/>
        <family val="2"/>
        <scheme val="minor"/>
      </rPr>
      <t>2. once the initial scan gains entry to the phone, one can open other apps with no further security or identification required</t>
    </r>
  </si>
  <si>
    <r>
      <rPr>
        <sz val="11"/>
        <color rgb="FFFFFF00"/>
        <rFont val="Aptos Narrow"/>
        <family val="2"/>
        <scheme val="minor"/>
      </rPr>
      <t>1. The software failure incident allowed researchers to bypass the fingerprint security on Samsung's Galaxy S5 smartphone by creating a "wood glue spoof" from a fingerprint smudge photo, similar to a technique used to hack Apple's iPhone 5S [26032].</t>
    </r>
    <r>
      <rPr>
        <sz val="11"/>
        <color theme="1"/>
        <rFont val="Aptos Narrow"/>
        <family val="2"/>
        <scheme val="minor"/>
      </rPr>
      <t xml:space="preserve">
</t>
    </r>
    <r>
      <rPr>
        <sz val="11"/>
        <color theme="9"/>
        <rFont val="Aptos Narrow"/>
        <family val="2"/>
        <scheme val="minor"/>
      </rPr>
      <t>2. The flaw in the Galaxy S5's fingerprint scanner allowed for multiple incorrect attempts without requiring a password, potentially enabling unauthorized access to the device [26032].
3. Once the initial fingerprint scan gained entry to the phone, the software failure incident allowed access to secure apps like PayPal without further security or identification, potentially compromising sensitive information [26032].</t>
    </r>
  </si>
  <si>
    <r>
      <t xml:space="preserve">1. Sony pissed off the hackers by removal of the machine's Other OS functionality on the console which was the impetus they needed to get on and hack it
</t>
    </r>
    <r>
      <rPr>
        <sz val="11"/>
        <color theme="5"/>
        <rFont val="Calibri"/>
        <family val="2"/>
      </rPr>
      <t xml:space="preserve">2. George Hotz, </t>
    </r>
    <r>
      <rPr>
        <sz val="11"/>
        <color rgb="FFFFFF00"/>
        <rFont val="Calibri"/>
        <family val="2"/>
      </rPr>
      <t>published the required firmware package decrypter and encryption keys on his website.</t>
    </r>
  </si>
  <si>
    <r>
      <t>1. George Hotz, a hacker who extracted the master key of the PlayStation 3 and</t>
    </r>
    <r>
      <rPr>
        <sz val="11"/>
        <color rgb="FFFFFF00"/>
        <rFont val="Aptos Narrow"/>
        <family val="2"/>
        <scheme val="minor"/>
      </rPr>
      <t xml:space="preserve"> published it online, leading to the software failure incident</t>
    </r>
    <r>
      <rPr>
        <sz val="11"/>
        <color theme="9"/>
        <rFont val="Aptos Narrow"/>
        <family val="2"/>
        <scheme val="minor"/>
      </rPr>
      <t xml:space="preserve"> [3825, 3740, 6486].
2. Fail0verflow, a group of hackers who revealed the security vulnerability of the PlayStation 3 and contributed to the software failure incident [3825, 3740, 3663, 3710].</t>
    </r>
  </si>
  <si>
    <t xml:space="preserve">1. The scan unlocks a secure cryptographic key that serves as a password replacement for the phone. We can simply deactivate the key from a lost or stolen device, and you can create a new one. </t>
  </si>
  <si>
    <r>
      <rPr>
        <sz val="11"/>
        <color rgb="FFFFFF00"/>
        <rFont val="Aptos Narrow"/>
        <family val="2"/>
        <scheme val="minor"/>
      </rPr>
      <t>1. Implement a stricter security protocol for the fingerprint scanner on the Galaxy S5, such as limiting the number of incorrect attempts before requiring a password [Article 26032].</t>
    </r>
    <r>
      <rPr>
        <sz val="11"/>
        <color theme="1"/>
        <rFont val="Aptos Narrow"/>
        <family val="2"/>
        <scheme val="minor"/>
      </rPr>
      <t xml:space="preserve">
</t>
    </r>
    <r>
      <rPr>
        <sz val="11"/>
        <color rgb="FFFFFF00"/>
        <rFont val="Aptos Narrow"/>
        <family val="2"/>
        <scheme val="minor"/>
      </rPr>
      <t xml:space="preserve">2. Enhance the security features related to the fingerprint scan's association with secure apps and services to prevent unauthorized access even after initial entry [Article 26032].
</t>
    </r>
    <r>
      <rPr>
        <sz val="11"/>
        <color theme="7"/>
        <rFont val="Aptos Narrow"/>
        <family val="2"/>
        <scheme val="minor"/>
      </rPr>
      <t>3. Conduct thorough testing and validation of the fingerprint authentication system to identify and address vulnerabilities before the product release [Article 26032].</t>
    </r>
  </si>
  <si>
    <r>
      <rPr>
        <sz val="11"/>
        <color theme="9"/>
        <rFont val="Aptos Narrow"/>
        <family val="2"/>
        <scheme val="minor"/>
      </rPr>
      <t>1. Security Research Labs (SRLabs) [Article 26032]</t>
    </r>
    <r>
      <rPr>
        <sz val="11"/>
        <color theme="1"/>
        <rFont val="Aptos Narrow"/>
        <family val="2"/>
        <scheme val="minor"/>
      </rPr>
      <t xml:space="preserve">
</t>
    </r>
    <r>
      <rPr>
        <sz val="11"/>
        <color theme="7"/>
        <rFont val="Aptos Narrow"/>
        <family val="2"/>
        <scheme val="minor"/>
      </rPr>
      <t xml:space="preserve">2. PayPal [Article 26032]
</t>
    </r>
    <r>
      <rPr>
        <sz val="11"/>
        <color theme="9"/>
        <rFont val="Aptos Narrow"/>
        <family val="2"/>
        <scheme val="minor"/>
      </rPr>
      <t>3. Samsung [Article 26032]</t>
    </r>
    <r>
      <rPr>
        <sz val="11"/>
        <color theme="1"/>
        <rFont val="Aptos Narrow"/>
        <family val="2"/>
        <scheme val="minor"/>
      </rPr>
      <t xml:space="preserve">
</t>
    </r>
    <r>
      <rPr>
        <sz val="11"/>
        <color theme="7"/>
        <rFont val="Aptos Narrow"/>
        <family val="2"/>
        <scheme val="minor"/>
      </rPr>
      <t>4. CNET [Article 26032]
5. ArsTechnica [Article 26032]</t>
    </r>
  </si>
  <si>
    <t>(a) The software failure incident of hacking into a smartphone using a phony fingerprint has happened before with Apple's iPhone 5S. The same technique used to hack past the fingerprint scanner in the Galaxy S5 was previously employed to hack the fingerprint scanner in Apple's iPhone 5S [26032].
(b) The software failure incident of inadequate security protection with the fingerprint sensor on the Galaxy S5 has also happened with Apple's iPhone 5S. Both incidents involved flaws in the fingerprint scanner technology that allowed for bypassing the security measures [26032].</t>
  </si>
  <si>
    <t>(a) The software failure incident related to the design phase is evident in the article. The researchers were able to hack past the fingerprint security of the Galaxy S5 smartphone due to a critical flaw in the design of the fingerprint scanner. Specifically, the flaw allowed for multiple incorrect attempts without requiring a password, enabling someone to keep trying different fingerprint spoofs until access was gained [26032].
(b) The software failure incident related to the operation phase is also highlighted in the article. Once the initial scan gained entry to the phone, the person was able to open secure apps like PayPal with no further security or identification required. This indicates a failure in the operation phase where the system allowed unauthorized access to sensitive apps and services without proper authentication [26032].</t>
  </si>
  <si>
    <t>(a) The software failure incident related to the Galaxy S5's fingerprint scanner can be categorized as within_system. The failure was due to a critical flaw in Samsung's implementation of the fingerprint authentication feature, allowing for multiple incorrect attempts without requiring a password, which could potentially lead to unauthorized access [26032].</t>
  </si>
  <si>
    <t>(a) The software failure incident in this case is primarily due to non-human actions. The failure occurred as a result of a flaw in the fingerprint authentication system of the Samsung Galaxy S5 smartphone. Researchers from Security Research Labs were able to hack past the fingerprint sensor by creating a "wood glue spoof" from a mold taken from a photo of a fingerprint smudge left on a smartphone screen. This flaw allowed for multiple incorrect attempts without requiring a password, enabling unauthorized access to the device and associated secure apps like PayPal [26032]. 
(b) However, human actions also played a role in this software failure incident. The researchers actively exploited the vulnerability in the fingerprint authentication system by creating a spoof and demonstrating the hack. Additionally, the researchers from Security Research Labs highlighted the security concerns and flaws in Samsung's implementation of fingerprint authentication, indicating that human actions in terms of design and implementation decisions contributed to the failure [26032].</t>
  </si>
  <si>
    <t>(a) The software failure incident related to hardware:
- The article reports a software failure incident related to the Samsung Galaxy S5's fingerprint sensor, which is a hardware component. Researchers were able to hack past the fingerprint security by using a "wood glue spoof" made from a mold taken from a photo of a fingerprint smudge left on a smartphone screen, indicating a vulnerability in the hardware component [26032].
(b) The software failure incident related to software:
- The software failure incident in the article is primarily due to a flaw in the software implementation of the fingerprint authentication feature on the Samsung Galaxy S5. The fingerprint scanner allowed for multiple incorrect attempts without requiring a password, enabling potential unauthorized access. This flaw in the software implementation raised security concerns and allowed access to secure apps like PayPal without further security checks [26032].</t>
  </si>
  <si>
    <t>(a) The intent of the software failure incident was poor_decisions. The failure was due to contributing factors introduced by poor decisions made in the implementation of the fingerprint authentication feature on the Samsung Galaxy S5 smartphone. The researchers highlighted the critical flaw in the fingerprint scanner that allowed for multiple incorrect attempts without requiring a password, potentially enabling unauthorized access. This design flaw raised security concerns and was criticized for not providing adequate protection [26032].</t>
  </si>
  <si>
    <t>(a) The software failure incident in Article 26032 can be attributed to development incompetence. The researchers from Security Research Labs were able to hack past the fingerprint sensor on the Galaxy S5 smartphone due to a critical flaw in Samsung's implementation of the fingerprint authentication system. The flaw allowed for multiple incorrect attempts without requiring a password, enabling someone to keep trying different fingerprint spoofs until access was gained. This lack of adequate security protection in the development of the fingerprint scanner highlights a professional competence issue in ensuring robust security measures in the software.
(b) Additionally, the incident can also be categorized as accidental. The researchers accidentally discovered the vulnerability in the Galaxy S5's fingerprint scanner and demonstrated the hack using a "wood glue spoof" made from a mold taken from a photo of a fingerprint smudge left on a smartphone screen. The accidental discovery of this security flaw showcases how unintended vulnerabilities can be exploited by individuals with malicious intent, highlighting the accidental nature of the software failure incident.</t>
  </si>
  <si>
    <t>The software failure incident described in the article is more likely to be categorized as a temporary failure. This is because the failure was due to a specific vulnerability in the fingerprint authentication system of the Samsung Galaxy S5 smartphone, which allowed researchers to bypass the security measures using a spoof made from a fingerprint smudge [26032]. The incident was not a permanent failure affecting the entire system but rather a specific flaw in the fingerprint scanner implementation.</t>
  </si>
  <si>
    <t>1. The software failure incident of malware-laced advertisements affecting computers and locking them down happened between December 31 and January 5 [32679]. 
2. The incident occurred in December 2014 to January 2015.</t>
  </si>
  <si>
    <t>1. Hackers responsible for the malware-laced advertisements that infected computers and locked them down [32679].</t>
  </si>
  <si>
    <t>1. Published on January 8, 2015
2. Dec 31, 2014 - Jan 5, 2015</t>
  </si>
  <si>
    <t xml:space="preserve">1. third-party advertising networks that deliver ads to your screen. It's an automated, complicated marketplace. Deals get made in milliseconds. The sheer speed of buying and selling online ads lets criminals easily pose as legitimate customers with normal-looking ads. But those advertisements are actually laced with malware.
2. Malvertising, as it's called, is hard to catch. One scan isn't enough. Ads aren't static pictures anymore. Ads deliver a stream of information that's fed to them from a computer server, and that source can be changed repeatedly.
3. The attack appears to have only affected people running Windows PCs using outdated browsers, including Internet Explorer 8 -- the most-used version of Microsoft's IE browser. If you were using an older browser, merely visiting a website was enough to get hit with the malware. When ads appeared, they silently infected computers. People didn't even have to click on them.
</t>
  </si>
  <si>
    <t>1. several major websites displayed malware-laced advertisements that infected computers and locked them down.
2. The attack appears to have only affected people running Windows PCs using outdated browsers, including Internet Explorer 8
3. The malware figures out your computer's location, and tailors the message accordingly. American computers get a fake message from the FBI.
4. The malicious software is called Kovter, a nasty strain of so-called ransomware. Once infected, the computer cuts off access to the keyboard and mouse. The screen is blocked with a message claiming to be from law enforcement. It claims you've viewed child pornography and demands a $300 "fine" -- suspiciously payable only via hard-to-trace, pre-paid Mastercard and Visa cards from MoneyPak.
5. malvertisement targeted every single visitor to HuffingtonPost.com.</t>
  </si>
  <si>
    <t>1.AOL is committed to bringing new levels of transparency to the advertising process, ensuring ads uphold quality standards and create positive consumer experiences.</t>
  </si>
  <si>
    <t>1. AOL spokesman Gerasimos Manolatos
2. Nick Bilogorskiy, Cyphort's security research director
3. FHM's publisher, Bauer Media UK</t>
  </si>
  <si>
    <t>accidental_decisions</t>
  </si>
  <si>
    <t>information, sales</t>
  </si>
  <si>
    <t>(a) The software failure incident related to the design phase can be attributed to the malvertising attack that infected computers through malicious advertisements served by AOL's network. The malware-laced ads were able to bypass security measures and infect computers running outdated browsers like Internet Explorer 8. The attack exploited vulnerabilities in the ad delivery system, allowing the malware to be distributed to unsuspecting users simply by visiting websites with the infected ads [32679].
(b) The software failure incident related to the operation phase can be linked to the users' interaction with the infected ads. Users did not have to click on the ads for their computers to get infected; the malware was able to silently infiltrate computers when the ads appeared on the screen. This highlights the impact of user interaction with the system in triggering the malware infection, showcasing how the operation of the system (in this case, browsing websites with the infected ads) led to the failure incident [32679].</t>
  </si>
  <si>
    <t>(a) within_system: The software failure incident in this case was primarily due to malvertising, where malware-laced advertisements were served through AOL's network, affecting multiple websites including The Huffington Post, FHM, LA Weekly, Houston Press, and GameZone [32679]. The malware, named Kovter, infected computers and locked them down, demanding a ransom to unlock them. The malicious software exploited vulnerabilities in outdated browsers like Internet Explorer 8, affecting users who were running these older versions [32679].
(b) outside_system: The contributing factors that originated from outside the system include the cyberattack orchestrated by hackers who injected the malware into the ads served by AOL's network. The malware-laced advertisements were designed to appear as normal ads but contained malicious code that infected computers when displayed on websites, targeting visitors without requiring them to click on the ads [32679]. Additionally, the malvertisement campaign involved redirecting the ad sources multiple times, ultimately leading to a shady Polish website's server, which helped evade detection by AOL's security measures [32679].</t>
  </si>
  <si>
    <t>(a) The software failure incident in the article was primarily due to non-human actions. The incident involved malvertising, where malware-laced advertisements were served through AOL's network, infecting computers without the need for users to click on the ads. The malware, named Kovter, locked down computers and demanded ransom payments to unlock them. The malicious software exploited vulnerabilities in outdated browsers like Internet Explorer 8, affecting users who visited websites displaying the poisoned ads [32679]. 
(b) Human actions also played a role in this software failure incident. The malvertising campaign was orchestrated by hackers who injected the malware into the ads served by AOL's network. Additionally, the article mentions that FHM's publisher, Bauer Media UK, requested their advertising partner, The Rubicon Project, to investigate the matter, indicating human intervention in addressing the aftermath of the incident [32679].</t>
  </si>
  <si>
    <t>(a) The software failure incident reported in the article was not due to hardware issues but rather due to malware-laced advertisements that infected computers and locked them down. The incident was a result of malvertising, where normal-looking ads were actually laced with malware, affecting users running Windows PCs with outdated browsers like Internet Explorer 8 [32679]. 
(b) The software failure incident was primarily caused by malicious software known as Kovter, a strain of ransomware that blocked access to the keyboard and mouse, displaying a fake message claiming to be from law enforcement and demanding a fine. The malware did not encrypt files but blocked access, and users could regain control by rebooting in safe mode and using antivirus software like MalwareBytes to clean the computer [32679].</t>
  </si>
  <si>
    <t>(a) The software failure incident described in the article is malicious in nature. It involved a cyberattack where malware-laced advertisements were displayed on various websites, infecting computers and locking them down. The hackers behind the attack demanded money to unlock the infected computers, indicating a clear intent to harm the systems [32679].</t>
  </si>
  <si>
    <t>(a) The intent of the software failure incident was not due to poor decisions but rather a deliberate cyberattack by hackers who infected computers with malware-laced advertisements in an extortion campaign [32679]. The hackers demanded money to unlock the infected computers and used a strain of ransomware called Kovter to block access to the keyboard and mouse, displaying fake messages claiming to be from law enforcement agencies and demanding payment via prepaid cards. The attack targeted users running outdated browsers, and the malware was spread through ads served by AOL's network [32679].</t>
  </si>
  <si>
    <t>(a) The software failure incident reported in the article was not due to development incompetence. It was primarily a result of a cyberattack involving malvertising, where malware-laced advertisements were displayed on various websites, infecting computers and locking them down [32679].
(b) The software failure incident was accidental in nature. The malware-laced advertisements that caused the incident were served by AOL's network and were not initially detected due to the complex nature of malvertising, where ads can be manipulated to deliver malware without being easily caught. The incident was described as a malvertisement that targeted every single visitor to The Huffington Post website, indicating the accidental nature of the attack [32679].</t>
  </si>
  <si>
    <t>(a) The software failure incident described in the article was temporary. The malware-laced advertisements that infected computers and locked them down were active for a specific period, running on ads served by AOL's network between Dec. 31 until Jan. 5 [32679]. The malicious software, Kovter, did not permanently damage the files on the infected computers but rather blocked access to the keyboard and mouse, displaying a message demanding a "fine" [32679]. The incident was resolved when AOL shut down the malvertisements two days after being alerted by Cyphort on Jan. 3 [32679].</t>
  </si>
  <si>
    <t>(a) crash: The software failure incident described in the article can be categorized as a crash. The malware-laced advertisements caused computers to be infected and locked down, cutting off access to the keyboard and mouse, and displaying a fake message claiming to be from law enforcement. This behavior resulted in the system losing its state and not performing its intended functions [32679].</t>
  </si>
  <si>
    <t>The software failure incident described in the article does not involve a cyber-physical system. The incident primarily revolves around malware-laced advertisements that infected computers and locked them down, affecting users running Windows PCs with outdated browsers. The malware itself, named Kovter, is a strain of ransomware that blocks access to the keyboard and mouse, displaying a fake message claiming to be from law enforcement and demanding a "fine" to unlock the computer. The focus of the incident is on the malicious software and the impact on users' computers rather than on a system with physical components being monitored or controlled [32679].</t>
  </si>
  <si>
    <t>(a) The software failure incident in this case is malicious. The researchers from Security Research Labs were able to hack past the fingerprint security of the Samsung Galaxy S5 smartphone by using a "wood glue spoof" made from a mold taken from a photo of a fingerprint smudge left on a smartphone screen. This hack allowed unauthorized access to the device and even enabled the hacker to log in to secure apps like PayPal without further security checks [26032].</t>
  </si>
  <si>
    <t>(a) crash: The software failure incident in the article does not involve a crash where the system loses state and does not perform any of its intended functions. The incident is related to a security vulnerability in the fingerprint scanner of the Samsung Galaxy S5 smartphone, allowing unauthorized access through fingerprint spoofing [Article 26032].</t>
  </si>
  <si>
    <t>information, finance</t>
  </si>
  <si>
    <t>(a) The failed system in this incident was related to the finance industry. The software failure incident involved the security vulnerability of the fingerprint scanner on Samsung's Galaxy S5 smartphone, which could potentially allow unauthorized access to sensitive financial apps like PayPal [Article 26032].</t>
  </si>
  <si>
    <t>(a) death: There is no mention of any deaths resulting from the software failure incident reported in the article [26032].
(b) harm: The article does not mention any physical harm caused to individuals due to the software failure incident [26032].
(c) basic: The incident did not impact people's access to food or shelter [26032].
(d) property: The software failure incident did impact people's material goods, money, or data as it allowed unauthorized access to secure apps like PayPal, potentially compromising the owner's account [26032].
(e) delay: There is no mention of any activities being postponed due to the software failure incident [26032].
(f) non-human: The software failure incident impacted the security of the Galaxy S5 smartphone's fingerprint sensor, which is a non-human entity [26032].
(g) no_consequence: The article does not mention that there were no real observed consequences of the software failure incident [26032].
(h) theoretical_consequence: The article discusses potential consequences of the software failure incident, such as security concerns raised by the researchers regarding the fingerprint authentication on the Galaxy S5 [26032].
(i) other: There are no other consequences of the software failure incident mentioned in the article [26032].</t>
  </si>
  <si>
    <t>The software failure incident described in the article does not involve a cyber-physical system. The incident primarily revolves around the security vulnerability of the fingerprint sensor on Samsung's Galaxy S5 smartphone, which is a standalone electronic device without direct physical control over external physical inputs/outputs. Therefore, the overall system in this incident does not meet the definition of a cyber-physical system [26032].</t>
  </si>
  <si>
    <t>The software failure incident reported in the article [26032] is related to the embedded software layer of the cyber physical system. The failure was specifically related to the fingerprint authentication feature implemented by Samsung on the Galaxy S5 smartphone. The researchers were able to bypass the fingerprint security by exploiting a flaw in the embedded software that allowed multiple incorrect attempts without requiring a password. This flaw in the embedded software layer enabled the hack to be successful, compromising the security of the device and allowing unauthorized access to secure apps and services like PayPal.</t>
  </si>
  <si>
    <t>The software failure incident reported in Article 26032 is related to the application layer of the cyber physical system. The failure was due to a flaw in the implementation of the fingerprint authentication feature on Samsung's Galaxy S5 smartphone. The researchers were able to bypass the fingerprint security by using a "wood glue spoof" made from a mold taken from a photo of a fingerprint smudge left on a smartphone screen. This flaw allowed for multiple incorrect attempts without requiring a password, enabling potential unauthorized access to the device and associated secure apps like PayPal [26032].</t>
  </si>
  <si>
    <t>1. The Huffington Post and several major websites
2. ads served by AOL's network and by Google</t>
  </si>
  <si>
    <r>
      <rPr>
        <sz val="11"/>
        <color theme="7"/>
        <rFont val="Aptos Narrow"/>
        <family val="2"/>
        <scheme val="minor"/>
      </rPr>
      <t>1. Outdated browsers, specifically Internet Explorer 8, were susceptible to the malware attack [32679].</t>
    </r>
    <r>
      <rPr>
        <sz val="11"/>
        <color theme="1"/>
        <rFont val="Aptos Narrow"/>
        <family val="2"/>
        <scheme val="minor"/>
      </rPr>
      <t xml:space="preserve">
</t>
    </r>
    <r>
      <rPr>
        <sz val="11"/>
        <color theme="9"/>
        <rFont val="Aptos Narrow"/>
        <family val="2"/>
        <scheme val="minor"/>
      </rPr>
      <t>2. Third-party advertising networks that deliver ads to screens were exploited by criminals to deliver malvertisements [32679].</t>
    </r>
  </si>
  <si>
    <r>
      <rPr>
        <sz val="11"/>
        <color theme="7"/>
        <rFont val="Aptos Narrow"/>
        <family val="2"/>
        <scheme val="minor"/>
      </rPr>
      <t>1. Computers running Windows PCs using outdated browsers, including Internet Explorer 8 [32679]</t>
    </r>
    <r>
      <rPr>
        <sz val="11"/>
        <color theme="1"/>
        <rFont val="Aptos Narrow"/>
        <family val="2"/>
        <scheme val="minor"/>
      </rPr>
      <t xml:space="preserve">
</t>
    </r>
    <r>
      <rPr>
        <sz val="11"/>
        <color theme="9"/>
        <rFont val="Aptos Narrow"/>
        <family val="2"/>
        <scheme val="minor"/>
      </rPr>
      <t>2. Users visiting websites such as The Huffington Post, FHM, LA Weekly, Houston Press, GameZone, and others [32679]</t>
    </r>
  </si>
  <si>
    <r>
      <rPr>
        <sz val="11"/>
        <color theme="5"/>
        <rFont val="Aptos Narrow"/>
        <family val="2"/>
        <scheme val="minor"/>
      </rPr>
      <t>1. AOL's ad network and Google's ad service</t>
    </r>
    <r>
      <rPr>
        <sz val="11"/>
        <color theme="1"/>
        <rFont val="Aptos Narrow"/>
        <family val="2"/>
        <scheme val="minor"/>
      </rPr>
      <t xml:space="preserve">
2. malvertisement targeted every single visitor to HuffingtonPost.com
3. ads displayed on: Huffington Post, men's magazine FHM, alternative newspapers LA Weekly and Houston Press, video game site GameZone, and many others</t>
    </r>
  </si>
  <si>
    <r>
      <rPr>
        <sz val="11"/>
        <color theme="7"/>
        <rFont val="Aptos Narrow"/>
        <family val="2"/>
        <scheme val="minor"/>
      </rPr>
      <t>1. Outdated browsers, specifically Internet Explorer 8, were susceptible to the malware, while modern and updated browsers like Internet Explorer 11, Google Chrome, and Mozilla Firefox were not affected [32679].</t>
    </r>
    <r>
      <rPr>
        <sz val="11"/>
        <color theme="1"/>
        <rFont val="Aptos Narrow"/>
        <family val="2"/>
        <scheme val="minor"/>
      </rPr>
      <t xml:space="preserve">
</t>
    </r>
    <r>
      <rPr>
        <sz val="11"/>
        <color theme="7"/>
        <rFont val="Aptos Narrow"/>
        <family val="2"/>
        <scheme val="minor"/>
      </rPr>
      <t>2. Malvertising, a technique where malware is delivered through online advertisements, was used to infect computers [32679].</t>
    </r>
    <r>
      <rPr>
        <sz val="11"/>
        <color theme="1"/>
        <rFont val="Aptos Narrow"/>
        <family val="2"/>
        <scheme val="minor"/>
      </rPr>
      <t xml:space="preserve">
</t>
    </r>
    <r>
      <rPr>
        <sz val="11"/>
        <color theme="9"/>
        <rFont val="Aptos Narrow"/>
        <family val="2"/>
        <scheme val="minor"/>
      </rPr>
      <t>3. The malicious software involved in the incident was a strain of ransomware called Kovter, which blocked access to the keyboard and mouse, displaying a fake message claiming to be from law enforcement and demanding a fine [32679].</t>
    </r>
    <r>
      <rPr>
        <sz val="11"/>
        <color theme="1"/>
        <rFont val="Aptos Narrow"/>
        <family val="2"/>
        <scheme val="minor"/>
      </rPr>
      <t xml:space="preserve">
</t>
    </r>
    <r>
      <rPr>
        <sz val="11"/>
        <color theme="7"/>
        <rFont val="Aptos Narrow"/>
        <family val="2"/>
        <scheme val="minor"/>
      </rPr>
      <t>4. The malware exploited vulnerabilities in the ad delivery process of third-party advertising networks, allowing criminals to pose as legitimate customers and deliver malware-laced ads [32679].</t>
    </r>
  </si>
  <si>
    <r>
      <t xml:space="preserve">1. Ransomware called Kovter: Once infected, the computer cuts off access to the keyboard and mouse. The screen is blocked with a message claiming to be from law enforcement. It claims you've viewed child pornography and demands a $300 "fine" -- suspiciously payable only via hard-to-trace, pre-paid Mastercard and Visa cards from MoneyPak.
</t>
    </r>
    <r>
      <rPr>
        <sz val="11"/>
        <color theme="5"/>
        <rFont val="Aptos Narrow"/>
        <family val="2"/>
        <scheme val="minor"/>
      </rPr>
      <t>2. AOL's alarms didn't go off because the ad redirected its source eight times -- ending up at a shady Polish website's server.</t>
    </r>
  </si>
  <si>
    <r>
      <rPr>
        <sz val="11"/>
        <color theme="9"/>
        <rFont val="Aptos Narrow"/>
        <family val="2"/>
        <scheme val="minor"/>
      </rPr>
      <t>1. The cyberattack and extortion campaign was caused by hackers who infected computers with malware through malicious advertisements [32679].</t>
    </r>
    <r>
      <rPr>
        <sz val="11"/>
        <color theme="1"/>
        <rFont val="Aptos Narrow"/>
        <family val="2"/>
        <scheme val="minor"/>
      </rPr>
      <t xml:space="preserve">
</t>
    </r>
    <r>
      <rPr>
        <sz val="11"/>
        <color theme="7"/>
        <rFont val="Aptos Narrow"/>
        <family val="2"/>
        <scheme val="minor"/>
      </rPr>
      <t>2. The malware-laced advertisements were served by AOL's network, indicating a vulnerability in the ad delivery system [32679].</t>
    </r>
    <r>
      <rPr>
        <sz val="11"/>
        <color theme="1"/>
        <rFont val="Aptos Narrow"/>
        <family val="2"/>
        <scheme val="minor"/>
      </rPr>
      <t xml:space="preserve">
</t>
    </r>
    <r>
      <rPr>
        <sz val="11"/>
        <color theme="9"/>
        <rFont val="Aptos Narrow"/>
        <family val="2"/>
        <scheme val="minor"/>
      </rPr>
      <t>3. The attack targeted people using outdated browsers, particularly Internet Explorer 8, which suggests a lack of browser security updates [32679].</t>
    </r>
    <r>
      <rPr>
        <sz val="11"/>
        <color theme="1"/>
        <rFont val="Aptos Narrow"/>
        <family val="2"/>
        <scheme val="minor"/>
      </rPr>
      <t xml:space="preserve">
</t>
    </r>
    <r>
      <rPr>
        <sz val="11"/>
        <color theme="7"/>
        <rFont val="Aptos Narrow"/>
        <family val="2"/>
        <scheme val="minor"/>
      </rPr>
      <t>4. The malware demanded a ransom payment via hard-to-trace, pre-paid Mastercard and Visa cards, indicating a financial motivation behind the attack [32679].</t>
    </r>
    <r>
      <rPr>
        <sz val="11"/>
        <color theme="1"/>
        <rFont val="Aptos Narrow"/>
        <family val="2"/>
        <scheme val="minor"/>
      </rPr>
      <t xml:space="preserve">
</t>
    </r>
    <r>
      <rPr>
        <sz val="11"/>
        <color theme="9"/>
        <rFont val="Aptos Narrow"/>
        <family val="2"/>
        <scheme val="minor"/>
      </rPr>
      <t>5. The malvertisement campaign exploited the automated and complex nature of online ad networks, allowing criminals to pose as legitimate customers and deliver malware-laced ads [32679].</t>
    </r>
  </si>
  <si>
    <r>
      <rPr>
        <sz val="11"/>
        <color theme="5"/>
        <rFont val="Calibri"/>
        <family val="2"/>
      </rPr>
      <t>1. The Huffington Post</t>
    </r>
    <r>
      <rPr>
        <sz val="11"/>
        <color rgb="FF000000"/>
        <rFont val="Calibri"/>
        <family val="2"/>
      </rPr>
      <t xml:space="preserve">
</t>
    </r>
    <r>
      <rPr>
        <sz val="11"/>
        <color theme="9"/>
        <rFont val="Calibri"/>
        <family val="2"/>
      </rPr>
      <t xml:space="preserve">2. hackers
3. malicious software called Kovter distributed through ads served by </t>
    </r>
    <r>
      <rPr>
        <sz val="11"/>
        <color rgb="FFFFFF00"/>
        <rFont val="Calibri"/>
        <family val="2"/>
      </rPr>
      <t>AOL's network</t>
    </r>
    <r>
      <rPr>
        <sz val="11"/>
        <color theme="9"/>
        <rFont val="Calibri"/>
        <family val="2"/>
      </rPr>
      <t xml:space="preserve">
</t>
    </r>
    <r>
      <rPr>
        <sz val="11"/>
        <color theme="5"/>
        <rFont val="Calibri"/>
        <family val="2"/>
      </rPr>
      <t>4. Google's ad service</t>
    </r>
  </si>
  <si>
    <r>
      <rPr>
        <sz val="11"/>
        <color theme="9"/>
        <rFont val="Aptos Narrow"/>
        <family val="2"/>
        <scheme val="minor"/>
      </rPr>
      <t>1. Computers running Windows PCs with outdated browsers, such as Internet Explorer 8, were infected with malware that locked them down, demanding money to unlock them [32679].</t>
    </r>
    <r>
      <rPr>
        <sz val="11"/>
        <color theme="1"/>
        <rFont val="Aptos Narrow"/>
        <family val="2"/>
        <scheme val="minor"/>
      </rPr>
      <t xml:space="preserve">
</t>
    </r>
    <r>
      <rPr>
        <sz val="11"/>
        <color theme="9"/>
        <rFont val="Aptos Narrow"/>
        <family val="2"/>
        <scheme val="minor"/>
      </rPr>
      <t>2. The malware affected users who visited websites displaying the malicious ads, including The Huffington Post, FHM, LA Weekly, Houston Press, GameZone, and others [32679].</t>
    </r>
    <r>
      <rPr>
        <sz val="11"/>
        <color theme="1"/>
        <rFont val="Aptos Narrow"/>
        <family val="2"/>
        <scheme val="minor"/>
      </rPr>
      <t xml:space="preserve">
</t>
    </r>
    <r>
      <rPr>
        <sz val="11"/>
        <color theme="9"/>
        <rFont val="Aptos Narrow"/>
        <family val="2"/>
        <scheme val="minor"/>
      </rPr>
      <t>3. The malware strain called Kovter acted as ransomware, blocking access to the keyboard and mouse, displaying fake messages claiming the user viewed illegal content, and demanding a $300 "fine" [32679].</t>
    </r>
    <r>
      <rPr>
        <sz val="11"/>
        <color theme="1"/>
        <rFont val="Aptos Narrow"/>
        <family val="2"/>
        <scheme val="minor"/>
      </rPr>
      <t xml:space="preserve">
</t>
    </r>
    <r>
      <rPr>
        <sz val="11"/>
        <color theme="9"/>
        <rFont val="Aptos Narrow"/>
        <family val="2"/>
        <scheme val="minor"/>
      </rPr>
      <t>4. The malware tailored its messages based on the computer's location, showing fake messages from law enforcement agencies relevant to the country of the infected computer [32679].</t>
    </r>
    <r>
      <rPr>
        <sz val="11"/>
        <color theme="1"/>
        <rFont val="Aptos Narrow"/>
        <family val="2"/>
        <scheme val="minor"/>
      </rPr>
      <t xml:space="preserve">
</t>
    </r>
    <r>
      <rPr>
        <sz val="11"/>
        <color theme="9"/>
        <rFont val="Aptos Narrow"/>
        <family val="2"/>
        <scheme val="minor"/>
      </rPr>
      <t>5. The malvertising incident highlighted the vulnerability of online advertising networks to malicious actors who can easily inject malware into ads, posing a significant threat to users' security [32679].</t>
    </r>
  </si>
  <si>
    <r>
      <rPr>
        <sz val="11"/>
        <color theme="7"/>
        <rFont val="Aptos Narrow"/>
        <family val="2"/>
        <scheme val="minor"/>
      </rPr>
      <t>1. Keeping software and browsers up to date with the latest security patches and versions could have prevented the malware attack on outdated browsers like Internet Explorer 8 [32679].</t>
    </r>
    <r>
      <rPr>
        <sz val="11"/>
        <color theme="1"/>
        <rFont val="Aptos Narrow"/>
        <family val="2"/>
        <scheme val="minor"/>
      </rPr>
      <t xml:space="preserve">
</t>
    </r>
    <r>
      <rPr>
        <sz val="11"/>
        <color theme="9"/>
        <rFont val="Aptos Narrow"/>
        <family val="2"/>
        <scheme val="minor"/>
      </rPr>
      <t xml:space="preserve">2. Implementing stricter ad network security measures to detect and prevent malvertising attacks could have helped in preventing the distribution of malware-laced advertisements [32679].
</t>
    </r>
    <r>
      <rPr>
        <sz val="11"/>
        <color theme="7"/>
        <rFont val="Aptos Narrow"/>
        <family val="2"/>
        <scheme val="minor"/>
      </rPr>
      <t>3. Conducting regular security audits and monitoring of third-party advertising networks to ensure the legitimacy of ads being served to users could have potentially identified and mitigated the malvertising campaign [32679].</t>
    </r>
  </si>
  <si>
    <r>
      <t xml:space="preserve">1. Updating browsers to the latest versions such as Internet Explorer 11, Google Chrome, and Mozilla Firefox to prevent susceptibility to the malware [32679].
</t>
    </r>
    <r>
      <rPr>
        <sz val="11"/>
        <color rgb="FFFFFF00"/>
        <rFont val="Aptos Narrow"/>
        <family val="2"/>
        <scheme val="minor"/>
      </rPr>
      <t xml:space="preserve">2. Implementing stricter security measures in the advertising process to ensure ads uphold quality standards and create positive consumer experiences [32679].
</t>
    </r>
    <r>
      <rPr>
        <sz val="11"/>
        <color theme="9"/>
        <rFont val="Aptos Narrow"/>
        <family val="2"/>
        <scheme val="minor"/>
      </rPr>
      <t>3. Enhancing monitoring and detection capabilities to identify malvertising activities and take prompt action to shut down malicious advertisements [32679].</t>
    </r>
  </si>
  <si>
    <r>
      <t xml:space="preserve">1. Modern, updated browsers such as Internet Explorer 11, Google Chrome and Mozilla's latest version of Firefox were not susceptible to the malware.
</t>
    </r>
    <r>
      <rPr>
        <sz val="11"/>
        <rFont val="Aptos Narrow"/>
        <family val="2"/>
        <scheme val="minor"/>
      </rPr>
      <t xml:space="preserve">2. Cyphort said it alerted AOL on Jan. 3. AOL (AOL) shut down the malvertisements two days later.
</t>
    </r>
    <r>
      <rPr>
        <sz val="11"/>
        <color theme="5"/>
        <rFont val="Aptos Narrow"/>
        <family val="2"/>
        <scheme val="minor"/>
      </rPr>
      <t>3. you can get access back if you reboot your computer in "safe mode," launch an antivirus software such as MalwareBytes, and clean your computer.</t>
    </r>
  </si>
  <si>
    <r>
      <rPr>
        <sz val="11"/>
        <color theme="7"/>
        <rFont val="Aptos Narrow"/>
        <family val="2"/>
        <scheme val="minor"/>
      </rPr>
      <t>1. Researchers at cybersecurity firm Cyphort [32679]</t>
    </r>
    <r>
      <rPr>
        <sz val="11"/>
        <color theme="1"/>
        <rFont val="Aptos Narrow"/>
        <family val="2"/>
        <scheme val="minor"/>
      </rPr>
      <t xml:space="preserve">
</t>
    </r>
    <r>
      <rPr>
        <sz val="11"/>
        <color theme="9"/>
        <rFont val="Aptos Narrow"/>
        <family val="2"/>
        <scheme val="minor"/>
      </rPr>
      <t>2. FHM's publisher, Bauer Media UK [32679]</t>
    </r>
    <r>
      <rPr>
        <sz val="11"/>
        <color theme="1"/>
        <rFont val="Aptos Narrow"/>
        <family val="2"/>
        <scheme val="minor"/>
      </rPr>
      <t xml:space="preserve">
</t>
    </r>
    <r>
      <rPr>
        <sz val="11"/>
        <color theme="9"/>
        <rFont val="Aptos Narrow"/>
        <family val="2"/>
        <scheme val="minor"/>
      </rPr>
      <t>3. AOL spokesman Gerasimos Manolatos [32679]</t>
    </r>
    <r>
      <rPr>
        <sz val="11"/>
        <color theme="1"/>
        <rFont val="Aptos Narrow"/>
        <family val="2"/>
        <scheme val="minor"/>
      </rPr>
      <t xml:space="preserve">
</t>
    </r>
    <r>
      <rPr>
        <sz val="11"/>
        <color theme="7"/>
        <rFont val="Aptos Narrow"/>
        <family val="2"/>
        <scheme val="minor"/>
      </rPr>
      <t xml:space="preserve">4. AOL [32679]
5. MalwareBytes [32679]
</t>
    </r>
    <r>
      <rPr>
        <sz val="11"/>
        <color theme="9"/>
        <rFont val="Aptos Narrow"/>
        <family val="2"/>
        <scheme val="minor"/>
      </rPr>
      <t>6. Nick Bilogorskiy, Cyphort's security research director [32679]</t>
    </r>
    <r>
      <rPr>
        <sz val="11"/>
        <color theme="1"/>
        <rFont val="Aptos Narrow"/>
        <family val="2"/>
        <scheme val="minor"/>
      </rPr>
      <t xml:space="preserve">
</t>
    </r>
    <r>
      <rPr>
        <sz val="11"/>
        <color theme="7"/>
        <rFont val="Aptos Narrow"/>
        <family val="2"/>
        <scheme val="minor"/>
      </rPr>
      <t>7. Google [32679]</t>
    </r>
  </si>
  <si>
    <t>(a) The software failure incident related to malware-laced advertisements infecting computers and locking them down has happened again at AOL. The incident involved malicious ads served by AOL's network, affecting various websites including The Huffington Post, FHM, LA Weekly, Houston Press, GameZone, and others [32679].
(b) The software failure incident of malvertising, specifically the distribution of malware through online ads, has also affected multiple organizations beyond AOL. This incident is a form of malvertising that is becoming a growing problem in the online advertising industry, with criminals using legitimate-looking ads to distribute malware to unsuspecting users [32679].</t>
  </si>
  <si>
    <t>(a) The software failure incident reported in the article is related to the information industry, specifically online advertising networks like AOL and Google delivering malware-laced advertisements on various websites such as The Huffington Post, FHM, LA Weekly, GameZone, etc. This incident affected users' computers by infecting them with ransomware called Kovter, which locked down their systems and demanded payment to unlock them [32679]. 
(h) Additionally, the incident is related to the finance industry as the ransomware demanded a $300 "fine" payable only via hard-to-trace, pre-paid Mastercard and Visa cards from MoneyPak. The malware claimed to be from law enforcement agencies and accused users of viewing child pornography, indicating a financial extortion scheme [32679].
(m) The incident can also be categorized under the "other" industry as it involves cybersecurity and malware attacks, which are not limited to a specific industry but have implications for various sectors and individuals using the internet [32679].</t>
  </si>
  <si>
    <t>information, finance, other</t>
  </si>
  <si>
    <t>(d) property: People's material goods, money, or data was impacted due to the software failure
The software failure incident described in the article involved malware-laced advertisements that infected computers and locked them down. The malware, known as Kovter, was a strain of ransomware that blocked access to the keyboard and mouse on infected computers. The screen displayed a message claiming to be from law enforcement, demanding a $300 "fine" payable only via hard-to-trace, pre-paid Mastercard and Visa cards from MoneyPak. This indicates that people's material goods (money) were impacted by the software failure incident [32679].</t>
  </si>
  <si>
    <t>1. The software failure incident happened in July 2015. [37995, 38012]</t>
  </si>
  <si>
    <t>1. Hackers Runa Sandvik and Michael Auger were responsible for causing the software failure incident by exploiting vulnerabilities in the TrackingPoint TP750 rifle's software and network connection [38968, 37995, 38012].</t>
  </si>
  <si>
    <t>1. TrackingPoint - The software failure incident impacted TrackingPoint, the company that manufactures the smart rifles with computer-guided scopes that were vulnerable to being hacked [37995, 38012].
2. Users of the TrackingPoint TP750 rifle - Users of the TrackingPoint TP750 rifle were impacted as the software vulnerability allowed hackers to take control of the rifle, change targets, disable the scope, and potentially make long-lasting changes to the gun's targeting system [37995, 38012].</t>
  </si>
  <si>
    <t>1. "in two weeks"
2. Published on July 29, 2015</t>
  </si>
  <si>
    <t>1. TrackingPoint self-aiming rifles (TP750)</t>
  </si>
  <si>
    <t>1. security researchers Runa Sandvik and Michael Auger</t>
  </si>
  <si>
    <t>1. TrackingPoint
2. Users of TrackingPoint self-aiming rifles</t>
  </si>
  <si>
    <t>1. a chain of vulnerabilities in the rifle’s software to take control of those self-aiming functions
2. When the Wi-Fi is on, the gun’s network has a default password that allows anyone within Wi-Fi range to connect to it
3. a hacker can treat the gun as a server and access APIs to alter key variables in its targeting application (The hacker pair were only able to find those changeable variables by dissecting one of the two rifles they worked with, using an eMMC reader to copy data from the computer’s flash storage with wires they clipped onto its circuit board pins)
4. through the Wi-Fi connection, an attacker could also add themselves as a “root” user on the device, taking full control of its software, making permanent changes to its targeting variables, or deleting files to render the scope inoperable.
5. Getting the gun to miss its intended target could be as simple as changing the wind and temperature setting by using the company's own app, the researchers say.</t>
  </si>
  <si>
    <t>1. TrackingPoint is working on a software update to patch the rifle’s hackable flaws as quickly as possible. When it's ready, that update will be mailed out to customers as a USB drive</t>
  </si>
  <si>
    <t>1. security researchers Runa Sandvik and Michael Auger 
2. TrackingPoint founder John McHale</t>
  </si>
  <si>
    <t>information, sales, manufacturing, finance, other</t>
  </si>
  <si>
    <t>sensor, network_communication, embedded_software</t>
  </si>
  <si>
    <t>link_level, connectivity_level</t>
  </si>
  <si>
    <t>(a) The software failure incident related to the design phase is evident in the articles. The incident occurred due to vulnerabilities introduced during the development of the TrackingPoint self-aiming rifles. Security researchers discovered that the rifles had a default password for the Wi-Fi connection, allowing hackers to exploit the system and change the gun's target or disable it completely [Article 37995]. The researchers were able to access the rifle's targeting system by dissecting it and accessing the digital storage system, demonstrating how they could alter the target chosen by the shooter [Article 38968].
(b) The software failure incident related to the operation phase is also present in the articles. The incident involved the misuse of the TrackingPoint rifles' Wi-Fi connection, which allowed hackers to remotely take control of the rifles and manipulate their targeting systems. The hackers could change variables in the scope's calculations, causing the rifle to miss its target, prevent it from firing, or disable the scope entirely [Article 38012]. The attack required the Wi-Fi connection to be active, and the hackers could even add themselves as a "root" user on the device, gaining full control over its software and targeting variables [Article 37995].</t>
  </si>
  <si>
    <t>(a) within_system:
- The software failure incident in the articles is primarily within the system. The failure occurred due to vulnerabilities in the software of the TrackingPoint self-aiming rifles, specifically related to the Wi-Fi connection and default password allowing hackers to access and manipulate the targeting system [37995, 38012].
- The security researchers were able to exploit these vulnerabilities to change variables in the scope's calculations, causing the rifle to miss its target, disable the scope's computer, or prevent the gun from firing [37995, 38012].
- The hackers demonstrated that they could take control of the self-aiming functions of the rifle by accessing APIs through the Wi-Fi connection and altering key variables in the targeting application [37995].
- The software vulnerabilities allowed the hackers to make precise changes to the targeting system, causing the gun to hit a bullseye chosen by the hacker instead of the shooter's intended target [37995].
- The researchers were also able to add themselves as a "root" user on the device through the Wi-Fi connection, gaining full control of the software and making permanent changes to the targeting variables [38012].
(b) outside_system:
- The software failure incident also involved factors originating from outside the system. For example, the vulnerability required the hacker to be in close range of the gun to take advantage of the exploit [38968].
- The likelihood of the vulnerability being used to harm someone in the real world was considered limited, as the hack required a lot of research and the gun was not widely used [38968].
- The company, TrackingPoint, mentioned that the Wi-Fi range of the hack would limit its real-world use, as it is unlikely for a hunter to have a Wi-Fi internet connection in remote locations [38012].
- The company also stated that the fundamentals of shooting, where the shooter must manually pull the trigger, remain unchanged even if the gun is hacked [38012].</t>
  </si>
  <si>
    <t>(a) The software failure incident occurring due to non-human actions:
- In the case of the TrackingPoint TP750 rifle, the software failure incident was due to a vulnerability in the rifle's network that allowed a hacker to exploit the wireless connection and change the gun's target or prevent it from shooting altogether. This vulnerability was related to the default password in the rifle's network, which could be accessed by a nearby bad actor [38968, 37995, 38012].
(b) The software failure incident occurring due to human actions:
- The software failure incident in the TrackingPoint TP750 rifle was also influenced by human actions, specifically by security researchers Runa Sandvik and Michael Auger who demonstrated how they could hack the rifle via its Wi-Fi connection and exploit vulnerabilities in its software. They were able to alter the rifle's targeting system, causing it to miss its target, disable the scope's computer, or prevent the gun from firing. The researchers actively worked on finding and exploiting these vulnerabilities [37995, 38012].</t>
  </si>
  <si>
    <t>(a) The software failure incident occurring due to hardware:
- The software failure incident involving the TrackingPoint TP750 rifle was due to a vulnerability in the hardware, specifically the rifle's network system with a default password that allowed hackers to gain access and change the gun's targeting system [#, #].
- The researchers were able to exploit vulnerabilities in the rifle's software by dissecting the rifle and accessing its digital storage system, indicating a hardware-related vulnerability [#, #].
- The hack required physical access to the gun to make it hit a different target, showcasing a hardware-related aspect of the vulnerability [#, #].
(b) The software failure incident occurring due to software:
- The software failure incident was primarily caused by vulnerabilities in the software of the TrackingPoint TP750 rifle, such as the default password in the network system that allowed hackers to access and manipulate the gun's targeting system [#, #].
- The researchers were able to alter the rifle's targeting system by changing variables in the scope's calculations, indicating a software-related vulnerability [#, #].
- The hack involved exploiting the software vulnerabilities to control the rifle remotely, change targets, or disable the weapon completely, highlighting the software-related nature of the incident [#, #].</t>
  </si>
  <si>
    <t>(a) The software failure incident in the articles can be attributed to development incompetence. Security researchers Runa Sandvik and Michael Auger discovered vulnerabilities in the TrackingPoint TP750 rifle's software that allowed them to exploit the Wi-Fi connection and manipulate the gun's targeting system [38968, 37995, 38012]. The researchers were able to change variables in the scope's calculations, causing the rifle to miss its target, disable the scope's computer, or prevent the gun from firing altogether. They were also able to alter the gun's targeting system by loading custom software onto it, showcasing the lack of robust security measures in the rifle's design. This incident highlights the potential risks associated with integrating computers into firearms without adequate security measures in place.
(b) The software failure incident can also be considered accidental. The vulnerabilities exploited by the researchers were not intentional design choices but rather unintended weaknesses in the software and network configuration of the TrackingPoint TP750 rifle [38968, 37995, 38012]. The default password for the rifle's network, the ability to access APIs to alter targeting variables, and the lack of secure authentication mechanisms all contributed to the accidental exposure of the rifle to potential hacking. The hackers were able to manipulate the rifle's targeting system without the shooter's knowledge, demonstrating how accidental flaws in the software can lead to unauthorized control over critical functions of the firearm.</t>
  </si>
  <si>
    <t>The software failure incident described in the articles can be categorized as a temporary failure. The security researchers were able to exploit vulnerabilities in the TrackingPoint rifles' software through the Wi-Fi connection, allowing them to change variables in the scope's calculations, causing the rifle to miss its target, disable the scope's computer, or prevent the gun from firing. However, the hackers were not able to make the gun fire without the trigger being pulled by the shooter [Article 37995]. The vulnerabilities in the software were demonstrated by the researchers at a firing range, showing how they could change the target by feeding inaccurate data to the targeting computer, but the gun would not fire without the shooter pulling the trigger [Article 38012].</t>
  </si>
  <si>
    <t>(a) death: People lost their lives due to the software failure
- There is no mention of people losing their lives due to the software failure incident in the articles [38968, 37995, 38012].
(b) harm: People were physically harmed due to the software failure
- There is no mention of people being physically harmed due to the software failure incident in the articles [38968, 37995, 38012].
(c) basic: People's access to food or shelter was impacted because of the software failure
- There is no mention of people's access to food or shelter being impacted due to the software failure incident in the articles [38968, 37995, 38012].
(d) property: People's material goods, money, or data was impacted due to the software failure
- The software failure incident impacted the TrackingPoint TP750 rifles, which are high-end rifles with a self-aiming system. The hackers were able to take control of the rifles, change targets, disable the scope, and even prevent the gun from firing [37995, 38012].
(e) delay: People had to postpone an activity due to the software failure
- There is no mention of people having to postpone an activity due to the software failure incident in the articles [38968, 37995, 38012].
(f) non-human: Non-human entities were impacted due to the software failure
- The software failure incident impacted the TrackingPoint TP750 rifles, which are computerized weapons with self-aiming capabilities. The hackers were able to exploit vulnerabilities in the rifles' software, change targets, and disable the scope [37995, 38012].
(g) no_consequence: There were no real observed consequences of the software failure
- The software failure incident had real observed consequences related to the security vulnerabilities in the TrackingPoint TP750 rifles, as hackers were able to take control of the rifles and manipulate their targeting systems [37995, 38012].
(h) theoretical_consequence: There were potential consequences discussed of the software failure that did not occur
- The potential consequences discussed include the ability for a hacker to make the gun shoot on its own, implant malware for future effects, and persistently alter the rifle even after the Wi-Fi connection is broken [37995, 38012].
(i) other: Was there consequence(s) of the software failure not described in the (a to h) options? What is the other consequence(s)?
- There are no other consequences of the software failure incident mentioned in the articles [38968, 37995, 38012].</t>
  </si>
  <si>
    <t>The software failure incident described in the articles involves a TrackingPoint rifle that uses computers and a wireless connection to enhance aiming capabilities. The rifle's scope has computational components that allow shooters to designate targets and adjust variables like wind and temperature before the rifle fires automatically when perfectly aligned.
This system can be classified as a cyber-physical system (CPS) based on the definition provided. The TrackingPoint rifle integrates computational components (software, wireless connection) with physical components (the rifle itself) to monitor and control physical outputs (aiming and firing).
Citations:
- Article 38968: The TrackingPoint rifle features a scope with a wireless connection that allows shooters to stream videos of their shots to a laptop or mobile device.
- Article 37995: The TrackingPoint rifle uses cameras, sensors, and Linux software to enable self-aiming capabilities, where the computerized rifle chooses the exact moment to fire based on designated targets and adjusted variables.
- Article 38012: The TrackingPoint rifle has a Wi-Fi connection that enables streaming video of shots to an iPad or computer, and hackers were able to exploit vulnerabilities in the rifle's software through this connection.
Therefore, based on the information provided in the articles, the overall system in this incident involving the TrackingPoint rifle can be classified as a cyber-physical system.</t>
  </si>
  <si>
    <t>(a) sensor: Failure due to contributing factors introduced by sensor error
- The software failure incident was related to the sensor layer of the cyber physical system. The failure was due to the vulnerability in the rifle's network, specifically the wireless connection that could be exploited by hackers to change targets or stop the gun from shooting altogether. This vulnerability was related to the default password in the rifle's network, allowing unauthorized access to the gun's targeting system [38968, 37995, 38012].
(d) network_communication: Failure due to contributing factors introduced by network communication error
- The failure was also related to the network communication layer of the cyber physical system. The vulnerability exploited by the hackers involved the Wi-Fi connection of the smart rifle, which had a default password that allowed anyone within Wi-Fi range to connect to it. This network communication flaw enabled the hackers to access the rifle's targeting application and alter key variables in its targeting system [37995, 38012].
(e) embedded_software: Failure due to contributing factors introduced by embedded software error
- Additionally, the software failure incident was related to the embedded software layer of the cyber physical system. The hackers were able to take control of the self-aiming functions of the rifle by exploiting vulnerabilities in the rifle's software. They were able to change variables in the scope's calculations, causing the rifle to miss its target, disable the scope's computer, or prevent the gun from firing. This manipulation was achieved by altering the software of the rifle's targeting system [37995, 38012].</t>
  </si>
  <si>
    <t>The software failure incident described in the articles was related to the application layer of the cyber physical system. This failure was due to contributing factors introduced by bugs, operating system errors, unhandled exceptions, and incorrect usage.
The failure in this case was related to the application layer as security researchers were able to exploit vulnerabilities in the software of TrackingPoint's self-aiming rifles. They were able to compromise the rifles via their Wi-Fi connection and exploit vulnerabilities in the software, allowing them to change variables in the scope's calculations, causing the rifle to miss its target, disable the scope's computer, or prevent the gun from firing [Article 37995].
Additionally, the hackers were able to take control of the rifle using its default password and manipulate the rifle's targeting system by altering key variables in its targeting application. They were able to change the target by feeding inaccurate data to the targeting computer, demonstrating the vulnerability at a firing range [Article 38012].
Therefore, the software failure incident described in the articles was indeed related to the application layer of the cyber physical system, as it involved exploiting software vulnerabilities to manipulate the rifle's targeting system and functionality.</t>
  </si>
  <si>
    <r>
      <rPr>
        <sz val="11"/>
        <color theme="7"/>
        <rFont val="Aptos Narrow"/>
        <family val="2"/>
        <scheme val="minor"/>
      </rPr>
      <t xml:space="preserve">1. TrackingPoint TP750 rifle's network system with default password [38968, 37995, 38012]
2. TrackingPoint TP750 rifle's targeting system [38968, 37995, 38012]
</t>
    </r>
    <r>
      <rPr>
        <sz val="11"/>
        <color theme="9"/>
        <rFont val="Aptos Narrow"/>
        <family val="2"/>
        <scheme val="minor"/>
      </rPr>
      <t>3. TrackingPoint TP750 rifle's software vulnerabilities [37995, 38012]</t>
    </r>
  </si>
  <si>
    <r>
      <rPr>
        <sz val="11"/>
        <color theme="9"/>
        <rFont val="Aptos Narrow"/>
        <family val="2"/>
        <scheme val="minor"/>
      </rPr>
      <t>1. The software failure incident was caused by the default password in the rifle's network, allowing hackers to gain access to the gun's targeting system and change where the gun will aim [38968, 37995, 38012].</t>
    </r>
    <r>
      <rPr>
        <sz val="11"/>
        <color theme="1"/>
        <rFont val="Aptos Narrow"/>
        <family val="2"/>
        <scheme val="minor"/>
      </rPr>
      <t xml:space="preserve">
</t>
    </r>
    <r>
      <rPr>
        <sz val="11"/>
        <color theme="9"/>
        <rFont val="Aptos Narrow"/>
        <family val="2"/>
        <scheme val="minor"/>
      </rPr>
      <t>2. Vulnerabilities in the rifle's software, particularly related to the Wi-Fi connection, allowed hackers to exploit the system, alter key variables in its targeting application, and take control of the self-aiming functions [37995, 38012].</t>
    </r>
    <r>
      <rPr>
        <sz val="11"/>
        <color theme="1"/>
        <rFont val="Aptos Narrow"/>
        <family val="2"/>
        <scheme val="minor"/>
      </rPr>
      <t xml:space="preserve">
</t>
    </r>
    <r>
      <rPr>
        <sz val="11"/>
        <color theme="9"/>
        <rFont val="Aptos Narrow"/>
        <family val="2"/>
        <scheme val="minor"/>
      </rPr>
      <t>3. The software flaw allowed hackers to change variables in the scope's calculations, causing the rifle to miss its target, disable the scope's computer, or prevent the gun from firing [37995, 38012].</t>
    </r>
    <r>
      <rPr>
        <sz val="11"/>
        <color theme="1"/>
        <rFont val="Aptos Narrow"/>
        <family val="2"/>
        <scheme val="minor"/>
      </rPr>
      <t xml:space="preserve">
</t>
    </r>
    <r>
      <rPr>
        <sz val="11"/>
        <color theme="9"/>
        <rFont val="Aptos Narrow"/>
        <family val="2"/>
        <scheme val="minor"/>
      </rPr>
      <t>4. The software vulnerability enabled hackers to make the rifle aim at a different target chosen by the hacker, rather than the one chosen by the shooter [37995, 38012].
5. The software issue allowed hackers to add themselves as a "root" user on the device, taking full control of its software, making permanent changes to its targeting variables, or rendering the scope inoperable [37995].
6. The software flaw also allowed hackers to disable the firing pin, a computer-controlled solenoid, to prevent the gun from firing [37995].
7. The software vulnerability was exploited by the researchers to demonstrate how they could change the target by feeding inaccurate data to the targeting computer, without the gun firing unless the trigger was manually pulled by the shooter [38012].</t>
    </r>
  </si>
  <si>
    <r>
      <rPr>
        <sz val="11"/>
        <color rgb="FFFFFF00"/>
        <rFont val="Aptos Narrow"/>
        <family val="2"/>
        <scheme val="minor"/>
      </rPr>
      <t>1. The default password on the gun's network allowed anyone within Wi-Fi range to connect to it, leading to potential exploitation by hackers [#37995, #38012].</t>
    </r>
    <r>
      <rPr>
        <sz val="11"/>
        <color theme="1"/>
        <rFont val="Aptos Narrow"/>
        <family val="2"/>
        <scheme val="minor"/>
      </rPr>
      <t xml:space="preserve">
</t>
    </r>
    <r>
      <rPr>
        <sz val="11"/>
        <color theme="7"/>
        <rFont val="Aptos Narrow"/>
        <family val="2"/>
        <scheme val="minor"/>
      </rPr>
      <t>2. The vulnerability required physical access to the gun to take advantage of the exploit, as the hacker must be in close range of the gun to manipulate its targeting system [#38968].</t>
    </r>
    <r>
      <rPr>
        <sz val="11"/>
        <color theme="1"/>
        <rFont val="Aptos Narrow"/>
        <family val="2"/>
        <scheme val="minor"/>
      </rPr>
      <t xml:space="preserve">
</t>
    </r>
    <r>
      <rPr>
        <sz val="11"/>
        <color theme="9"/>
        <rFont val="Aptos Narrow"/>
        <family val="2"/>
        <scheme val="minor"/>
      </rPr>
      <t>3. The financial difficulties faced by the company, TrackingPoint, which led to layoffs, CEO changes, and the cessation of new orders for rifles, may have impacted the response to the security vulnerability [#37995].</t>
    </r>
  </si>
  <si>
    <t>1. financial problems: Over the last year, TrackingPoint has laid off the majority of its staff, switched CEOs and even ceased to take new orders for rifles. McHale insists that the company hasn’t gone out of business, though it’s “working through an internal restructuring.” the company may not have the manpower to fix its software.</t>
  </si>
  <si>
    <r>
      <rPr>
        <sz val="11"/>
        <color theme="9"/>
        <rFont val="Aptos Narrow"/>
        <family val="2"/>
        <scheme val="minor"/>
      </rPr>
      <t xml:space="preserve">1. Providing a software update to address the vulnerabilities in the rifle's software, particularly related to the default password and network security issues [38968, 37995, 38012].
2. Developing a patch to fix the hackable flaws in the rifle's software and prevent unauthorized access and control of the weapon [37995, 38012].
</t>
    </r>
    <r>
      <rPr>
        <sz val="11"/>
        <color rgb="FFFFFF00"/>
        <rFont val="Aptos Narrow"/>
        <family val="2"/>
        <scheme val="minor"/>
      </rPr>
      <t>3. Implementing security measures to prevent unauthorized access to the gun's targeting system, such as changing default passwords and enhancing network security protocols [38968, 37995, 38012].</t>
    </r>
  </si>
  <si>
    <r>
      <rPr>
        <sz val="11"/>
        <color theme="7"/>
        <rFont val="Aptos Narrow"/>
        <family val="2"/>
        <scheme val="minor"/>
      </rPr>
      <t>1. Implementing strong security measures such as unique and complex passwords instead of default passwords for the rifle's network access could have prevented the software failure incident [38968, 37995, 38012].</t>
    </r>
    <r>
      <rPr>
        <sz val="11"/>
        <color theme="1"/>
        <rFont val="Aptos Narrow"/>
        <family val="2"/>
        <scheme val="minor"/>
      </rPr>
      <t xml:space="preserve">
</t>
    </r>
    <r>
      <rPr>
        <sz val="11"/>
        <color theme="7"/>
        <rFont val="Aptos Narrow"/>
        <family val="2"/>
        <scheme val="minor"/>
      </rPr>
      <t>2. Regularly updating and patching the software to fix vulnerabilities identified by security researchers could have prevented the exploit of the rifle's targeting system [38968, 37995, 38012].</t>
    </r>
    <r>
      <rPr>
        <sz val="11"/>
        <color theme="1"/>
        <rFont val="Aptos Narrow"/>
        <family val="2"/>
        <scheme val="minor"/>
      </rPr>
      <t xml:space="preserve">
</t>
    </r>
    <r>
      <rPr>
        <sz val="11"/>
        <color theme="8"/>
        <rFont val="Aptos Narrow"/>
        <family val="2"/>
        <scheme val="minor"/>
      </rPr>
      <t xml:space="preserve">3. Conducting thorough security testing and audits of the software to identify and address potential weaknesses before the product is released to customers could have prevented the hack [38968, 37995, 38012].
</t>
    </r>
    <r>
      <rPr>
        <sz val="11"/>
        <color theme="7"/>
        <rFont val="Aptos Narrow"/>
        <family val="2"/>
        <scheme val="minor"/>
      </rPr>
      <t>4. Limiting the access and control that external devices or connections have over critical functions of the rifle's software could have prevented unauthorized manipulation of the targeting system [38968, 37995, 38012].</t>
    </r>
    <r>
      <rPr>
        <sz val="11"/>
        <color theme="1"/>
        <rFont val="Aptos Narrow"/>
        <family val="2"/>
        <scheme val="minor"/>
      </rPr>
      <t xml:space="preserve">
</t>
    </r>
    <r>
      <rPr>
        <sz val="11"/>
        <color theme="7"/>
        <rFont val="Aptos Narrow"/>
        <family val="2"/>
        <scheme val="minor"/>
      </rPr>
      <t>5. Ensuring prompt and effective communication and collaboration with security researchers who identify vulnerabilities in the software to quickly develop and deploy necessary security updates could have prevented the exploit from being used maliciously [38968, 37995, 38012].</t>
    </r>
  </si>
  <si>
    <r>
      <rPr>
        <sz val="11"/>
        <color theme="9"/>
        <rFont val="Aptos Narrow"/>
        <family val="2"/>
        <scheme val="minor"/>
      </rPr>
      <t xml:space="preserve">1. Security researchers Runa Sandvik and Michael Auger [38968, 37995, 38012]
2. TrackingPoint company [38968, 37995, 38012]
</t>
    </r>
    <r>
      <rPr>
        <sz val="11"/>
        <color theme="7"/>
        <rFont val="Aptos Narrow"/>
        <family val="2"/>
        <scheme val="minor"/>
      </rPr>
      <t>3. Wired [37995, 38012]
4. Black Hat USA and DEF CON cybersecurity conferences [38968]
5. The U.S. military's experimental branch DARPA [38968]</t>
    </r>
  </si>
  <si>
    <t>(a) The software failure incident related to the hack of TrackingPoint rifles has happened again within the same organization. Security researchers Runa Sandvik and Michael Auger presented their research on hacking TrackingPoint rifles at the Black Hat USA and DEF CON cybersecurity conferences in Las Vegas [38968]. They demonstrated how the rifles' Wi-Fi connection and default password could be exploited to change targets, prevent firing, or disable the scope completely. The researchers worked on two TrackingPoint self-aiming rifles for a year, showing vulnerabilities in the rifles' software [37995]. The incident highlighted security flaws in the rifles, and the researchers have been in touch with TrackingPoint to address the vulnerability [38012].
(b) The software failure incident related to the hack of TrackingPoint rifles has not been reported to have happened at other organizations or with their products and services. The focus of the articles was on the specific vulnerabilities found in TrackingPoint rifles and the research conducted by Sandvik and Auger on these rifles [38968, 37995, 38012].</t>
  </si>
  <si>
    <t>(a) The software failure incident in the articles is malicious in nature. Security researchers Runa Sandvik and Michael Auger demonstrated how they could exploit vulnerabilities in the TrackingPoint self-aiming rifles via their Wi-Fi connection to change variables in the scope's calculations, causing the rifle to miss its target, disable the scope's computer, or prevent the gun from firing [37995, 38012]. They were able to alter the rifle's targeting system to hit a bullseye chosen by the hacker instead of the one chosen by the shooter, showcasing the potential for malicious manipulation of the system [37995]. The researchers also found that through the Wi-Fi connection, an attacker could add themselves as a "root" user on the device, taking full control of its software, making permanent changes to its targeting variables, or even disabling the firing pin to prevent the gun from firing [37995].
(b) The software failure incident is non-malicious in the sense that the vulnerabilities exploited by the researchers were not intentionally introduced to harm the system. The default password for the gun's network, which allowed hackers to gain access to the targeting system, was a contributing factor that was not designed with malicious intent [37995, 38012]. Additionally, TrackingPoint founder John McHale mentioned that the company appreciates the researchers' work and will work on developing a software update to patch the vulnerabilities, indicating a non-malicious response to the identified security flaws [38012].</t>
  </si>
  <si>
    <t>(a) The intent of the software failure incident was due to poor decisions made in the design and implementation of the software system. The incident involved the TrackingPoint TP750 rifle, which had a default password for its network that could be exploited by hackers to change targets or disable the gun from shooting [38968, 37995, 38012]. The default password vulnerability allowed nearby individuals to gain access to the gun's targeting system and manipulate where the gun would aim, potentially causing it to miss the intended target or hit a different target chosen by the hacker [38968, 37995, 38012]. Additionally, the researchers were able to alter the gun's target by accessing the system's digital storage system, highlighting a significant security flaw in the rifle's design [38968, 37995, 38012].
(b) The software failure incident was also a result of accidental decisions or unintended consequences. The security researchers, Runa Sandvik and Michael Auger, discovered vulnerabilities in the TrackingPoint rifles' software that allowed them to compromise the rifles via their Wi-Fi connection and exploit weaknesses in the software [37995, 38012]. The researchers demonstrated that by manipulating variables in the scope's calculations, they could cause the rifle to miss its target, disable the scope's computer, or prevent the gun from firing altogether [37995, 38012]. These unintended consequences of the software vulnerabilities showcased how accidental decisions or design flaws could lead to significant security risks in the smart rifles [37995, 38012].</t>
  </si>
  <si>
    <t>(a) crash: Failure due to system losing state and not performing any of its intended functions
- The software failure incident in the articles can be categorized as a crash as the hackers were able to exploit vulnerabilities in the TrackingPoint self-aiming rifles' software to cause the rifle to miss its target, disable the scope's computer, or prevent the gun from firing altogether ([37995], [38012]).
(b) omission: Failure due to system omitting to perform its intended functions at an instance(s)
- The software failure incident does not specifically mention any instances where the system omitted to perform its intended functions at an instance ([37995], [38012]).
(c) timing: Failure due to system performing its intended functions correctly, but too late or too early
- The software failure incident does not involve any issues related to the system performing its intended functions correctly but at the wrong time ([37995], [38012]).
(d) value: Failure due to system performing its intended functions incorrectly
- The software failure incident falls under the category of the system performing its intended functions incorrectly, as the hackers were able to manipulate the rifle's targeting system to change the target chosen by the shooter, causing the gun to hit a different target than intended ([37995], [38012]).
(e) byzantine: Failure due to system behaving erroneously with inconsistent responses and interactions
- The software failure incident does not exhibit characteristics of a byzantine failure where the system behaves erroneously with inconsistent responses and interactions ([37995], [38012]).
(f) other: Failure due to system behaving in a way not described in the (a to e) options
- The other behavior exhibited in the software failure incident is the system being vulnerable to hacking through its Wi-Fi connection, allowing attackers to take control of the rifle, change its target, disable the scope, or prevent firing, showcasing a security flaw in the software ([37995], [38012]).</t>
  </si>
  <si>
    <t>crash, value, other</t>
  </si>
  <si>
    <r>
      <rPr>
        <sz val="11"/>
        <color theme="9"/>
        <rFont val="Aptos Narrow"/>
        <family val="2"/>
        <scheme val="minor"/>
      </rPr>
      <t>crash, value</t>
    </r>
    <r>
      <rPr>
        <sz val="11"/>
        <color theme="1"/>
        <rFont val="Aptos Narrow"/>
        <family val="2"/>
        <scheme val="minor"/>
      </rPr>
      <t xml:space="preserve">, </t>
    </r>
    <r>
      <rPr>
        <sz val="11"/>
        <color theme="7"/>
        <rFont val="Aptos Narrow"/>
        <family val="2"/>
        <scheme val="minor"/>
      </rPr>
      <t>other</t>
    </r>
  </si>
  <si>
    <r>
      <t xml:space="preserve">crash, </t>
    </r>
    <r>
      <rPr>
        <sz val="11"/>
        <color theme="5"/>
        <rFont val="Aptos Narrow"/>
        <family val="2"/>
        <scheme val="minor"/>
      </rPr>
      <t>omission</t>
    </r>
    <r>
      <rPr>
        <sz val="11"/>
        <color theme="1"/>
        <rFont val="Aptos Narrow"/>
        <family val="2"/>
        <scheme val="minor"/>
      </rPr>
      <t>, value</t>
    </r>
  </si>
  <si>
    <r>
      <rPr>
        <sz val="11"/>
        <color theme="7"/>
        <rFont val="Aptos Narrow"/>
        <family val="2"/>
        <scheme val="minor"/>
      </rPr>
      <t>(a) The failed system was related to the information industry as it involved the production and distribution of information. The software failure incident involved TrackingPoint rifles that use computers to give shooters perfect aim, featuring a scope with a wireless connection for streaming videos of shots to devices [38968, 37995, 38012].</t>
    </r>
    <r>
      <rPr>
        <sz val="11"/>
        <color theme="1"/>
        <rFont val="Aptos Narrow"/>
        <family val="2"/>
        <scheme val="minor"/>
      </rPr>
      <t xml:space="preserve">
</t>
    </r>
    <r>
      <rPr>
        <sz val="11"/>
        <color rgb="FFFF0000"/>
        <rFont val="Aptos Narrow"/>
        <family val="2"/>
        <scheme val="minor"/>
      </rPr>
      <t>(h) The incident also had implications for the finance industry as TrackingPoint, the company behind the smart rifles, faced financial difficulties and had to stop accepting orders due to financial problems [37995, 38012].</t>
    </r>
    <r>
      <rPr>
        <sz val="11"/>
        <color theme="1"/>
        <rFont val="Aptos Narrow"/>
        <family val="2"/>
        <scheme val="minor"/>
      </rPr>
      <t xml:space="preserve">
</t>
    </r>
    <r>
      <rPr>
        <sz val="11"/>
        <color theme="7"/>
        <rFont val="Aptos Narrow"/>
        <family val="2"/>
        <scheme val="minor"/>
      </rPr>
      <t>(m) The incident could also be related to the defense industry as the smart rifles were acquired by the US army for testing, indicating a connection to defense and military applications [38012].</t>
    </r>
  </si>
  <si>
    <t>The software failure incident reported in the articles is related to the communication layer of the cyber physical system that failed at the connectivity_level. The failure was due to vulnerabilities in the Wi-Fi connection of the TrackingPoint self-aiming rifles, which allowed hackers to exploit the network and access the targeting system of the rifles remotely. The default password for the Wi-Fi connection enabled anyone within range to connect to the gun and manipulate its targeting variables, leading to scenarios where the gun could miss its target, be disabled, or have its scope completely compromised [Article 37995, Article 38012].</t>
  </si>
  <si>
    <t>1. The software failure incident involving Tesla's Model X rear doors occurred in September 2016 as per the article published on September 1, 2016 [47149].</t>
  </si>
  <si>
    <t>1. Sensors in the rear doors of Tesla Model X vehicles [47149]</t>
  </si>
  <si>
    <t>1. Tesla [47149]</t>
  </si>
  <si>
    <t>1. The software update version 7.1 2.32.100 for Tesla Model X vehicles aimed to address issues with the Falcon Wing rear doors, but it potentially disabled sensors causing the doors to malfunction [47149].</t>
  </si>
  <si>
    <t>1. The sensors in the Model X electric SUV's Falcon Wing rear doors were not functioning correctly, leading to safety issues [47149].</t>
  </si>
  <si>
    <t>1. The software failure incident led to the doors of Tesla Model X electric SUV not stopping closing when objects were placed in their path, posing a safety risk as demonstrated by the doors chopping through a cucumber [47149].</t>
  </si>
  <si>
    <t>1. YouTube page MEtv Product Reviews [47149]
2. Jalopnik
3. Automotive News</t>
  </si>
  <si>
    <t>non-malicious</t>
  </si>
  <si>
    <t>transportation</t>
  </si>
  <si>
    <t>(a) The software failure incident related to Tesla's Model X rear doors is specific to Tesla as there is no mention of a similar incident happening before within the same organization in the provided article [47149].
(b) There is no information in the provided article [47149] about a similar incident happening at other organizations or with their products and services.</t>
  </si>
  <si>
    <t>(a) The software failure incident in the article is related to the design phase. The update version 7.1 2.32.100 sent to Tesla Model X vehicles aimed to address complaints about the rear doors opening or closing incorrectly. However, the "improvement" in the software update potentially created a serious safety issue by possibly deactivating sensors that were causing the doors to act up. This design change led to a situation where the doors no longer stopped closing when objects were in their path, posing a risk of harm if a hand or any body part was in the way [47149]. 
(b) The software failure incident is also related to the operation phase. The failure occurred due to the potential deactivation of sensors in the doors, impacting the proper operation of the doors. The article highlights the dangers of leaving objects too close to the doors, as demonstrated by the doors chopping through a cucumber when the sensors were potentially disabled. This poses a safety risk during the operation of the vehicle, especially when passengers are interacting with the doors [47149].</t>
  </si>
  <si>
    <t>The software failure incident related to the Tesla Model X rear doors can be categorized as both within_system and outside_system:
(a) within_system: The failure was within the system as the software update (version 7.1 2.32.100) sent to Model X vehicles aimed to address complaints about the rear doors opening or closing incorrectly. The update potentially disabled sensors causing the doors to act up, leading to safety issues within the system [47149].
(b) outside_system: The failure was also influenced by factors outside the system as the software update's impact extended to interactions with physical objects outside the vehicle. The deactivation of sensors resulted in the doors no longer stopping when objects were in their path, posing risks to individuals outside the vehicle, such as hands or other objects near the doors [47149].</t>
  </si>
  <si>
    <t>(a) The software failure incident in the Tesla Model X update was related to non-human actions. The update version 7.1 2.32.100 was sent over the air to address issues with the Falcon Wing rear doors, but it seems that the fix may have involved deactivating sensors causing the doors to malfunction. This led to a situation where the doors no longer stopped closing when objects were in their path, posing a safety risk. The failure was attributed to the potential disabling of sensors in the doors, impacting their functionality [47149]. 
(b) The human actions involved in this incident were related to the deployment of the software update by Tesla. The decision to send out the update to address complaints about the rear doors' performance was a human action. Additionally, the response from Tesla to inquiries about whether sensors were disabled in the update was also a human action. The need for clear communication to owners about any changes made to the sensors highlights the importance of human actions in addressing software failures [47149].</t>
  </si>
  <si>
    <t>(a) The software failure incident in Article 47149 is related to hardware. The incident involved a software update sent to Tesla Model X vehicles to address issues with the Falcon Wing rear doors. The update was intended to improve the functionality of the doors, but it was reported that the fix may have involved deactivating sensors that were causing problems. This led to a safety issue where the doors no longer stopped closing when objects were in their path, potentially posing a danger to individuals near the doors. The concern raised was whether the update involved disabling sensors in the doors, indicating a hardware-related failure [47149].</t>
  </si>
  <si>
    <t>(a) The software failure incident described in the article is non-malicious. The failure occurred due to a software update (version 7.1 2.32.100) sent to Tesla Model X vehicles to address issues with the Falcon Wing rear doors. The update was intended to improve closure consistency and reduce false detection of obstacles. However, the update potentially disabled sensors in the doors, leading to safety concerns as the doors no longer stopped closing when objects were in their path, posing a risk of injury if a hand or other body part was in the way [47149].</t>
  </si>
  <si>
    <t>(a) The software failure incident in the article can be attributed to development incompetence. The update sent to Model X vehicles to address issues with the rear doors potentially disabled sensors that were crucial for safety. The article highlights that the doors no longer stopped closing when objects were in their path, posing a serious safety risk. The concern raised is whether Tesla improved door functionality by disabling sensors, indicating a lack of professional competence in handling the software update [47149]. 
(b) The incident can also be categorized as accidental. The article mentions that the update version 7.1 2.32.100 was intended to address complaints about the rear doors opening or closing incorrectly. However, it seems that the unintended consequence of potentially disabling sensors led to a more serious safety issue. This accidental outcome of the update causing the doors to chop through objects placed in their path, including a cucumber, demonstrates how the failure was not intentional but a result of unforeseen consequences [47149].</t>
  </si>
  <si>
    <t>The software failure incident described in the article [47149] can be categorized as a temporary failure. The article discusses how Tesla's software update for the Model X electric SUV led to a safety issue where the rear doors no longer stopped closing when objects were in their path. This issue arose as a result of the update potentially deactivating sensors that were meant to prevent such incidents. The temporary nature of this failure is evident from the fact that it was caused by specific circumstances introduced by the software update, rather than being a permanent issue inherent to all circumstances.</t>
  </si>
  <si>
    <t>The software failure incident discussed in the article [47149] is related to the transportation industry. Specifically, it involves Tesla's Model X electric SUV and the malfunctioning of its trick Falcon Wing rear doors due to a software update. The update was intended to address complaints about the doors opening or closing incorrectly but inadvertently led to a safety issue where the doors no longer stopped closing when objects were in their path, posing a risk to individuals near the doors [47149].</t>
  </si>
  <si>
    <t>The software failure incident described in Article 47149 involves the Tesla Model X electric SUV and its rear doors. The incident revolves around a software update (version 7.1 2.32.100) that was sent over the air to address issues with the Falcon Wing rear doors not opening or closing correctly. The update was intended to improve closure consistency and reduce false detection of obstacles.
In this case, the Tesla Model X electric SUV can be classified as a cyber-physical system (CPS) based on the description provided. The system includes computational components (software updates) that interact with physical components (Falcon Wing rear doors) to monitor and control physical inputs/outputs. The software update directly impacted the functionality of the physical doors, indicating a clear integration of computational and physical elements in the system.
Therefore, the overall system in this incident involving the Tesla Model X electric SUV and its rear doors can be classified as a cyber-physical system [47149].</t>
  </si>
  <si>
    <t>The articles do not provide specific information about whether the software failure incident related to the communication layer of the cyber physical system that failed was at the link_level or connectivity_level.</t>
  </si>
  <si>
    <t>The software failure incident described in Article 47149 is related to the application layer of the cyber physical system. The failure was caused by a software update (version 7.1 2.32.100) sent to Tesla Model X vehicles to address issues with the Falcon Wing rear doors. The update aimed to improve closure consistency and reduce false detection of obstacles. However, the update potentially disabled sensors in the doors, leading to a serious safety issue where the doors no longer stopped closing when objects were in their path, as demonstrated in videos by MEtv Product Reviews. This failure can be attributed to contributing factors introduced by bugs or incorrect usage of the software update, falling under the definition of an application layer failure [47149].</t>
  </si>
  <si>
    <t>design</t>
  </si>
  <si>
    <t>non-human_actions</t>
  </si>
  <si>
    <t>1. Software for Falcon Wing rear doors in Tesla's Model X vehicles</t>
  </si>
  <si>
    <t>1. Tesla</t>
  </si>
  <si>
    <t>1. Users of Tesla Model X</t>
  </si>
  <si>
    <t>1. Software update version 7.1 2.32.100 may have just deactivated the sensors that were causing the doors to act up.</t>
  </si>
  <si>
    <t xml:space="preserve">1. Tesla did not provide appropriate guidance on what the software update does and its potential consequences </t>
  </si>
  <si>
    <t>1. the doors no longer stop closing when objects are placed in their path. MEtv used produce to prove the dangers of leaving digits too close to the door, and the doors chopped straight through a cucumber. Replace that cucumber with a hand, and you can see why it might be an issue.</t>
  </si>
  <si>
    <t>1. If sensors were disabled, that needs to be explained to owners, so they can (at the least) ensure that passengers keep their hands far away from the doors when closing</t>
  </si>
  <si>
    <t xml:space="preserve">1. Tesla could have just deactivated the sensors that were causing the doors to act up.
</t>
  </si>
  <si>
    <r>
      <rPr>
        <sz val="11"/>
        <color theme="7"/>
        <rFont val="Aptos Narrow"/>
        <family val="2"/>
        <scheme val="minor"/>
      </rPr>
      <t xml:space="preserve">1. Implementing thorough testing procedures to ensure that software updates do not introduce new safety risks [47149].
2. Conducting a comprehensive risk assessment before deploying software updates to identify potential safety implications [47149].
</t>
    </r>
    <r>
      <rPr>
        <sz val="11"/>
        <color theme="9"/>
        <rFont val="Aptos Narrow"/>
        <family val="2"/>
        <scheme val="minor"/>
      </rPr>
      <t xml:space="preserve">3. Providing clear and transparent </t>
    </r>
    <r>
      <rPr>
        <sz val="11"/>
        <color rgb="FFFFFF00"/>
        <rFont val="Aptos Narrow"/>
        <family val="2"/>
        <scheme val="minor"/>
      </rPr>
      <t>communication to customers about any changes or modifications</t>
    </r>
    <r>
      <rPr>
        <sz val="11"/>
        <color theme="9"/>
        <rFont val="Aptos Narrow"/>
        <family val="2"/>
        <scheme val="minor"/>
      </rPr>
      <t xml:space="preserve"> made to the software, especially those related to safety-critical systems [47149].</t>
    </r>
  </si>
  <si>
    <t>1. Implement a new software update that addresses the rear door functionality issue without compromising safety by ensuring the sensors are functioning correctly and accurately detecting obstacles [47149].</t>
  </si>
  <si>
    <r>
      <t xml:space="preserve">1. YouTube page MEtv Product Reviews
2. Jalopnik 
3. Automotive News
</t>
    </r>
    <r>
      <rPr>
        <sz val="11"/>
        <color theme="5"/>
        <rFont val="Aptos Narrow"/>
        <family val="2"/>
        <scheme val="minor"/>
      </rPr>
      <t>4. Tesla</t>
    </r>
  </si>
  <si>
    <t>The software failure incident related to the Tesla Model X update involved potential poor decisions and accidental decisions. The update aimed to improve the functionality of the Falcon Wing rear doors by addressing complaints about incorrect opening and closing. However, it was suggested that the update may have simply deactivated sensors causing the issues, leading to a more serious safety concern where the doors no longer stopped closing when objects were in their path, posing a risk of injury. The incident raised questions about whether the update involved disabling sensors and highlighted the importance of clear communication with owners regarding any changes made to the software [47149].</t>
  </si>
  <si>
    <t>(a) crash: The software failure incident in the article did not involve a crash where the system lost state and did not perform any of its intended functions. The issue was related to the functionality of the rear doors of Tesla Model X electric SUV after a software update, where the doors were not stopping closing when objects were placed in their path, potentially leading to safety concerns [47149].</t>
  </si>
  <si>
    <t>(b) People were physically harmed due to the software failure.
The software failure incident involving Tesla's Model X rear doors resulted in a physical harm consequence. The software update intended to address issues with the doors led to a situation where the doors no longer stopped closing when objects were in their path. Videos demonstrated that the doors chopped through a cucumber placed in their path, highlighting the potential danger if a hand or another body part were in the way [47149].</t>
  </si>
  <si>
    <t>The software failure incident described in the article is related to the sensor layer of the cyber physical system that failed. The incident involved Tesla's Model X electric SUV where a software update was sent to address issues with the rear doors. The update potentially deactivated sensors causing the doors to no longer stop closing when objects were in their path, leading to safety concerns [47149].</t>
  </si>
  <si>
    <r>
      <t xml:space="preserve">design, </t>
    </r>
    <r>
      <rPr>
        <sz val="11"/>
        <color theme="7"/>
        <rFont val="Aptos Narrow"/>
        <family val="2"/>
        <scheme val="minor"/>
      </rPr>
      <t>operation</t>
    </r>
  </si>
  <si>
    <r>
      <t xml:space="preserve">within_system, </t>
    </r>
    <r>
      <rPr>
        <sz val="11"/>
        <color theme="7"/>
        <rFont val="Aptos Narrow"/>
        <family val="2"/>
        <scheme val="minor"/>
      </rPr>
      <t>outside_system</t>
    </r>
  </si>
  <si>
    <r>
      <t xml:space="preserve">non-human_actions, </t>
    </r>
    <r>
      <rPr>
        <sz val="11"/>
        <color theme="7"/>
        <rFont val="Aptos Narrow"/>
        <family val="2"/>
        <scheme val="minor"/>
      </rPr>
      <t>human_actions</t>
    </r>
  </si>
  <si>
    <t>1. Unknown
2. published on September 9, 2016</t>
  </si>
  <si>
    <t>1. 911 emergency response system</t>
  </si>
  <si>
    <t>1. researchers at Ben Gurion University in Israel</t>
  </si>
  <si>
    <t>1. a way to effectively disable the 911 emergency system across an entire state for an extended period of time
2. an attacker can cause 33 percent of the nation's legitimate callers to give up in reaching 911</t>
  </si>
  <si>
    <t>1. A carrier or 911 system could theoretically halt an attack by blacklisting phones that make repeated 911 calls, either by blocking the phones based on the International Mobile Subscriber Identity (IMSI) number stored in the phone’s SIM card or the unique International Mobile Equipment Identity (IMEI) number assigned to every mobile phone during manufacturing
2. redundancy in 911 networks so that a single router doesn’t become a major point of failure in an attack
3. telling carriers they no longer have to process calls from phones that aren't attached to a service plan
4. alter phone hardware in a way that would prevent attackers from changing the IMSI and IMEI numbers on smartphones and replacing them with random ones
5. hardware makers could install a firewall on their devices that would detect and block repeated 911 calls that have the characteristics of botnet activity</t>
  </si>
  <si>
    <t>information, government</t>
  </si>
  <si>
    <t>1. The software failure incident mentioned in the article likely happened before the article was published on September 9, 2016. The incident is not explicitly dated in the article, so the exact timeline is unknown.</t>
  </si>
  <si>
    <t>1. The 911 emergency phone system and call centers across the United States were impacted by the software failure incident involving a TDoS attack [47969].</t>
  </si>
  <si>
    <t>1. The software cause of the failure incident was a TDoS attack, specifically involving infecting mobile phones to automatically make bogus 911 calls, clogging call-center queues and preventing legitimate callers from reaching operators [47969].</t>
  </si>
  <si>
    <t>1. Implementing redundancy in 911 networks to ensure that a single router doesn't become a major point of failure during an attack [47969].
2. Federal authorities could consider not requiring carriers to process calls from phones that aren't attached to a service plan, which could help mitigate the issue of pranksters making bogus 911 calls and potentially prevent TDoS attacks [47969].
3. Altering phone hardware to prevent attackers from changing the IMSI and IMEI numbers on smartphones and replacing them with random ones, or installing firewalls on devices to detect and block repeated 911 calls with botnet activity characteristics could also help prevent such attacks [47969].</t>
  </si>
  <si>
    <t>1. State authorities could ensure redundancy in 911 networks to prevent a single router from becoming a major point of failure during an attack [47969].
2. Federal authorities could consider telling carriers not to process calls from phones not attached to a service plan to mitigate the issue of bogus 911 calls [47969].
3. Altering phone hardware to prevent attackers from changing IMSI and IMEI numbers or installing firewalls on devices to detect and block botnet activity related to repeated 911 calls could be potential solutions [47969].</t>
  </si>
  <si>
    <t>a) The software failure incident related to the 911 emergency system being disrupted by a TDoS attack has not been reported to have happened again within the same organization or with its products and services [47969].
b) The article mentions that denial-of-service attacks against 911 systems have been discussed as a concept at hacker conferences for years, and there have been instances where TDoS attacks were launched against the administrative lines of various 911 call centers as part of extortion plots [47969]. However, there is no specific mention of similar incidents happening at other organizations or with their products and services.</t>
  </si>
  <si>
    <t>(a) The software failure incident related to the design phase can be seen in the article. The incident involves a vulnerability in the 911 emergency phone system that could be exploited by attackers to disrupt the system. Researchers found a way to disable the 911 system across an entire state by launching a TDoS attack, which involves infecting mobile phones to make bogus 911 calls and overwhelm call-center queues [47969].
(b) The software failure incident related to the operation phase is also evident in the article. The 911 system's limited call capacity and the potential for overwhelming call centers with just a small increase in call volume highlight operational vulnerabilities. The article mentions that the call capacity of 911 systems is exceptionally limited, with just three to five circuits processing all calls for a 911 center, making it trivial to overwhelm them [47969].</t>
  </si>
  <si>
    <t>(a) The software failure incident occurring due to non-human actions:
The software failure incident described in the articles is related to a telephony denial-of-service (TDoS) attack on the 911 emergency phone system. This attack involves infecting mobile phones with malware to automatically make bogus 911 calls, which clog call-center queues and prevent legitimate callers from reaching operators. The attack can disrupt the 911 system across an entire state or even the nation by overwhelming the call capacity of the system. The attack is facilitated by infecting mobile phones to create a botnet that silently makes repeated 911 calls without the phone owners' knowledge, thus causing a denial-of-service situation [47969].
(b) The software failure incident occurring due to human actions:
The failure due to human actions in this incident involves the deliberate launching of TDoS attacks by attackers who infect mobile phones with malware to disrupt the 911 system. The attackers take advantage of vulnerabilities in the system and exploit the limited call capacity of 911 centers to overwhelm them with bogus calls. Additionally, the attackers use techniques to prevent authorities from halting the bogus calls, exacerbating the situation. The attack was also used as part of an extortion plot, where attackers demanded money and launched high volumes of calls against the target network when turned down [47969].</t>
  </si>
  <si>
    <t>(a) The software failure incident occurring due to hardware:
The article discusses a potential software failure incident related to hardware in the context of infecting mobile phones with malware to launch a TDoS attack on the 911 emergency system. The attackers could infect phones by sending malware through email attachments, text messages, or embedding malicious code in applications. The malware infects the phone's firmware, allowing the attacker to control the devices and command them to make repeated 911 calls silently in the background without the phone owner's knowledge. Additionally, the malware changes the International Mobile Subscriber Identity (IMSI) and International Mobile Equipment Identity (IMEI) numbers with each call to thwart blacklisting attempts by carriers [47969].
(b) The software failure incident occurring due to software:
The software failure incident discussed in the article primarily originates from software-related factors. The attack involves infecting mobile phones with malware that manipulates the phone's firmware to make bogus 911 calls, leading to a denial-of-service situation for the 911 system. The malware created by the researchers for their TDoS test infects the phone's firmware, allowing the attacker to control the devices and command them to repeatedly call 911 without the phone owner's awareness. The software aspect of this incident involves the creation and deployment of malicious code to exploit vulnerabilities in the 911 system's call processing mechanisms [47969].</t>
  </si>
  <si>
    <t>The software failure incident described in the articles is more aligned with a temporary failure rather than a permanent one. The incident involves a potential TDoS (telephony denial-of-service) attack on the 911 emergency system, which could disrupt the system for an extended period of time but is not a failure due to contributing factors introduced by all circumstances. The attack involves infecting mobile phones to make bogus 911 calls, clogging call-center queues and preventing legitimate callers from reaching operators. The attack could be prolonged for days using techniques that would prevent authorities from halting the bogus calls, and the problem would be exacerbated as legitimate callers trying to get through made repeated calls that further clogged the lines [47969].</t>
  </si>
  <si>
    <r>
      <rPr>
        <sz val="11"/>
        <color theme="9"/>
        <rFont val="Aptos Narrow"/>
        <family val="2"/>
        <scheme val="minor"/>
      </rPr>
      <t>1. 911 emergency phone system</t>
    </r>
    <r>
      <rPr>
        <sz val="11"/>
        <color theme="1"/>
        <rFont val="Aptos Narrow"/>
        <family val="2"/>
        <scheme val="minor"/>
      </rPr>
      <t xml:space="preserve">
</t>
    </r>
    <r>
      <rPr>
        <sz val="11"/>
        <color theme="7"/>
        <rFont val="Aptos Narrow"/>
        <family val="2"/>
        <scheme val="minor"/>
      </rPr>
      <t>2. Mobile phones infected with malware
3. Routers processing 911 calls
4. Call centers handling 911 calls
5. Firmware of mobile phones
6. Cell towers processing calls
7. International Mobile Subscriber Identity (IMSI) numbers
8. International Mobile Equipment Identity (IMEI) numbers
9. FCC regulations regarding 911 calls
10. Redundancy in 911 networks
11. Proposal by the FCC to address non-service plan phones making 911 calls
12. Phone hardware security measures such as preventing IMSI and IMEI number changes</t>
    </r>
  </si>
  <si>
    <r>
      <t xml:space="preserve">1. The group of researchers at Ben Gurion University in Israel discovered the vulnerability in the 911 system and presented their findings to the Department of Homeland Security [47969].
</t>
    </r>
    <r>
      <rPr>
        <sz val="11"/>
        <color theme="7"/>
        <rFont val="Aptos Narrow"/>
        <family val="2"/>
        <scheme val="minor"/>
      </rPr>
      <t>2. Attackers who could potentially exploit the vulnerability in the 911 system by launching TDoS attacks were also responsible for causing the software failure incident [47969].</t>
    </r>
  </si>
  <si>
    <t>1.  911 emergency phone systems</t>
  </si>
  <si>
    <r>
      <rPr>
        <sz val="11"/>
        <color theme="9"/>
        <rFont val="Aptos Narrow"/>
        <family val="2"/>
        <scheme val="minor"/>
      </rPr>
      <t xml:space="preserve">1. Lack of redundancy in 911 networks, particularly in North Carolina, where many call centers rely on a single router [47969].
2. Vulnerability of the 911 system due to the limited call capacity of 911 systems, with just three to five circuits processing all 911 calls for a center [47969].
</t>
    </r>
    <r>
      <rPr>
        <sz val="11"/>
        <color theme="7"/>
        <rFont val="Aptos Narrow"/>
        <family val="2"/>
        <scheme val="minor"/>
      </rPr>
      <t>3. The requirement for carriers to process every 911 call that comes through their cell towers, regardless of whether the call is made by a subscriber, due to FCC regulations [47969].</t>
    </r>
  </si>
  <si>
    <r>
      <rPr>
        <sz val="11"/>
        <color theme="9"/>
        <rFont val="Aptos Narrow"/>
        <family val="2"/>
        <scheme val="minor"/>
      </rPr>
      <t xml:space="preserve">1. The software failure incident, a TDoS attack on the 911 emergency system, could potentially disable the 911 system across an entire state for an extended period of time by clogging call-center queues with bogus calls from infected smartphones, preventing legitimate callers from reaching operators [47969].
2. The attack could cause 33 percent of the nation's legitimate callers to give up in reaching 911, leading to a significant disruption in 911 services across the nation [47969].
</t>
    </r>
    <r>
      <rPr>
        <sz val="11"/>
        <color theme="7"/>
        <rFont val="Aptos Narrow"/>
        <family val="2"/>
        <scheme val="minor"/>
      </rPr>
      <t>3. The limited call capacity of 911 systems, with just three to five circuits processing all calls for a 911 center, makes it trivial to overwhelm the system, potentially leading to prolonged outages [47969].
4. The attack could be prolonged for days using techniques that prevent authorities from halting the bogus calls, exacerbating the problem as legitimate callers trying to get through make repeated calls that further clog the lines [47969].
5. The attack could affect more than 50 percent of wireless callers in a state like North Carolina with just 6,000 infected phones, in addition to impacting a good percentage of landline callers [47969].</t>
    </r>
  </si>
  <si>
    <t>1. researchers at Ben Gurion University in Israel; Mordechai Guri, head of R&amp;D at the university's Cyber Security Center and chief scientist at Morphisec Endpoint Security
2. Trey Forgety, director of government affairs for the National Emergency Number Association</t>
  </si>
  <si>
    <r>
      <rPr>
        <sz val="11"/>
        <color theme="9"/>
        <rFont val="Aptos Narrow"/>
        <family val="2"/>
        <scheme val="minor"/>
      </rPr>
      <t xml:space="preserve">1. Researchers at Ben Gurion University in Israel
2. Trey Forgety, director of government affairs for the National Emergency Number Association
</t>
    </r>
    <r>
      <rPr>
        <sz val="11"/>
        <color theme="7"/>
        <rFont val="Aptos Narrow"/>
        <family val="2"/>
        <scheme val="minor"/>
      </rPr>
      <t>3. Department of Homeland Security
4. Federal government
5. DHS and the FBI
6. FCC
7. Public safety groups
8. Kim Zetter, the author of the article [47969]</t>
    </r>
  </si>
  <si>
    <t>(a) within_system: The software failure incident described in the articles is primarily within the system. The failure involves a TDoS (telephony denial-of-service) attack on the 911 emergency phone system, which disrupts the system's ability to route calls to emergency responders. The attack is initiated by infecting mobile phones with malware that automatically makes bogus 911 calls, overwhelming call-center queues and preventing legitimate callers from reaching operators [47969]. The attack targets the infrastructure and operation of the 911 system itself, exploiting vulnerabilities in the call centers, routers, and network setup to disrupt the service.
(b) outside_system: The software failure incident also involves factors originating from outside the system. The attack is launched by external malicious actors who infect mobile phones with malware to create a botnet of phones, which is used to carry out the TDoS attack on the 911 system [47969]. The attackers exploit weaknesses in the design and operation of the 911 network, taking advantage of the limited call capacity and the lack of robust security measures to disrupt the service.</t>
  </si>
  <si>
    <t>(a) The software failure incident described in the articles is malicious in nature. The incident involves a TDoS (telephony denial-of-service) attack on the 911 emergency phone system, where attackers infect mobile phones to automatically make bogus 911 calls, clogging call-center queues and preventing legitimate callers from reaching operators [47969]. The attack is intentional and aimed at disrupting the 911 system, potentially causing harm by preventing emergency calls from getting through. The attackers exploit vulnerabilities in the system to launch the attack, indicating a malicious intent to disrupt critical infrastructure and emergency services.</t>
  </si>
  <si>
    <t>(a) This specific incident of Microsoft's online store in India being hacked and customer usernames and passwords being stolen is a unique event for Microsoft as reported in the article [10162]. There is no mention of a similar incident happening again within the same organization.
(b) The article [10162] does not provide information about a similar incident happening at other organizations or with their products and services.</t>
  </si>
  <si>
    <t>he intent of the software failure incident described in the articles is related to poor_decisions. The incident involves a deliberate attack strategy known as a TDoS (telephony denial-of-service) attack, where attackers infect mobile phones to automatically make bogus 911 calls, clogging call-center queues and disrupting legitimate emergency calls [47969]. The attack is intentional and aimed at disrupting the 911 system, showcasing a malicious intent rather than accidental decisions or mistakes.</t>
  </si>
  <si>
    <t>(a) The software failure incident occurring due to development incompetence:
The incident described in the articles is not related to development incompetence. Instead, it focuses on the potential vulnerability of the 911 emergency system to TDoS attacks, which are deliberate actions by attackers to disrupt the system by infecting mobile phones and causing them to make bogus 911 calls, overwhelming the call centers and preventing legitimate callers from reaching operators [47969].
(b) The software failure incident occurring accidentally:
The incident described in the articles is not related to accidental software failure. It specifically discusses the intentional nature of TDoS attacks on the 911 emergency system, where attackers deliberately infect mobile phones to disrupt the system's operations [47969].</t>
  </si>
  <si>
    <t>(a) crash: The software failure incident described in the articles does not involve a crash where the system loses state and does not perform any of its intended functions. Instead, the incident involves a telephony denial-of-service (TDoS) attack on the 911 emergency system, which disrupts the system's functionality by overwhelming it with bogus calls, preventing legitimate callers from reaching operators [47969].
(b) omission: The incident does not involve a failure due to the system omitting to perform its intended functions at an instance(s). Instead, the attack involves flooding the 911 system with bogus calls, which leads to the omission of legitimate calls being able to reach operators [47969].
(c) timing: The software failure incident is not related to a timing failure where the system performs its intended functions correctly but too late or too early. The incident is about disrupting the 911 system's operations by clogging call-center queues with bogus calls, affecting the system's ability to route legitimate emergency calls to responders in a timely manner [47969].
(d) value: The incident does not involve a failure due to the system performing its intended functions incorrectly. Instead, the attack aims to disrupt the 911 system's value in quickly routing calls to emergency responders by overwhelming the system with bogus calls, causing a significant impact on the system's effectiveness [47969].
(e) byzantine: The software failure incident does not exhibit a byzantine failure where the system behaves erroneously with inconsistent responses and interactions. The incident involves a deliberate attack on the 911 system through a TDoS attack, which disrupts the system's normal operations by flooding it with fake calls, leading to a denial of service for legitimate emergency callers [47969].
(f) other: The behavior of the software failure incident can be categorized as a deliberate cyber attack aimed at disrupting the 911 emergency system's operations by overwhelming it with bogus calls. This behavior falls under the category of a security threat rather than a traditional software failure such as a crash, omission, timing issue, or value error [47969].</t>
  </si>
  <si>
    <t>(a) The failed system was related to the industry of information, specifically the 911 emergency phone system. The system is critical for quickly routing calls to emergency responders closest to a caller, and it has been in place since 1968. The incident involved a potential TDoS attack that could disrupt the 911 system across an entire state or even the nation, as reported by researchers at Ben Gurion University in Israel [47969]. The 911 system is considered part of the nation's critical infrastructure, similar to the power grid and other essential services, and it handles over 240 million calls annually from mobile phones [47969].
(b) The transportation industry was not directly related to the software failure incident reported in the articles.
(c) The natural resources industry was not directly related to the software failure incident reported in the articles.
(d) The sales industry was not directly related to the software failure incident reported in the articles.
(e) The construction industry was not directly related to the software failure incident reported in the articles.
(f) The manufacturing industry was not directly related to the software failure incident reported in the articles.
(g) The utilities industry was not directly related to the software failure incident reported in the articles.
(h) The finance industry was not directly related to the software failure incident reported in the articles.
(i) The knowledge industry was not directly related to the software failure incident reported in the articles.
(j) The health industry was not directly related to the software failure incident reported in the articles.
(k) The entertainment industry was not directly related to the software failure incident reported in the articles.
(l) The government industry was indirectly related to the software failure incident as the 911 system is considered part of the nation's critical infrastructure, and the Department of Homeland Security was involved in receiving the researchers' paper on the potential TDoS attack on the 911 system [47969].
(m) The failed system was not related to an industry outside of the options provided.</t>
  </si>
  <si>
    <t>(a) death: People lost their lives due to the software failure
- The article discusses the potential consequences of a TDoS attack on the 911 emergency system, which could lead to significant disruptions in emergency services, potentially causing delays in reaching emergency responders. While the article does not directly mention any deaths resulting from such an attack, the disruption in emergency services could potentially lead to fatal outcomes if individuals are unable to reach help in time [47969].
(b) harm: People were physically harmed due to the software failure
- The article does not specifically mention individuals being physically harmed due to the software failure incident discussed, which involves the potential disruption of the 911 emergency system through a TDoS attack [47969].
(c) basic: People's access to food or shelter was impacted because of the software failure
- The article does not mention any impact on people's access to food or shelter as a consequence of the software failure incident discussed [47969].
(d) property: People's material goods, money, or data was impacted due to the software failure
- The article primarily focuses on the potential disruption of the 911 emergency system and the implications of a TDoS attack on emergency services. It does not mention any direct impact on people's material goods, money, or data as a consequence of the software failure incident [47969].
(e) delay: People had to postpone an activity due to the software failure
- The article discusses how a TDoS attack on the 911 system could lead to delays in reaching emergency services due to call center queues being clogged with bogus calls. While it does not mention specific activities being postponed, the disruption in emergency services could potentially cause delays in receiving help during emergencies [47969].
(f) non-human: Non-human entities were impacted due to the software failure
- The article does not mention any impact on non-human entities as a consequence of the software failure incident discussed [47969].
(g) no_consequence: There were no real observed consequences of the software failure
- The article highlights the potential consequences of a TDoS attack on the 911 emergency system, indicating significant disruptions in emergency services and the potential for legitimate callers to be unable to reach operators. While the described incident is a theoretical scenario, the consequences discussed are severe, suggesting that there could be real observed consequences if such an attack were to occur [47969].
(h) theoretical_consequence: There were potential consequences discussed of the software failure that did not occur
- The article discusses the theoretical consequences of a TDoS attack on the 911 system, including the disruption of emergency services, potential delays in reaching help, and the challenges in mitigating such attacks. While these consequences have not been observed in the specific incident discussed, they are theoretical scenarios based on the vulnerability of the 911 system to such attacks [47969].
(i) other: Was there consequence(s) of the software failure not described in the (a to h) options? What is the other consequence(s)?
- The article primarily focuses on the potential consequences of a TDoS attack on the 911 emergency system, highlighting the disruption in emergency services, the challenges in mitigating such attacks, and the vulnerabilities of the 911 system to malicious activities. While specific direct consequences such as deaths or physical harm are not mentioned, the overall impact of such a software failure incident could lead to severe disruptions in critical emergency services, potentially endangering lives in emergency situations [47969].</t>
  </si>
  <si>
    <t>The software failure incident described in the articles does not involve a cyber-physical system. The incident primarily focuses on a vulnerability in the 911 emergency phone system caused by a TDoS attack, which targets the call centers and routers of the system. The attack involves infecting mobile phones to make bogus 911 calls, leading to the disruption of emergency services [47969].</t>
  </si>
  <si>
    <t>1. The developer of the Instagram client "Who Viewed Your Profile - InstaAgent", Peppersoft, was responsible for causing the software failure incident by silently stealing usernames and passwords and uploading them to its server [53309].</t>
  </si>
  <si>
    <t>1. Instagram users who downloaded the "Who Viewed Your Profile - InstaAgent" app were impacted by having their usernames and passwords stolen and uploaded to a third-party server [53309].</t>
  </si>
  <si>
    <t>1. The software failure incident was caused by the Instagram client app "Who Viewed Your Profile - InstaAgent" silently stealing usernames and passwords and uploading them to its developer's server [53309].</t>
  </si>
  <si>
    <t>1. Lack of proper vetting and oversight by the app stores before allowing the app to be published [53309].
2. Deceptive marketing tactics used by the app to attract users [53309].
3. Violation of Instagram's terms of service by posting unauthorized advertisements on users' feeds [53309].</t>
  </si>
  <si>
    <t>1. Implementing proper security measures such as encryption of user credentials could have prevented the incident [53309].
2. Conducting thorough security reviews and audits before allowing apps to be published on app stores could have helped identify the malicious activity of the app [53309].
3. Enforcing stricter guidelines and monitoring for apps that violate terms of service, like posting unauthorized content on users' feeds, could have prevented the app from reaching a large number of users [53309].</t>
  </si>
  <si>
    <t>1. Developer David Layer-Reiss, of Peppersoft [53309]</t>
  </si>
  <si>
    <t>1. Wednesday
2. published on Wed 11 Nov 2015</t>
  </si>
  <si>
    <t>1. An Instagram client: Who Viewed Your Profile - InstaAgent</t>
  </si>
  <si>
    <t>1. Steals credentials of users who logged into instagram using their application by uploading and unencrypting user credentials to a third-party server</t>
  </si>
  <si>
    <t>1. users who logged into the account instead had their credentials uploaded, unencrypted, to a third-party server
2. the app posted images advertising itself direct to users’ Instagram feeds, in contravention of the site’s terms of service and without the permission of affected users</t>
  </si>
  <si>
    <t>1. Developer David Layer-Reiss, of Peppersoft</t>
  </si>
  <si>
    <t>(a) The software failure incident related to the Instagram client "Who Viewed Your Profile - InstaAgent" stealing usernames and passwords and uploading them to a developer's server is specific to the developer Peppersoft and their app. There is no mention in the article of a similar incident happening before within the same organization.
(b) The incident involving the malicious Instagram client "Who Viewed Your Profile - InstaAgent" is not mentioned to have happened before at other organizations or with their products and services. The focus of the article is on the specific app developed by Peppersoft and the consequences of its actions.</t>
  </si>
  <si>
    <t>(a) The software failure incident in Article #53309 can be attributed to a design failure. The Instagram client app "Who Viewed Your Profile - InstaAgent" was designed with malicious intent to steal usernames and passwords and upload them to a third-party server. This design flaw allowed the app to deceive users by claiming to provide a service to track profile visitors while actually compromising user credentials [53309].
(b) Additionally, the software failure incident in Article #53309 also involved an operation failure. The app not only stole user credentials through its design but also operated in a way that posted images advertising itself directly to users' Instagram feeds without their permission, violating the site's terms of service. This operation failure contributed to the app's malicious activities and misuse of user data [53309].</t>
  </si>
  <si>
    <t>(a) The software failure incident involving the Instagram client "Who Viewed Your Profile - InstaAgent" was within the system. The app itself was designed to maliciously steal usernames and passwords from users who logged in, uploading this sensitive information to a third-party server without encryption. This behavior was not caused by external factors but was a deliberate action by the app developer, leading to a significant breach of user data security [53309]. 
(b) Additionally, the app engaged in another form of malicious activity by posting images advertising itself directly to users' Instagram feeds, which violated the site's terms of service and was done without the permission of affected users. This external action further compounded the software failure incident by engaging in unauthorized activities that affected users externally to the app itself [53309].</t>
  </si>
  <si>
    <t>(a) The software failure incident in Article #53309 was primarily due to software factors. The Instagram client app, "Who Viewed Your Profile - InstaAgent," was designed to steal usernames and passwords and upload them to a third-party server. This malicious activity was a result of the app's software design and functionality, rather than any hardware-related issues [53309].</t>
  </si>
  <si>
    <t>(a) The software failure incident in this case can be considered permanent as the malicious Instagram client app "Who Viewed Your Profile - InstaAgent" was actively stealing usernames and passwords and uploading them to a third-party server. The app was eventually removed from both app stores, but the damage had already been done, and users who had downloaded the app were advised to reset their passwords on Instagram and any other services where they may have used the same login details [53309].</t>
  </si>
  <si>
    <t>(a) The failed system in this incident was related to the information industry as it involved an Instagram client app called "Who Viewed Your Profile - InstaAgent" that was designed to track users' account visitors on the social network [53309].</t>
  </si>
  <si>
    <t>&lt;Article 53309&gt; does not mention any specific information indicating that the overall system involved in the Instagram client software failure incident is a cyber-physical system. Therefore, based on the provided article, it is unknown whether the overall system in this incident is a cyber-physical system.</t>
  </si>
  <si>
    <t>1. The software failure incident involving the Instagram client "Who Viewed Your Profile - InstaAgent" happened when the app was removed from both app stores by Wednesday morning [53309]. 
2. Published on 2015-11-11 08:00:00+00:00.
3. The software failure incident occurred on Wednesday morning, which would be November 11, 2015.</t>
  </si>
  <si>
    <r>
      <rPr>
        <sz val="11"/>
        <color theme="9"/>
        <rFont val="Aptos Narrow"/>
        <family val="2"/>
        <scheme val="minor"/>
      </rPr>
      <t>1. Instagram client "Who Viewed Your Profile - InstaAgent"</t>
    </r>
    <r>
      <rPr>
        <sz val="11"/>
        <color theme="1"/>
        <rFont val="Aptos Narrow"/>
        <family val="2"/>
        <scheme val="minor"/>
      </rPr>
      <t xml:space="preserve">
</t>
    </r>
    <r>
      <rPr>
        <sz val="11"/>
        <color theme="7"/>
        <rFont val="Aptos Narrow"/>
        <family val="2"/>
        <scheme val="minor"/>
      </rPr>
      <t>2. iOS Appstore
3. Android platform
4. Instagram's terms of service</t>
    </r>
  </si>
  <si>
    <r>
      <rPr>
        <sz val="11"/>
        <color theme="9"/>
        <rFont val="Aptos Narrow"/>
        <family val="2"/>
        <scheme val="minor"/>
      </rPr>
      <t>1. The software failure incident led to the theft of usernames and passwords of users who logged into the "Who Viewed Your Profile - InstaAgent" app, with this sensitive information being uploaded unencrypted to a third-party server [53309].</t>
    </r>
    <r>
      <rPr>
        <sz val="11"/>
        <color theme="1"/>
        <rFont val="Aptos Narrow"/>
        <family val="2"/>
        <scheme val="minor"/>
      </rPr>
      <t xml:space="preserve">
</t>
    </r>
    <r>
      <rPr>
        <sz val="11"/>
        <color theme="7"/>
        <rFont val="Aptos Narrow"/>
        <family val="2"/>
        <scheme val="minor"/>
      </rPr>
      <t xml:space="preserve">2. The incident compromised the security and privacy of hundreds of thousands of users who downloaded the app, potentially exposing them to various risks such as unauthorized access to their Instagram accounts and other services where they may have used the same login details [53309].
</t>
    </r>
    <r>
      <rPr>
        <sz val="11"/>
        <color theme="9"/>
        <rFont val="Aptos Narrow"/>
        <family val="2"/>
        <scheme val="minor"/>
      </rPr>
      <t>3. The app's malicious activity violated Instagram's terms of service by posting images advertising itself directly to users' feeds without their permission, further exacerbating the impact of the software failure incident [53309].</t>
    </r>
  </si>
  <si>
    <r>
      <rPr>
        <sz val="11"/>
        <color rgb="FFFFFF00"/>
        <rFont val="Aptos Narrow"/>
        <family val="2"/>
        <scheme val="minor"/>
      </rPr>
      <t>1. The software failure incident could be fixed by implementing stricter security measures during the app review process in both the Apple App Store and Google Play Store to detect and prevent malicious apps like "Who Viewed Your Profile - InstaAgent" from being published [53309].</t>
    </r>
    <r>
      <rPr>
        <sz val="11"/>
        <color theme="1"/>
        <rFont val="Aptos Narrow"/>
        <family val="2"/>
        <scheme val="minor"/>
      </rPr>
      <t xml:space="preserve">
</t>
    </r>
    <r>
      <rPr>
        <sz val="11"/>
        <color theme="9"/>
        <rFont val="Aptos Narrow"/>
        <family val="2"/>
        <scheme val="minor"/>
      </rPr>
      <t>2. Users affected by the incident should delete the malicious app immediately and reset their passwords on Instagram, as well as on any other service where they may have used the same login details [53309].</t>
    </r>
  </si>
  <si>
    <t>(a) The software failure incident in Article 53309 occurred due to non-human_actions. The Instagram client app "Who Viewed Your Profile - InstaAgent" was silently stealing usernames and passwords and uploading them to its developer's server without the users' knowledge or consent. This malicious activity was not directly caused by human actions but rather by the app's design and functionality [53309]. 
(b) Additionally, human_actions also played a role in this software failure incident. The developer of the app, David Layer-Reiss, discovered the malicious activity and warned users about it on his Twitter account. The unauthorized actions of the developer in creating and distributing the app led to the compromise of hundreds of thousands of users' Instagram passwords [53309].</t>
  </si>
  <si>
    <t>(a) The objective of the software failure incident was malicious. The Instagram client app "Who Viewed Your Profile - InstaAgent" was designed to silently steal usernames and passwords from users who logged in, uploading them unencrypted to a third-party server. This malicious activity was discovered by developer David Layer-Reiss, who warned about it on Twitter. The app also engaged in other malicious activities such as posting images advertising itself on users' Instagram feeds without permission, violating the site's terms of service [53309].</t>
  </si>
  <si>
    <t>(a) The intent of the software failure incident was poor_decisions. The app "Who Viewed Your Profile - InstaAgent" was designed to steal usernames and passwords from users who logged in, uploading them unencrypted to a third-party server. This malicious activity was intentional and not accidental, indicating poor decisions made by the developer in creating and distributing the app [53309].</t>
  </si>
  <si>
    <t>a) The software failure incident in Article 53309 can be attributed to development incompetence. The Instagram client app "Who Viewed Your Profile - InstaAgent" was designed to steal usernames and passwords, uploading them to the developer's server. This malicious activity was not disclosed to users and their credentials were uploaded unencrypted to a third-party server, indicating a lack of professional competence in the app's development process.
(b) Additionally, the incident also involved accidental factors. The app not only stole user credentials but also posted images advertising itself directly to users' Instagram feeds without their permission, violating the site's terms of service. This accidental action further exacerbated the impact of the software failure incident, leading to the app's removal from both app stores and compromising the passwords of hundreds of thousands of users.</t>
  </si>
  <si>
    <t>(a) crash: The software failure incident in Article 53309 does not involve a crash where the system loses state and does not perform any of its intended functions.
(b) omission: The software failure incident in Article 53309 does not involve omission where the system omits to perform its intended functions at an instance(s).
(c) timing: The software failure incident in Article 53309 does not involve timing issues where the system performs its intended functions correctly but too late or too early.
(d) value: The software failure incident in Article 53309 involves a failure related to the value, where the system performs its intended functions incorrectly. The app "Who Viewed Your Profile - InstaAgent" claimed to allow users to track who visited their Instagram profile but instead stole usernames and passwords, uploading them to a third-party server [53309].
(e) byzantine: The software failure incident in Article 53309 does not involve a byzantine failure where the system behaves erroneously with inconsistent responses and interactions.
(f) other: The behavior of the software failure incident in Article 53309 is related to malicious activity, specifically stealing usernames and passwords and uploading them to a third-party server, which is not explicitly covered by the options (a) to (e).</t>
  </si>
  <si>
    <r>
      <rPr>
        <sz val="11"/>
        <color theme="7"/>
        <rFont val="Aptos Narrow"/>
        <family val="2"/>
        <scheme val="minor"/>
      </rPr>
      <t>value</t>
    </r>
    <r>
      <rPr>
        <sz val="11"/>
        <color theme="1"/>
        <rFont val="Aptos Narrow"/>
        <family val="2"/>
        <scheme val="minor"/>
      </rPr>
      <t xml:space="preserve">, </t>
    </r>
    <r>
      <rPr>
        <sz val="11"/>
        <color theme="9"/>
        <rFont val="Aptos Narrow"/>
        <family val="2"/>
        <scheme val="minor"/>
      </rPr>
      <t>other</t>
    </r>
  </si>
  <si>
    <t>(d) property: People's material goods, money, or data was impacted due to the software failure
The consequence of the software failure incident described in the articles is related to property. The Instagram client app, "Who Viewed Your Profile - InstaAgent," was silently stealing usernames and passwords of users and uploading them to the developer's server. This unauthorized collection of sensitive information compromised the security and privacy of hundreds of thousands of users who downloaded the app. Users' Instagram passwords were considered compromised, leading to potential risks to their personal data and accounts [53309].</t>
  </si>
  <si>
    <t>1. The software failure incident involving DoubleClick distributing malware in online ads happened in December 2010 [54193].</t>
  </si>
  <si>
    <t>1. The malicious advertisement originating from a bogus advertising agency called AdShufffle [54193]
2. DoubleClick, the Google-owned ad technology platform that served the malware-infected ad [54193]</t>
  </si>
  <si>
    <t>1. Exploitation of browser vulnerabilities through Javascript inserted into the ad banner [54193]
2. Exploitation of Adobe PDF plugin vulnerability to deliver the malware [54193]</t>
  </si>
  <si>
    <t>1. Implement stricter ad verification processes to prevent malicious ads from being served through the ad network [54193].
2. Enhance browser security by regularly updating and patching vulnerabilities to prevent drive-by downloads and exploitation through JavaScript [54193].
3. Improve detection mechanisms for malware in online ads to prevent such incidents from occurring in the future [54193].</t>
  </si>
  <si>
    <t>1. Wayne Huang, CTO of Armorize [54193]
2. Google spokesperson [54193]</t>
  </si>
  <si>
    <t>(a) The software failure incident related to malware being distributed through online ads has happened again at DoubleClick, which is a Google-owned ad technology company. In 2007, DoubleClick was caught serving malware through an ad, causing pop-up warnings to appear on users' desktops [54193].
(b) The incident of malware being distributed through online ads has also occurred at other organizations. In this case, the malicious advertisement originated from a bogus advertising agency called AdShufffle and appeared on sites like Runnersworld.com and OrganicGardening.com, which are published by Rodale Inc [54193].</t>
  </si>
  <si>
    <t>(a) The software failure incident in the article can be attributed to the design phase. The incident occurred due to the malicious advertisement being distributed through DoubleClick's ad technology, exploiting vulnerabilities in users' browsers and PDF plug-ins to install malware on their computers [54193].
(b) The software failure incident can also be linked to the operation phase. Users were infected with malware simply by visiting a website where the infected banner ad was displayed, without having to click on the ad. This indicates a failure in the operation of the system, as users were unintentionally exposed to the malware through the normal operation of browsing websites [54193].</t>
  </si>
  <si>
    <t>(a) within_system: The software failure incident involving DoubleClick distributing malware through online ads was due to vulnerabilities in the system that allowed malicious Javascript to be inserted into legitimate banner ads. This malicious code exploited the user's browser through vulnerabilities, leading to the installation of the "hdd plus" software on users' computers. Additionally, a backdoor was installed on infected machines, although its exact purpose was still being investigated by researchers [54193].
(b) outside_system: The software failure incident was triggered by external factors, specifically the actions of malicious actors who created a fake advertising agency called AdShufffle to distribute the infected banner ad. Users were infected simply by visiting websites where the malicious ad was displayed, without needing to click on the ad. This external threat actor exploited vulnerabilities within the system to deliver the malware to unsuspecting users [54193].</t>
  </si>
  <si>
    <t>(a) The software failure incident in Article 54193 occurred due to non-human actions. Specifically, the failure was caused by malware being distributed through online ads served by DoubleClick. The malware infected users who visited websites where the infected banner ad was displayed, without the users having to click on the ad. The malware was installed as a drive-by download, exploiting vulnerabilities in users' browsers and PDF plug-ins. The malicious ad originated from a bogus advertising agency and was detected by an automated program called Hack Alert [54193]. 
(b) Human actions were also involved in this software failure incident. The attackers behind the malicious ad copied a legitimate banner ad and inserted Javascript that exploited the user's browser through vulnerabilities. Additionally, the attackers tried to deceive users by displaying fake Windows warning messages prompting them to purchase a security program. The incident also involved the actions of security researchers like Wayne Huang, CTO of Armorize, who discovered the problem and notified DoubleClick, as well as Google's security team that detected and blocked malware through its DoubleClick Ad Exchange filter [54193].</t>
  </si>
  <si>
    <t>(a) The software failure incident in the article is primarily related to software vulnerabilities rather than hardware issues. The incident involved malware being distributed through online ads served by DoubleClick, exploiting users' browsers through software vulnerabilities such as unpatched vulnerabilities and Adobe exploits. The malware was installed on users' computers without their interaction, indicating a software-related attack rather than a hardware-related failure [54193]. 
(b) The software failure incident in the article is attributed to software vulnerabilities and malicious code inserted into legitimate banner ads. The malware, named "hdd plus," was installed on users' computers through Javascript exploits and Adobe vulnerabilities, indicating a software-related failure [54193].</t>
  </si>
  <si>
    <t>(a) The software failure incident in Article 54193 can be attributed to development incompetence as it involved the distribution of malware through DoubleClick's ad technology. The malware was inserted into a banner ad by exploiting vulnerabilities in users' browsers, leading to the installation of malicious software on users' computers without their interaction. This incident highlights a lack of professional competence in ensuring the security and integrity of the ad-serving platform, ultimately resulting in the dissemination of harmful software [54193].
(b) Additionally, the incident can also be categorized as accidental, as it was not intentional for DoubleClick to serve malware through its ad technology. The malware infection was detected by security researchers who notified DoubleClick about the issue, indicating that the distribution of malware was not a deliberate action by the company. The accidental nature of the incident is further emphasized by Google's response, where they acknowledged the malware detection and took immediate action to block the malicious creatives from being served through their system [54193].</t>
  </si>
  <si>
    <t>(a) The software failure incident described in the article is more likely to be temporary rather than permanent. The incident involved the distribution of malware through online ads served by DoubleClick, affecting users who visited websites displaying the infected banner ad. The malware was installed as a drive-by download without the need for users to click on the ad. The malicious ad exploited vulnerabilities in users' browsers and PDF plug-ins to install the "hdd plus" software on their computers, prompting fake Windows warning messages to deceive users into purchasing a security program. Google, the owner of DoubleClick, acknowledged the issue and detected malware through its DoubleClick Ad Exchange filter, blocking the malicious creatives instantly. The incident was detected by Armorize's Hack Alert program, which scans websites for malicious activity. The malware was not detected by most anti-virus products, indicating a temporary failure in the detection and prevention mechanisms of those products [54193].</t>
  </si>
  <si>
    <t>The software failure incident described in the article does not involve a cyber-physical system. The incident primarily revolves around online ad distribution and malware infection through banner ads on websites, without any direct mention of physical components or control of physical inputs/outputs. Therefore, the overall system in this incident is not classified as a cyber-physical system [54193].</t>
  </si>
  <si>
    <t>1. December 4th, 2010</t>
  </si>
  <si>
    <t>1. Google DoubleClick
2. a bogus advertising agency called AdShufffle</t>
  </si>
  <si>
    <t xml:space="preserve">1. Websites using DoubleClick to display ads
2. malicious ad has appeared on sites for Runnersworld.com and OrganicGardening.com, among other sites that are still being determined. 
</t>
  </si>
  <si>
    <t>1. attackers simply copied a legitimate banner ad and inserted Javascript that exploits the user's browser through one of three vulnerabilities. If the user has any of the unpatched vulnerabilities, a piece of software called "hdd plus" is quietly installed on their computer. The Javascript also tries to force browsers' PDF plug-ins to open a PDF to deliver the software through an Adobe exploit. Once a user is infected, the "hdd plus" program causes a fake Windows warning message to appear on the user's screen indicating that their machine is riddled with malware, and urging the user to purchase a security program. Huang says a backdoor is also installed on the user's machines, but he says researchers are still examining it to determine what it does.</t>
  </si>
  <si>
    <t>1. users don’t have to click on the ad to be infected, they just have to visit a website when the ad appears on the page.</t>
  </si>
  <si>
    <t>1. Malware affecting users' devices: a piece of software called "hdd plus" is quietly installed on their computer, Once a user is infected, the "hdd plus" program causes a fake Windows warning message to appear on the user's screen indicating that their machine is riddled with malware, and urging the user to purchase a security program. a backdoor is also installed on the user's machines, but he says researchers are still examining it to determine what it does.
2.  It’s installed as a drive-by download, meaning that users don’t have to click on the ad to be infected, they just have to visit a website when the ad appears on the page.</t>
  </si>
  <si>
    <t>1. The malicious ads were discovered by an Armorize program called Hack Alert that scans web sites for malicious activity.
2. DoubleClick said at the time that it had implemented a new security monitoring system to filter ads for malware.</t>
  </si>
  <si>
    <r>
      <rPr>
        <sz val="11"/>
        <color theme="9"/>
        <rFont val="Aptos Narrow"/>
        <family val="2"/>
        <scheme val="minor"/>
      </rPr>
      <t xml:space="preserve">1. DoubleClick ad technology
2. DoubleClick Ad Exchange filter
</t>
    </r>
    <r>
      <rPr>
        <sz val="11"/>
        <color theme="7"/>
        <rFont val="Aptos Narrow"/>
        <family val="2"/>
        <scheme val="minor"/>
      </rPr>
      <t>3. "hdd plus" software
4. Adobe exploit
5. PDF plug-ins</t>
    </r>
  </si>
  <si>
    <r>
      <rPr>
        <sz val="11"/>
        <color theme="7"/>
        <rFont val="Aptos Narrow"/>
        <family val="2"/>
        <scheme val="minor"/>
      </rPr>
      <t>1. Users who visited websites displaying the infected banner ad [54193]</t>
    </r>
    <r>
      <rPr>
        <sz val="11"/>
        <color theme="1"/>
        <rFont val="Aptos Narrow"/>
        <family val="2"/>
        <scheme val="minor"/>
      </rPr>
      <t xml:space="preserve">
</t>
    </r>
    <r>
      <rPr>
        <sz val="11"/>
        <color theme="9"/>
        <rFont val="Aptos Narrow"/>
        <family val="2"/>
        <scheme val="minor"/>
      </rPr>
      <t xml:space="preserve">2. Websites where the malicious ad appeared, such as Runnersworld.com and OrganicGardening.com [54193]
</t>
    </r>
    <r>
      <rPr>
        <sz val="11"/>
        <color theme="7"/>
        <rFont val="Aptos Narrow"/>
        <family val="2"/>
        <scheme val="minor"/>
      </rPr>
      <t xml:space="preserve">3. Advertisers like Target, whose gift card was being falsely promoted in the malicious ad [54193]
</t>
    </r>
    <r>
      <rPr>
        <sz val="11"/>
        <color theme="9"/>
        <rFont val="Aptos Narrow"/>
        <family val="2"/>
        <scheme val="minor"/>
      </rPr>
      <t>4. Google's DoubleClick Ad Exchange, which had to deal with the issue of malware being distributed through its system [54193]</t>
    </r>
  </si>
  <si>
    <r>
      <rPr>
        <sz val="11"/>
        <color theme="7"/>
        <rFont val="Aptos Narrow"/>
        <family val="2"/>
        <scheme val="minor"/>
      </rPr>
      <t xml:space="preserve">1. The malicious advertisement originated from a bogus advertising agency called AdShufffle, with three fâ€™s in the name, which appears to be playing off legitimate advertiser AdShuffle [54193].
2. The attackers simply copied a legitimate banner ad and inserted Javascript that exploits the user's browser through vulnerabilities [54193].
</t>
    </r>
    <r>
      <rPr>
        <sz val="11"/>
        <color theme="9"/>
        <rFont val="Aptos Narrow"/>
        <family val="2"/>
        <scheme val="minor"/>
      </rPr>
      <t>3. The malware was distributed through a drive-by download, meaning users didnâ€™t have to click on the ad to be infected, they just had to visit a website where the infected banner ad was displayed [54193].</t>
    </r>
  </si>
  <si>
    <r>
      <rPr>
        <sz val="11"/>
        <color theme="9"/>
        <rFont val="Aptos Narrow"/>
        <family val="2"/>
        <scheme val="minor"/>
      </rPr>
      <t>1. Users visiting websites with the infected banner ad were at risk of being infected with malware without clicking on the ad, leading to potential security breaches on their computers [54193].
2. The malware installed through the infected ad displayed fake Windows warning messages on users' screens, prompting them to purchase a fake security program, potentially leading to financial losses for affected users [54193].</t>
    </r>
    <r>
      <rPr>
        <sz val="11"/>
        <color theme="1"/>
        <rFont val="Aptos Narrow"/>
        <family val="2"/>
        <scheme val="minor"/>
      </rPr>
      <t xml:space="preserve">
</t>
    </r>
    <r>
      <rPr>
        <sz val="11"/>
        <color theme="7"/>
        <rFont val="Aptos Narrow"/>
        <family val="2"/>
        <scheme val="minor"/>
      </rPr>
      <t>3. The malicious ad campaign could have impacted multiple websites, including popular ones like Runnersworld.com and OrganicGardening.com, causing reputational damage to these sites [54193].
4. The incident highlighted vulnerabilities in users' browsers and PDF plug-ins that were exploited by the attackers, indicating potential weaknesses in software security measures [54193].</t>
    </r>
  </si>
  <si>
    <r>
      <rPr>
        <sz val="11"/>
        <color theme="9"/>
        <rFont val="Aptos Narrow"/>
        <family val="2"/>
        <scheme val="minor"/>
      </rPr>
      <t>1. Implementing stricter ad verification processes to detect and prevent malicious ads from being served through the ad network [54193].</t>
    </r>
    <r>
      <rPr>
        <sz val="11"/>
        <color theme="1"/>
        <rFont val="Aptos Narrow"/>
        <family val="2"/>
        <scheme val="minor"/>
      </rPr>
      <t xml:space="preserve">
</t>
    </r>
    <r>
      <rPr>
        <sz val="11"/>
        <color theme="7"/>
        <rFont val="Aptos Narrow"/>
        <family val="2"/>
        <scheme val="minor"/>
      </rPr>
      <t xml:space="preserve">2. Regularly updating and patching browser vulnerabilities to prevent exploitation by malicious Javascript [54193].
3. Enhancing browser security features to prevent unauthorized downloads and installations of software [54193].
</t>
    </r>
    <r>
      <rPr>
        <sz val="11"/>
        <color theme="9"/>
        <rFont val="Aptos Narrow"/>
        <family val="2"/>
        <scheme val="minor"/>
      </rPr>
      <t>4. Conducting thorough security audits of ad content and agencies to ensure legitimacy and prevent fraudulent activities [54193].</t>
    </r>
  </si>
  <si>
    <r>
      <t xml:space="preserve">1. Wayne Huang, CTO of Armorize
</t>
    </r>
    <r>
      <rPr>
        <sz val="11"/>
        <color theme="5"/>
        <rFont val="Aptos Narrow"/>
        <family val="2"/>
        <scheme val="minor"/>
      </rPr>
      <t>2. company spokeswoman for Runnersworld.com and OrganicGardening.com</t>
    </r>
    <r>
      <rPr>
        <sz val="11"/>
        <color theme="1"/>
        <rFont val="Aptos Narrow"/>
        <family val="2"/>
        <scheme val="minor"/>
      </rPr>
      <t xml:space="preserve">
3. Google DoubleClick</t>
    </r>
  </si>
  <si>
    <t>(a) The software failure incident described in the article is malicious in nature. The incident involved the distribution of malware through online ads served by DoubleClick, a Google-owned ad technology. The malware was designed to infect users' computers without their interaction, exploiting vulnerabilities in the users' browsers and PDF plug-ins. The malware installation process included displaying fake Windows warning messages to deceive users into purchasing a fake security program. Additionally, a backdoor was installed on infected machines, although its exact purpose was still being investigated at the time of the report [54193].</t>
  </si>
  <si>
    <t>a) The intent of the software failure incident:
- The incident involving DoubleClick distributing malware through online ads was not due to accidental decisions but rather a deliberate act by attackers who exploited vulnerabilities in the system to infect users with malicious software [54193].
- The attackers inserted Javascript into a legitimate banner ad to exploit users' browsers through vulnerabilities, leading to the installation of malware on users' computers [54193].
- The malware displayed fake Windows warning messages to users, urging them to purchase a security program, indicating a malicious intent behind the software failure incident [54193].</t>
  </si>
  <si>
    <t>(a) crash: The software failure incident in the article can be categorized as a crash. The malware distributed through DoubleClick's ad technology caused users' machines to be infected, leading to a fake Windows warning message appearing on the screen, indicating malware presence and prompting the user to purchase a security program. This behavior can be considered a system crash as it results in the system losing its state and not performing its intended functions [54193].
(b) omission: The incident does not specifically mention a failure due to the system omitting to perform its intended functions at an instance(s).
(c) timing: The incident does not involve a failure due to the system performing its intended functions correctly but too late or too early.
(d) value: The software failure incident can be associated with a failure due to the system performing its intended functions incorrectly. The malware installed on users' computers by the malicious ad caused the system to display fake Windows warning messages and prompt users to purchase a security program, indicating incorrect behavior [54193].
(e) byzantine: The incident does not exhibit a failure due to the system behaving erroneously with inconsistent responses and interactions.
(f) other: The behavior of the software failure incident can also be described as a security vulnerability exploit. The attackers exploited vulnerabilities in users' browsers through the malicious ad, leading to the installation of malware on users' computers. This behavior highlights a security flaw in the system that was exploited by the attackers [54193].</t>
  </si>
  <si>
    <t xml:space="preserve"> (a) The software failure incident reported in the article is related to the advertising industry, specifically online advertising technology owned by Google, such as DoubleClick. The incident involved the distribution of malware through online ads served on various websites [54193].</t>
  </si>
  <si>
    <t>(a) unknown  
(b) unknown  
(c) unknown  
(d) People's material goods, money, or data was impacted due to the software failure. The malware distributed through DoubleClick's ad technology infected users' computers, causing a fake Windows warning message to appear on the user's screen indicating that their machine is riddled with malware and urging the user to purchase a security program [54193].  
(e) unknown  
(f) unknown  
(g) unknown  
(h) There were potential consequences discussed of the software failure that did not occur. The malware distributed through DoubleClick's ad technology could have infected users' computers, potentially causing harm or loss of data. However, it's not explicitly mentioned in the article that these consequences actually occurred [54193].  
(i) unknown</t>
  </si>
  <si>
    <t>1. The software failure incident in North Korea happened over the weekend and grew progressively worse until North Korea went "totally down" [56266].
2. Published on 2014-12-22 08:00:00+00:00.
3. The software failure incident in North Korea occurred in December 2014.</t>
  </si>
  <si>
    <t>The system that failed in the software failure incident reported in the news article was:
1. North Korea's internet infrastructure [56266]</t>
  </si>
  <si>
    <t>1. A band of hacktivists could have been responsible for the internet outages in North Korea due to their limited connectivity and lack of internet sophistication [56266].
2. The US government was suspected of possibly being responsible for the denial-of-service attacks aimed at North Korea's infrastructure, although they declined to confirm any involvement [56266].</t>
  </si>
  <si>
    <t>1. North Korea's internet infrastructure [56266]</t>
  </si>
  <si>
    <t>1. Denial-of-service attacks aimed at North Korea's infrastructure [56266]
2. Router suffering a software glitch [56266]</t>
  </si>
  <si>
    <t>1. Published on December 2014
2. "starting on Saturday and persisting on Monday"</t>
  </si>
  <si>
    <t>1. North Korea's internet: the country’s online access</t>
  </si>
  <si>
    <t>1.  tensions over the massive hacking of Sony and cancellation of The Interview, a comedy sending up regime leader Kim Jong-un.
2. North Korea’s limited connectivity and lack of internet sophistication, it would be relatively simple for a band of hacktivists to shut down online access</t>
  </si>
  <si>
    <t>1. US-based internet monitoring company Dyn
2. Internet technology service Arbor Networks
3. state department spokeswoman Marie Harf
4. North Korean diplomat Kim Song
5. Barack Obama</t>
  </si>
  <si>
    <t>(a) The software failure incident related to internet outages in North Korea does not indicate a similar incident happening again within the same organization or with its products and services. The incident in North Korea was attributed to denial-of-service attacks and routing instabilities, rather than a recurring software failure within the organization itself [56266]. 
(b) The incident in North Korea involving internet outages due to denial-of-service attacks and routing instabilities does not directly indicate a similar incident happening again at other organizations or with their products and services. The nature of the incident, such as the targeted denial-of-service attacks, was specific to the situation in North Korea and not necessarily indicative of a widespread issue affecting multiple organizations [56266].</t>
  </si>
  <si>
    <t>(a) The software failure incident related to the design phase can be attributed to the denial-of-service attacks aimed at North Korea's infrastructure. Internet technology service Arbor Networks detected these attacks starting on Saturday and persisting on Monday, which tie up a target's internet equipment until the attacks stop or the spurious traffic can be filtered and discarded to allow normal connections to resume [56266].
(b) The software failure incident related to the operation phase can be seen in the statement by Doug Madory, the director of internet analysis at Dyn, who mentioned that the problems with North Korea's internet connectivity grew progressively worse until the country went "totally down." He suggested that a router suffering a software glitch or a cyber-attack involving North Korea's internet service could be potential reasons for the outage, indicating issues related to the operation or functioning of the system [56266].</t>
  </si>
  <si>
    <t>(a) within_system: The software failure incident in North Korea, where the country experienced internet outages, could potentially be attributed to factors originating from within the system. The article mentions the possibility of a router suffering a software glitch as a benign explanation for the problem [56266]. Additionally, the article discusses how routing instabilities are not uncommon but highlights that this particular outage was prolonged and worsened over time, indicating a deviation from a typical routing problem and suggesting an internal issue within the system [56266].
(b) outside_system: The software failure incident in North Korea, particularly the internet outages, could also be linked to contributing factors originating from outside the system. The article mentions denial-of-service attacks aimed at North Korea's infrastructure, which tie up the target's internet equipment until the attacks stop or the spurious traffic can be filtered and discarded to allow normal connections to resume [56266]. This external attack on the system from outside sources could have played a significant role in the software failure incident.</t>
  </si>
  <si>
    <t>(a) The software failure incident in North Korea was potentially due to non-human actions, specifically denial-of-service attacks aimed at North Korea's infrastructure [56266]. These attacks tie up a target's internet equipment, overwhelming it until the attacks stop or the spurious traffic can be filtered and discarded to allow normal connections to resume. Additionally, the incident was characterized by routing instabilities that were not common, with the outage getting progressively worse over time, indicating a potential non-human cause [56266].
(b) The software failure incident in North Korea could also be attributed to human actions, particularly in the context of the tensions over the hacking of Sony Pictures and the cancellation of The Interview movie. The US government was considering responses to the cyber vandalism attributed to North Korea, but it was not immediately clear if North Korea's internet connectivity problems were in retribution [56266]. This suggests that human actions and decisions in the geopolitical realm could have played a role in the software failure incident.</t>
  </si>
  <si>
    <t>(a) The software failure incident related to hardware:
- The article mentions a possible benign explanation for the internet outage being a router suffering a software glitch [56266].
- The article also discusses routing instabilities, which are not uncommon, but this particular outage was prolonged and got worse over time, indicating a hardware-related issue rather than a typical routing problem [56266].
(b) The software failure incident related to software:
- The article discusses the possibility of a cyber-attack involving North Korea's internet service as a contributing factor to the software failure incident [56266].
- It is mentioned that North Korea's online access went "totally down," indicating a significant software failure incident [56266].</t>
  </si>
  <si>
    <t>(a) The software failure incident in North Korea, where the country experienced sweeping internet outages, was suspected to be a result of a malicious attack. Internet technology service Arbor Networks detected denial-of-service attacks aimed at North Korea's infrastructure, which tie up a target's internet equipment until the attacks stop or the spurious traffic can be filtered and discarded [56266].
(b) On the other hand, there was also a mention of a benign explanation for the problem, such as a router suffering a software glitch, which could be considered a non-malicious contributing factor to the software failure incident [56266].</t>
  </si>
  <si>
    <t>(a) The software failure incident related to the internet outages in North Korea was not due to poor decisions but rather potentially due to intentional denial-of-service attacks aimed at North Korea's infrastructure [56266]. The incident involved deliberate actions by external entities rather than poor decisions made by the North Korean government.</t>
  </si>
  <si>
    <t>The software failure incident reported in the articles was temporary. The internet outages experienced by North Korea were described as progressively worse, with the country's online access going "totally down" at one stage [56266]. The incident involved denial-of-service attacks aimed at North Korea's infrastructure, which tie up a target's internet equipment until the attacks stop or the spurious traffic can be filtered and discarded to allow normal connections to resume [56266]. Additionally, the problems were discovered over the weekend and grew progressively worse until North Korea went "totally down" [56266]. This indicates that the software failure incident was temporary and not permanent.</t>
  </si>
  <si>
    <t>(a) crash: The software failure incident in North Korea was described as the country's online access going "totally down" [56266]. This indicates a crash where the system lost its state and was not performing any of its intended functions.</t>
  </si>
  <si>
    <t>(a) death: People lost their lives due to the software failure
- No information in the provided article about any deaths resulting from the software failure incident [56266]. 
(b) harm: People were physically harmed due to the software failure
- No information in the provided article about physical harm to people due to the software failure incident [56266].
(c) basic: People's access to food or shelter was impacted because of the software failure
- No information in the provided article about people's access to food or shelter being impacted due to the software failure incident [56266].
(d) property: People's material goods, money, or data was impacted due to the software failure
- The software failure incident in North Korea resulted in internet outages that affected the country's online access, potentially impacting communication, information exchange, and online activities [56266].
(e) delay: People had to postpone an activity due to the software failure
- The software failure incident in North Korea led to internet outages, which could have caused delays in online activities and communications for individuals and organizations in the country [56266].
(f) non-human: Non-human entities were impacted due to the software failure
- The software failure incident in North Korea affected the country's internet infrastructure, leading to denial-of-service attacks aimed at North Korea's infrastructure [56266].
(g) no_consequence: There were no real observed consequences of the software failure
- The software failure incident in North Korea resulted in significant internet outages and disruptions, indicating real consequences of the incident [56266].
(h) theoretical_consequence: There were potential consequences discussed of the software failure that did not occur
- The article mentions the potential consequences of the software failure incident, such as the US government's expected response to the hacking of Sony Pictures and the uncertainty surrounding North Korea's internet connectivity problems [56266].
(i) other: Was there consequence(s) of the software failure not described in the (a to h) options? What is the other consequence(s)?
- The software failure incident in North Korea raised concerns about cyber vulnerabilities, potential cyber-attacks, and the sophistication of North Korea's internet infrastructure [56266].</t>
  </si>
  <si>
    <t>The software failure incident reported in the articles regarding North Korea's internet outages does not involve a cyber-physical system. The incident primarily revolves around internet connectivity issues, denial-of-service attacks, and potential cyber-attacks affecting North Korea's online access. There is no mention of physical components being monitored or controlled by computational systems in this context. Therefore, the overall system in this incident is not classified as a cyber-physical system [56266].</t>
  </si>
  <si>
    <t>1. monitoring detected denial-of-service attacks aimed at North Korea’s infrastructure starting on Saturday and persisting on Monday: Such attacks tie up a target’s internet equipment so that it becomes overwhelmed until the attacks stop or the spurious traffic can be filtered and discarded to allow normal connections to resume
2. one benign explanation for the problem was that a router suffered a software glitch</t>
  </si>
  <si>
    <r>
      <rPr>
        <sz val="11"/>
        <color theme="9"/>
        <rFont val="Aptos Narrow"/>
        <family val="2"/>
        <scheme val="minor"/>
      </rPr>
      <t xml:space="preserve">1. The software failure incident led to sweeping and progressively worse internet outages in North Korea, with the country's online access going "totally down" at one stage [56266].
2. The incident resulted in denial-of-service attacks aimed at North Korea's infrastructure, causing its internet equipment to become overwhelmed until the attacks stopped or the spurious traffic could be filtered and discarded to allow normal connections to resume [56266].
</t>
    </r>
    <r>
      <rPr>
        <sz val="11"/>
        <color theme="7"/>
        <rFont val="Aptos Narrow"/>
        <family val="2"/>
        <scheme val="minor"/>
      </rPr>
      <t>3. The outage affected North Korea's limited connectivity and lack of internet sophistication, making it relatively simple for hacktivists to shut down online access, potentially impacting the population's access to the internet [56266].
4. The prolonged and worsening outage indicated that the software failure incident was not a typical routing problem but rather a significant issue affecting North Korea's internet connectivity [56266].</t>
    </r>
  </si>
  <si>
    <r>
      <rPr>
        <sz val="11"/>
        <color theme="7"/>
        <rFont val="Aptos Narrow"/>
        <family val="2"/>
        <scheme val="minor"/>
      </rPr>
      <t>1. Implementing robust cybersecurity measures to protect against denial-of-service attacks [56266].</t>
    </r>
    <r>
      <rPr>
        <sz val="11"/>
        <color theme="1"/>
        <rFont val="Aptos Narrow"/>
        <family val="2"/>
        <scheme val="minor"/>
      </rPr>
      <t xml:space="preserve">
</t>
    </r>
    <r>
      <rPr>
        <sz val="11"/>
        <color theme="8"/>
        <rFont val="Aptos Narrow"/>
        <family val="2"/>
        <scheme val="minor"/>
      </rPr>
      <t>2. Regularly updating and patching software to prevent vulnerabilities that could be exploited by hackers [56266].</t>
    </r>
    <r>
      <rPr>
        <sz val="11"/>
        <color theme="1"/>
        <rFont val="Aptos Narrow"/>
        <family val="2"/>
        <scheme val="minor"/>
      </rPr>
      <t xml:space="preserve">
</t>
    </r>
    <r>
      <rPr>
        <sz val="11"/>
        <color theme="7"/>
        <rFont val="Aptos Narrow"/>
        <family val="2"/>
        <scheme val="minor"/>
      </rPr>
      <t>3. Conducting thorough security audits and assessments to identify and address any weaknesses in the network infrastructure [56266].
4. Enhancing internet infrastructure and connectivity to improve resilience against potential cyber-attacks [56266].</t>
    </r>
  </si>
  <si>
    <t>1. Implementing robust cybersecurity measures to prevent future denial-of-service attacks [56266].
2. Conducting a thorough investigation to identify the root cause of the software glitch or cyber-attack that caused the outage [56266].
3. Enhancing North Korea's internet infrastructure and connectivity to make it more resilient to potential disruptions [56266].</t>
  </si>
  <si>
    <r>
      <t xml:space="preserve">1. Computer expert
</t>
    </r>
    <r>
      <rPr>
        <sz val="11"/>
        <color theme="9"/>
        <rFont val="Aptos Narrow"/>
        <family val="2"/>
        <scheme val="minor"/>
      </rPr>
      <t xml:space="preserve">2. US-based internet monitoring company Dyn
3. Internet technology service Arbor Networks
</t>
    </r>
    <r>
      <rPr>
        <sz val="11"/>
        <color theme="7"/>
        <rFont val="Aptos Narrow"/>
        <family val="2"/>
        <scheme val="minor"/>
      </rPr>
      <t>4. Dan Holden, director of security research at Arbor Networks</t>
    </r>
    <r>
      <rPr>
        <sz val="11"/>
        <color theme="1"/>
        <rFont val="Aptos Narrow"/>
        <family val="2"/>
        <scheme val="minor"/>
      </rPr>
      <t xml:space="preserve">
</t>
    </r>
    <r>
      <rPr>
        <sz val="11"/>
        <color theme="9"/>
        <rFont val="Aptos Narrow"/>
        <family val="2"/>
        <scheme val="minor"/>
      </rPr>
      <t>5. Barack Obama</t>
    </r>
    <r>
      <rPr>
        <sz val="11"/>
        <color theme="1"/>
        <rFont val="Aptos Narrow"/>
        <family val="2"/>
        <scheme val="minor"/>
      </rPr>
      <t xml:space="preserve">
</t>
    </r>
    <r>
      <rPr>
        <sz val="11"/>
        <color theme="7"/>
        <rFont val="Aptos Narrow"/>
        <family val="2"/>
        <scheme val="minor"/>
      </rPr>
      <t xml:space="preserve">6. Doug Madory, director of internet analysis at Dyn
</t>
    </r>
    <r>
      <rPr>
        <sz val="11"/>
        <color theme="9"/>
        <rFont val="Aptos Narrow"/>
        <family val="2"/>
        <scheme val="minor"/>
      </rPr>
      <t xml:space="preserve">7. North Korean diplomat Kim Song
8. State department spokeswoman Marie Harf
</t>
    </r>
    <r>
      <rPr>
        <sz val="11"/>
        <color theme="1"/>
        <rFont val="Aptos Narrow"/>
        <family val="2"/>
        <scheme val="minor"/>
      </rPr>
      <t xml:space="preserve">
[56266]</t>
    </r>
  </si>
  <si>
    <t>(a) The software failure incident in North Korea, where the country experienced internet outages, could potentially be linked to development incompetence. The article mentions that North Korea has limited connectivity and lacks internet sophistication, making it relatively simple for hacktivists to shut down online access. Dan Holden, the director of security research at Arbor Networks, stated that anyone upset because they couldn't watch a movie could potentially disrupt North Korea's internet, indicating a lack of robustness in their internet infrastructure [56266].
(b) The software failure incident could also be accidental in nature. Doug Madory, the director of internet analysis at Dyn, mentioned that one benign explanation for the problem could be a router suffering a software glitch. He also highlighted that routing instabilities were not uncommon, but this particular outage was prolonged and worsened over time, indicating an unexpected and accidental nature of the incident [56266].</t>
  </si>
  <si>
    <t>(a) The failed system in this incident was related to the information industry, specifically the internet connectivity of North Korea. The country experienced sweeping internet outages, with one computer expert mentioning that the online access went "totally down" at one stage [Article 56266].
(l) The incident also has implications for the government industry as it involves tensions between North Korea and the US government. The US government was being questioned about its involvement in the internet outages, especially in the context of the hacking of Sony Pictures and the cancellation of The Interview movie [Article 56266].</t>
  </si>
  <si>
    <t>1. Google Photos image recognition algorithm
2. Auto-tag tool
3. Image labelling technology</t>
  </si>
  <si>
    <t>1. Google [66881]</t>
  </si>
  <si>
    <t>1. Implementing more robust and diverse training data sets to avoid biased or inaccurate image recognition results [66881].
2. Conducting thorough testing and quality assurance processes before releasing the software to identify and address potential issues like misidentifying individuals in images [66881].
3. Developing and implementing more sophisticated image recognition algorithms that can accurately identify a wide range of subjects, including diverse human faces, animals, and objects [66881].</t>
  </si>
  <si>
    <t>1. Developing a diverse model base for the algorithm to ensure accurate identification of individuals regardless of race or ethnicity [66881].</t>
  </si>
  <si>
    <t>1. 2015
2. 2018</t>
  </si>
  <si>
    <t>1. Google's image recognition algorithm in its auto-tag tool in its Photos app</t>
  </si>
  <si>
    <t>1. Google</t>
  </si>
  <si>
    <t>1. not working to develop a diverse model for an algorithm and instead just banning identification of gorillas and black people.</t>
  </si>
  <si>
    <t>1. The software outraged many users back in 2015 after it tagged images of a computer programmer and his friend as primates.
2. The app could not identify gorillas, chimpanzees or monkeys.</t>
  </si>
  <si>
    <t>1. making the effort to develop a diverse (eg not all white) model base for the algorithm
2. We're also working on longer-term fixes around both linguistics – words to be careful about in photos of people – and image recognition itself, eg better recognition of dark skinned faces</t>
  </si>
  <si>
    <t>1. longer-term fixes around both linguistics – words to be careful about in photos of people – and image recognition itself, eg better recognition of dark skinned faces</t>
  </si>
  <si>
    <t>permanent, temporary</t>
  </si>
  <si>
    <t>a) The software failure incident related to Google's image recognition algorithm misidentifying black people as gorillas happened again within the same organization. Google faced backlash in 2015 when its Photos app tagged images of a computer programmer and his friend as primates, leading to the company blocking identification of gorillas, chimpanzees, and monkeys [66881].
b) There is no specific information in the provided article indicating that a similar incident has happened at other organizations or with their products and services.</t>
  </si>
  <si>
    <t>(a) The software failure incident related to the design phase can be seen in the case of Google's image recognition algorithm. The incident occurred due to the algorithm misidentifying black people as gorillas, leading to outrage and criticism. Instead of addressing the root cause of the issue by developing a more diverse model for the algorithm, Google opted to simply ban the identification of gorillas, chimpanzees, and monkeys [66881].
(b) The software failure incident related to the operation phase is evident in how the misidentification of individuals as gorillas occurred during the operation of Google Photos. Users like Jacky Alcine discovered that photos of him and a female friend were tagged as gorillas by the image recognition software, highlighting a failure in the operational aspect of the system [66881].</t>
  </si>
  <si>
    <t>(a) The software failure incident involving Google's image recognition algorithm can be categorized as within_system. The incident occurred due to the algorithm's inability to correctly identify and categorize images, leading to offensive and inaccurate labeling of individuals as gorillas [66881]. The issue was acknowledged by Google, and efforts were made internally to address the problem by blocking the identification of certain terms like 'gorilla,' 'chimp,' 'chimpanzee,' and 'monkey' within the algorithm [66881]. The company's response to the incident and the subsequent actions taken to rectify the problem indicate that the failure originated from within the system itself.</t>
  </si>
  <si>
    <t>(a) The software failure incident reported in the articles was not due to hardware issues. The incident was related to Google's image recognition algorithm misidentifying images and causing outrage among users [66881]. 
(b) The software failure incident was primarily due to contributing factors originating in the software itself. Google's image recognition algorithm had a flaw that led to images of individuals being incorrectly tagged as gorillas, prompting the company to block the identification of gorillas, chimpanzees, and monkeys to address the issue [66881].</t>
  </si>
  <si>
    <t>(a) The software failure incident related to the Google Photos image recognition algorithm was non-malicious. The incident occurred when the algorithm incorrectly tagged images of a computer programmer and his friend as gorillas, causing outrage among users. Google's response to the incident was to block the identification of gorillas, chimpanzees, and monkeys, rather than fixing the underlying issue with the algorithm. This action was criticized by users and experts who suggested that Google should have developed a more diverse model for the algorithm instead of simply banning certain terms like 'gorilla' [66881]. 
(b) The incident was not a result of malicious intent but rather a failure in the image recognition technology that led to incorrect labeling of individuals in the photos. The chief architect of social at Google, Yonatan Zunger, acknowledged the mistake and mentioned that engineers were working on fixes to prevent similar issues in the future. The response from Google indicated that the error was unintentional and efforts were being made to address the underlying problems in the software [66881].</t>
  </si>
  <si>
    <t>The software failure incident related to Google's image recognition algorithm misidentifying black people as gorillas was initially temporary as Google "fixed" the issue by blocking identification of gorillas, chimpanzees, and monkeys [66881]. However, the incident also highlighted a more permanent issue with the software's image labelling technology, which the company acknowledged as being "nowhere near perfect" [66881].</t>
  </si>
  <si>
    <t>(a) The software failure incident reported in the news article is related to the information industry. Google's image recognition algorithm used in Google Photos faced a failure where it misidentified images of individuals as gorillas, leading to outrage and criticism [Article 66881]. This incident highlights the challenges and implications of using AI algorithms in the information industry.</t>
  </si>
  <si>
    <t>&lt;Article 66881&gt; does not provide information indicating that the overall system involved in the software failure incident related to Google's image recognition algorithm is a cyber-physical system. The incident primarily revolves around the image recognition software's failure to correctly identify and categorize images, particularly related to labeling individuals as gorillas. Therefore, based on the information available, it is unknown whether the overall system in this incident is a cyber-physical system.</t>
  </si>
  <si>
    <t>value</t>
  </si>
  <si>
    <t>1. The software failure incident where Google's image recognition algorithm misidentified individuals as gorillas happened in 2015 [66881].</t>
  </si>
  <si>
    <r>
      <rPr>
        <sz val="11"/>
        <color theme="9"/>
        <rFont val="Aptos Narrow"/>
        <family val="2"/>
        <scheme val="minor"/>
      </rPr>
      <t>1. The software failure incident led to Google receiving criticism for not developing a diverse model for its algorithm and instead opting to ban the identification of gorillas, chimpanzees, and monkeys [66881].</t>
    </r>
    <r>
      <rPr>
        <sz val="11"/>
        <color theme="1"/>
        <rFont val="Aptos Narrow"/>
        <family val="2"/>
        <scheme val="minor"/>
      </rPr>
      <t xml:space="preserve">
</t>
    </r>
    <r>
      <rPr>
        <sz val="11"/>
        <color theme="9"/>
        <rFont val="Aptos Narrow"/>
        <family val="2"/>
        <scheme val="minor"/>
      </rPr>
      <t xml:space="preserve">2. Users expressed outrage over the incident where images of individuals were incorrectly tagged as gorillas, highlighting the insensitivity and potential harm caused by such misidentifications [66881].
</t>
    </r>
    <r>
      <rPr>
        <sz val="11"/>
        <color theme="8"/>
        <rFont val="Aptos Narrow"/>
        <family val="2"/>
        <scheme val="minor"/>
      </rPr>
      <t>3. The incident caused embarrassment and apologies from Google, with the company admitting that its image labelling technology was far from perfect and needed significant improvements [66881].</t>
    </r>
    <r>
      <rPr>
        <sz val="11"/>
        <color theme="1"/>
        <rFont val="Aptos Narrow"/>
        <family val="2"/>
        <scheme val="minor"/>
      </rPr>
      <t xml:space="preserve">
</t>
    </r>
    <r>
      <rPr>
        <sz val="11"/>
        <color theme="9"/>
        <rFont val="Aptos Narrow"/>
        <family val="2"/>
        <scheme val="minor"/>
      </rPr>
      <t>4. The software failure incident prompted Google to take immediate action by censoring terms like 'gorilla,' 'chimp,' 'chimpanzee,' and 'monkey' in an attempt to prevent similar misidentifications in the future [66881].</t>
    </r>
  </si>
  <si>
    <r>
      <rPr>
        <sz val="11"/>
        <color theme="9"/>
        <rFont val="Aptos Narrow"/>
        <family val="2"/>
        <scheme val="minor"/>
      </rPr>
      <t>1. Users of Google Photos, particularly those who were misidentified as gorillas [66881]</t>
    </r>
    <r>
      <rPr>
        <sz val="11"/>
        <color theme="1"/>
        <rFont val="Aptos Narrow"/>
        <family val="2"/>
        <scheme val="minor"/>
      </rPr>
      <t xml:space="preserve">
</t>
    </r>
    <r>
      <rPr>
        <sz val="11"/>
        <color theme="7"/>
        <rFont val="Aptos Narrow"/>
        <family val="2"/>
        <scheme val="minor"/>
      </rPr>
      <t>2. Google as a company, facing criticism for the failure of its image recognition algorithm [66881]</t>
    </r>
  </si>
  <si>
    <r>
      <t>1. The software failure incident was caused by Google's image recognition algorithm incorrectly tagging images of a computer programmer and his friend as gorillas, chimpanzees, and monkeys due t</t>
    </r>
    <r>
      <rPr>
        <sz val="11"/>
        <color theme="9"/>
        <rFont val="Aptos Narrow"/>
        <family val="2"/>
        <scheme val="minor"/>
      </rPr>
      <t>o a lack of diversity in the model base for the algorithm [66881].</t>
    </r>
  </si>
  <si>
    <t xml:space="preserve"> 1. Lack of diverse model base for the algorithm, leading to misidentification of black people as gorillas [66881].
2. Insufficient sample image data collected for training the algorithm, resulting in biased outcomes [66881].</t>
  </si>
  <si>
    <r>
      <rPr>
        <sz val="11"/>
        <color theme="5"/>
        <rFont val="Aptos Narrow"/>
        <family val="2"/>
        <scheme val="minor"/>
      </rPr>
      <t>1. 'Image labelling technology is still early and unfortunately it's nowhere near perfect,'</t>
    </r>
    <r>
      <rPr>
        <sz val="11"/>
        <color theme="1"/>
        <rFont val="Aptos Narrow"/>
        <family val="2"/>
        <scheme val="minor"/>
      </rPr>
      <t xml:space="preserve">
</t>
    </r>
    <r>
      <rPr>
        <sz val="11"/>
        <color theme="9"/>
        <rFont val="Aptos Narrow"/>
        <family val="2"/>
        <scheme val="minor"/>
      </rPr>
      <t>2. instead of fixing it the company has simply banned the term 'gorilla' - They fixed this by blocking identification of gorillas, chimpanzees and monkeys - which has been criticised for not working to develop a diverse model for an algorithm and instead just banning identification of gorillas and black people.</t>
    </r>
  </si>
  <si>
    <t>1. Agustin Fuentes, a US-based Professor of Anthropology
2. Google; Yonatan Zunger, chief architect of social at Google
3. Jacky Alcine a user who was mistagged 
4. John Overholt, a curator of Early Modern Books &amp; Manuscripts at Harvard University</t>
  </si>
  <si>
    <t>(a) The software failure incident in the article was primarily due to non-human actions. Google's image recognition algorithm misidentified images of a computer programmer and his friend as gorillas, leading to outrage and criticism. Google responded by blocking the identification of gorillas, chimpanzees, and monkeys to prevent such misidentifications in the future [66881]. 
(b) Human actions also played a role in addressing the software failure incident. After the incident was reported, Google's chief architect of social, Yonatan Zunger, acknowledged the problem and mentioned that engineers were working on fixes to prevent similar issues in the future. He also mentioned that the error could occur in photographs where the image recognition software failed to detect a face at all, and efforts were being made to address this issue [66881].</t>
  </si>
  <si>
    <t>(a) The intent of the software failure incident was related to poor_decisions. Google faced criticism for "fixing" its racist image recognition algorithm by simply removing the word 'gorilla' from its auto-tag tool instead of developing a more diverse model for the algorithm [66881]. The decision to just ban the identification of gorillas and black people was seen as a poor choice by many users and experts, highlighting a lack of foresight and proactive measures in addressing the underlying issue of bias in the algorithm.</t>
  </si>
  <si>
    <t>(a) The software failure incident related to development incompetence is evident in the case of Google's image recognition algorithm misidentifying black people as gorillas. Instead of addressing the root cause of the issue and improving the algorithm's accuracy and diversity, Google opted to simply ban the identification of gorillas, chimpanzees, and monkeys [66881]. This decision was criticized by users and experts who highlighted the need for a more comprehensive and diverse model base for the algorithm to avoid such discriminatory misidentifications in the future. The incident reflects a failure in addressing the underlying professional competence and diversity aspects of the software development process.
(b) The accidental nature of the software failure incident is demonstrated by the initial misidentification of individuals as gorillas by Google's image recognition algorithm. This misidentification was not intentional but rather a result of the algorithm's limitations and biases in its image labeling technology, as acknowledged by Google [66881]. The company expressed its appall and genuine sorry for the mistake, indicating that the misidentification was unintentional and not a deliberate action. The incident highlights how accidental factors, such as algorithmic limitations and biases, can lead to software failures.</t>
  </si>
  <si>
    <t>crash, omission, value, other</t>
  </si>
  <si>
    <t>(a) crash: The software failure incident in the article can be categorized as a crash. The Google Photos image recognition algorithm crashed in the sense that it misidentified images of a computer programmer and his friend as gorillas, leading to outrage and criticism [66881].
(b) omission: The software failure incident can also be categorized as an omission. The system omitted to perform its intended functions correctly by failing to correctly identify and categorize images of gorillas, chimpanzees, and monkeys, leading to the decision to block the identification of these animals altogether [66881].
(c) timing: The software failure incident does not seem to be related to timing issues. The issue was not about the system performing its intended functions too late or too early but rather about the incorrect identification of images [66881].
(d) value: The software failure incident can be categorized as a value failure. The system performed its intended functions incorrectly by mislabeling images of individuals as gorillas, which led to the decision to block the identification of gorillas, chimpanzees, and monkeys [66881].
(e) byzantine: The software failure incident does not exhibit characteristics of a byzantine failure. The system did not display inconsistent responses or interactions but rather consistently misidentified certain images, leading to the decision to block the identification of specific terms [66881].
(f) other: The other behavior exhibited by the software failure incident is the company's decision to address the issue by simply banning the identification of gorillas, chimpanzees, and monkeys instead of developing a more robust and diverse model for the algorithm. This approach was criticized for not addressing the root cause of the problem and for potentially avoiding the underlying issues in the image recognition technology [66881].</t>
  </si>
  <si>
    <r>
      <rPr>
        <sz val="11"/>
        <color rgb="FFFF0000"/>
        <rFont val="Aptos Narrow"/>
        <family val="2"/>
        <scheme val="minor"/>
      </rPr>
      <t>crash</t>
    </r>
    <r>
      <rPr>
        <sz val="11"/>
        <color theme="1"/>
        <rFont val="Aptos Narrow"/>
        <family val="2"/>
        <scheme val="minor"/>
      </rPr>
      <t xml:space="preserve">, </t>
    </r>
    <r>
      <rPr>
        <sz val="11"/>
        <color theme="7"/>
        <rFont val="Aptos Narrow"/>
        <family val="2"/>
        <scheme val="minor"/>
      </rPr>
      <t>omission</t>
    </r>
    <r>
      <rPr>
        <sz val="11"/>
        <color theme="1"/>
        <rFont val="Aptos Narrow"/>
        <family val="2"/>
        <scheme val="minor"/>
      </rPr>
      <t xml:space="preserve">, value, </t>
    </r>
    <r>
      <rPr>
        <sz val="11"/>
        <color theme="7"/>
        <rFont val="Aptos Narrow"/>
        <family val="2"/>
        <scheme val="minor"/>
      </rPr>
      <t>other</t>
    </r>
  </si>
  <si>
    <t>1. The software failure incident in Atlanta, involving a ransomware attack, happened on March 22, 2018 [68976].</t>
  </si>
  <si>
    <t>1. Cyber attackers who deployed the ransomware on the City of Atlanta's systems were responsible for causing the software failure incident [68976].</t>
  </si>
  <si>
    <t>1. City of Atlanta employees [Article 68976]
2. City of Atlanta customers accessing customer-facing applications [Article 68976]</t>
  </si>
  <si>
    <t>1. Ransomware attack on the city's information systems, preventing or limiting users from accessing their system until a ransom is paid [68976].</t>
  </si>
  <si>
    <t>1. Ransomware attack: The incident was caused by a ransomware attack where malicious software prevented or limited users from accessing the city's systems until a ransom was paid [68976].</t>
  </si>
  <si>
    <t>1. Enhancing cybersecurity measures and protocols to prevent future ransomware attacks [68976]</t>
  </si>
  <si>
    <t>government</t>
  </si>
  <si>
    <t>(a) The article does not provide information about a similar incident happening again within the same organization or with its products and services.
(b) The article mentions that the City of Atlanta had implemented measures in the past to mitigate risks related to cyberattacks. Deputy Chief Information Officer Daphne Rackley stated that they had a "cloud strategy" to migrate critical systems to secure infrastructure, indicating previous efforts to enhance security [68976].</t>
  </si>
  <si>
    <t>(a) The software failure incident in Atlanta was not attributed to hardware issues. The incident was caused by a ransomware attack, which is a type of malicious software that prevents users from accessing their systems until a ransom is paid [68976].
(b) The software failure incident in Atlanta was directly related to software issues. Specifically, the city experienced a ransomware attack that encrypted some city data and caused outages on various customer-facing applications used for bill payments and accessing court-related information [68976].</t>
  </si>
  <si>
    <t>(a) The software failure incident in Atlanta was malicious in nature, as it was a ransomware attack aimed at locking users out of the system until a ransom was paid. The attack involved a demand for payment in bitcoin to unlock the entire system, indicating that the objective was to extort money from the city [68976]. 
(b) There is no information in the articles to suggest that the software failure incident was non-malicious.</t>
  </si>
  <si>
    <t>[a68976]
The software failure incident in Atlanta, involving a ransomware attack, does not explicitly point to poor decisions or accidental decisions as contributing factors. The incident primarily highlights the impact of the attack, the ransom demand, the investigation by federal agencies, and the precautions advised to employees and the public.</t>
  </si>
  <si>
    <t>(a) The software failure incident in Atlanta was not attributed to development incompetence. The incident was a ransomware attack, which is a malicious software that prevents users from accessing their systems until a ransom is paid. The attack led to outages in various customer-facing applications, including those used to pay bills and access court-related information [68976].
(b) The software failure incident in Atlanta was accidental in the sense that the city did not intentionally introduce the ransomware attack. The attack was initiated by external malicious actors who demanded a ransom to unlock the city's system. The city engaged in investigations with the help of federal partners like the FBI and DHS to determine the scope of the attack and seek guidance on the best course of action [68976].</t>
  </si>
  <si>
    <t>(a) The software failure incident in Atlanta, where the city's systems were affected by a ransomware attack, can be considered temporary. The incident caused outages on various customer-facing applications, including those used to pay bills and access court-related information. The city's payroll was not affected, and public safety and water services continued to operate without incident [68976].
(b) The software failure incident in Atlanta can also be considered permanent to some extent. The city's data remained encrypted while investigators worked to determine the scope of the attack. The city engaged Microsoft and Cisco's Incident Response Services in the investigation, indicating a prolonged effort to address the breach and its consequences [68976].</t>
  </si>
  <si>
    <t>The software failure incident reported in Article 68976 does not provide information indicating that the overall system involved is a cyber-physical system (CPS). Therefore, based on the information available, it is unknown whether the system in this incident meets the definition of a cyber-physical system.</t>
  </si>
  <si>
    <t>1. City of Atlanta's information systems</t>
  </si>
  <si>
    <t>1. Hackers (Unknown)</t>
  </si>
  <si>
    <t>1. City of Atlanta and its citizens</t>
  </si>
  <si>
    <t xml:space="preserve">1. ransomware attack </t>
  </si>
  <si>
    <t>information, finance, government</t>
  </si>
  <si>
    <r>
      <t xml:space="preserve">(a) death: There is no mention of any deaths resulting from the software failure incident in the provided article [66881]. 
(b) harm: The software failure incident did not result in physical harm to individuals [66881].
(c) basic: The software failure incident did not impact people's access to food or shelter [66881].
(d) property: The software failure incident did not result in any direct impact on people's material goods, money, or data [66881].
(e) delay: There is no mention of any activities being postponed due to the software failure incident [66881].
</t>
    </r>
    <r>
      <rPr>
        <sz val="11"/>
        <color rgb="FFFF0000"/>
        <rFont val="Aptos Narrow"/>
        <family val="2"/>
        <scheme val="minor"/>
      </rPr>
      <t xml:space="preserve">(f) non-human: The software failure incident affected the identification of non-human entities, specifically gorillas, chimpanzees, and monkeys, as Google's image recognition algorithm was unable to identify them [66881].
</t>
    </r>
    <r>
      <rPr>
        <sz val="11"/>
        <color theme="1"/>
        <rFont val="Aptos Narrow"/>
        <family val="2"/>
        <scheme val="minor"/>
      </rPr>
      <t xml:space="preserve">
(g) no_consequence: The software failure incident had real consequences as it led to misidentification of individuals as gorillas and subsequently resulted in Google blocking the identification of gorillas, chimpanzees, and monkeys to prevent further mislabeling [66881].
</t>
    </r>
    <r>
      <rPr>
        <sz val="11"/>
        <color theme="7"/>
        <rFont val="Aptos Narrow"/>
        <family val="2"/>
        <scheme val="minor"/>
      </rPr>
      <t>(h) theoretical_consequence: There were discussions about potential consequences of the software failure incident, such as the need for a more diverse model base for the algorithm and the ongoing efforts to improve the image recognition technology [66881].
(i) other: The software failure incident led to criticism of Google for not addressing the underlying issue of bias in the algorithm and instead opting to ban certain terms to avoid misidentifications [66881].</t>
    </r>
  </si>
  <si>
    <r>
      <rPr>
        <sz val="11"/>
        <color theme="9"/>
        <rFont val="Aptos Narrow"/>
        <family val="2"/>
        <scheme val="minor"/>
      </rPr>
      <t>1. City of Atlanta's information systems [68976]</t>
    </r>
    <r>
      <rPr>
        <sz val="11"/>
        <color theme="1"/>
        <rFont val="Aptos Narrow"/>
        <family val="2"/>
        <scheme val="minor"/>
      </rPr>
      <t xml:space="preserve">
</t>
    </r>
    <r>
      <rPr>
        <sz val="11"/>
        <color theme="7"/>
        <rFont val="Aptos Narrow"/>
        <family val="2"/>
        <scheme val="minor"/>
      </rPr>
      <t>2. Various customer-facing applications used to pay bills and access court-related information [68976]</t>
    </r>
  </si>
  <si>
    <r>
      <rPr>
        <sz val="11"/>
        <color theme="9"/>
        <rFont val="Aptos Narrow"/>
        <family val="2"/>
        <scheme val="minor"/>
      </rPr>
      <t>1. Mayor Keisha Lance Bottoms</t>
    </r>
    <r>
      <rPr>
        <sz val="11"/>
        <color theme="1"/>
        <rFont val="Aptos Narrow"/>
        <family val="2"/>
        <scheme val="minor"/>
      </rPr>
      <t xml:space="preserve">
</t>
    </r>
    <r>
      <rPr>
        <sz val="11"/>
        <color theme="9"/>
        <rFont val="Aptos Narrow"/>
        <family val="2"/>
        <scheme val="minor"/>
      </rPr>
      <t xml:space="preserve">2. Atlanta Chief Operating Officer Richard Cox
3. Deputy Chief Information Officer Daphne Rackley
</t>
    </r>
    <r>
      <rPr>
        <sz val="11"/>
        <color theme="7"/>
        <rFont val="Aptos Narrow"/>
        <family val="2"/>
        <scheme val="minor"/>
      </rPr>
      <t>4. Federal Bureau of Investigation</t>
    </r>
    <r>
      <rPr>
        <sz val="11"/>
        <color theme="1"/>
        <rFont val="Aptos Narrow"/>
        <family val="2"/>
        <scheme val="minor"/>
      </rPr>
      <t xml:space="preserve">
</t>
    </r>
    <r>
      <rPr>
        <sz val="11"/>
        <color theme="9"/>
        <rFont val="Aptos Narrow"/>
        <family val="2"/>
        <scheme val="minor"/>
      </rPr>
      <t>5. Department of Homeland Security</t>
    </r>
    <r>
      <rPr>
        <sz val="11"/>
        <color theme="1"/>
        <rFont val="Aptos Narrow"/>
        <family val="2"/>
        <scheme val="minor"/>
      </rPr>
      <t xml:space="preserve">
</t>
    </r>
    <r>
      <rPr>
        <sz val="11"/>
        <color theme="7"/>
        <rFont val="Aptos Narrow"/>
        <family val="2"/>
        <scheme val="minor"/>
      </rPr>
      <t xml:space="preserve">6. Microsoft
7. Ciscoâ€™s Incident Response Services
</t>
    </r>
    <r>
      <rPr>
        <sz val="11"/>
        <color theme="9"/>
        <rFont val="Aptos Narrow"/>
        <family val="2"/>
        <scheme val="minor"/>
      </rPr>
      <t>8. DHS spokesman Scott McConnell</t>
    </r>
  </si>
  <si>
    <r>
      <rPr>
        <sz val="11"/>
        <color theme="8"/>
        <rFont val="Aptos Narrow"/>
        <family val="2"/>
        <scheme val="minor"/>
      </rPr>
      <t>1. Implementing robust cybersecurity measures such as regular security audits, penetration testing, and employee training to prevent ransomware attacks [68976].</t>
    </r>
    <r>
      <rPr>
        <sz val="11"/>
        <color theme="1"/>
        <rFont val="Aptos Narrow"/>
        <family val="2"/>
        <scheme val="minor"/>
      </rPr>
      <t xml:space="preserve">
</t>
    </r>
    <r>
      <rPr>
        <sz val="11"/>
        <color theme="8"/>
        <rFont val="Aptos Narrow"/>
        <family val="2"/>
        <scheme val="minor"/>
      </rPr>
      <t xml:space="preserve">2. Keeping software systems up to date with the latest security patches and updates to address known vulnerabilities [68976].
</t>
    </r>
    <r>
      <rPr>
        <sz val="11"/>
        <color theme="9"/>
        <rFont val="Aptos Narrow"/>
        <family val="2"/>
        <scheme val="minor"/>
      </rPr>
      <t>3. Utilizing secure cloud infrastructure for critical systems to enhance security and mitigate risks [68976].</t>
    </r>
  </si>
  <si>
    <t>1. “cloud strategy” to migrate critical systems to secure infrastructure</t>
  </si>
  <si>
    <r>
      <rPr>
        <sz val="11"/>
        <color theme="5"/>
        <rFont val="Aptos Narrow"/>
        <family val="2"/>
        <scheme val="minor"/>
      </rPr>
      <t>1. the city received a ransom demand in bitcoin for $6,800 per unit or $51,000 to unlock the entire system</t>
    </r>
    <r>
      <rPr>
        <sz val="11"/>
        <color theme="1"/>
        <rFont val="Aptos Narrow"/>
        <family val="2"/>
        <scheme val="minor"/>
      </rPr>
      <t xml:space="preserve">
2. outages earlier Thursday to various customer-facing applications, including those used to pay bills and access court-related information
3. Some city data remains encrypted
4. city employees and public to contact credit agencies and monitor their bank accounts in case their personal data was compromised</t>
    </r>
  </si>
  <si>
    <r>
      <rPr>
        <sz val="11"/>
        <color theme="9"/>
        <rFont val="Aptos Narrow"/>
        <family val="2"/>
        <scheme val="minor"/>
      </rPr>
      <t xml:space="preserve"> 1. Personal information in city information systems was potentially compromised, leading to the need for individuals to check their financial records for any unauthorized activity [68976].</t>
    </r>
    <r>
      <rPr>
        <sz val="11"/>
        <color theme="7"/>
        <rFont val="Aptos Narrow"/>
        <family val="2"/>
        <scheme val="minor"/>
      </rPr>
      <t xml:space="preserve">
</t>
    </r>
    <r>
      <rPr>
        <sz val="11"/>
        <color theme="9"/>
        <rFont val="Aptos Narrow"/>
        <family val="2"/>
        <scheme val="minor"/>
      </rPr>
      <t xml:space="preserve">2. Various customer-facing applications, including those for paying bills and accessing court-related information, experienced outages [68976].
3. Some city data remained encrypted, affecting several departments [68976].
</t>
    </r>
    <r>
      <rPr>
        <sz val="11"/>
        <color theme="7"/>
        <rFont val="Aptos Narrow"/>
        <family val="2"/>
        <scheme val="minor"/>
      </rPr>
      <t>4. The city had to engage Microsoft and Cisco's Incident Response Services in the investigation [68976].</t>
    </r>
  </si>
  <si>
    <t>(a) The software failure incident in Atlanta was related to a ransomware attack that prevented users from accessing the city's systems until a ransom was paid. This incident was a result of malicious software infiltrating the city's information systems, indicating a failure due to contributing factors introduced by system development or system updates [68976].
(b) The operation of the city's systems was impacted by the ransomware attack, leading to outages on various customer-facing applications used for bill payments and accessing court-related information. The attack affected several departments, encrypting some city data while investigators worked to determine the full scope of the incident. This aspect of the failure can be attributed to contributing factors introduced by the operation or misuse of the system [68976].</t>
  </si>
  <si>
    <t>(a) within_system: The software failure incident in Atlanta was caused by a ransomware attack, which is a type of malicious software that prevents or limits users from accessing their system by locking them out until a ransom is paid. The attack encrypted city data and led to outages in various customer-facing applications, including those used to pay bills and access court-related information [68976]. The incident involved vulnerabilities within the city's information systems that allowed the ransomware to infiltrate and encrypt data.
(b) outside_system: The ransomware attack on the city of Atlanta originated from outside the system, as it was a deliberate cyberattack by unknown perpetrators who demanded a ransom in bitcoin to unlock the entire system. The attack prompted investigations by the Federal Bureau of Investigation and the Department of Homeland Security to determine the scope and impact of the cyberattack [68976]. The city sought guidance from federal partners on how to navigate the situation, indicating that the attack was external to the city's own systems and infrastructure.</t>
  </si>
  <si>
    <t>(a) The software failure incident in Atlanta was due to non-human actions, specifically a ransomware attack. The attack involved malicious software that prevented users from accessing the city's systems until a ransom was paid in bitcoin [68976].
(b) Human actions were also involved in the response to the software failure incident. The city of Atlanta engaged Microsoft and Cisco's Incident Response Services to investigate the attack. Additionally, the city had implemented measures in the past to mitigate risks, such as a "cloud strategy" to migrate critical systems to secure infrastructure [68976].</t>
  </si>
  <si>
    <t>(a) crash: The software failure incident in Atlanta was not described as a crash where the system loses state and does not perform any of its intended functions [68976].
(b) omission: The incident did not involve the system omitting to perform its intended functions at an instance(s) [68976].
(c) timing: The failure was not related to the system performing its intended functions correctly but too late or too early [68976].
(d) value: The incident did not involve the system performing its intended functions incorrectly [68976].
(e) byzantine: The behavior of the software failure incident in Atlanta was not described as byzantine, where the system behaves erroneously with inconsistent responses and interactions [68976].
(f) other: The software failure incident in Atlanta was related to a ransomware attack that prevented or limited users from accessing the system until a ransom was paid. This behavior falls under the category of a malicious attack rather than a specific software failure behavior [68976].</t>
  </si>
  <si>
    <t>(a) The failed system in the software failure incident was related to the information industry as it affected various customer-facing applications used to pay bills and access court-related information in the City of Atlanta [68976].</t>
  </si>
  <si>
    <t>(d) property: People's material goods, money, or data was impacted due to the software failure
The software failure incident in Atlanta was a ransomware attack where the city received a ransom demand in bitcoin for $6,800 per unit or $51,000 to unlock the entire system. This attack prevented or limited users from accessing their systems until a ransom was paid, potentially impacting the city's data and financial resources [68976].</t>
  </si>
  <si>
    <t>1. Authorized hackers conducted penetration tests on weapons systems being acquired by the American military, revealing vulnerabilities in the systems [Article 76430].
2. Testers hired by the Department of Defense were able to exploit mission-critical cyber vulnerabilities in weapons systems tested between 2012 and 2017 [Article 76390].</t>
  </si>
  <si>
    <t>1. Poor password management and unencrypted communications led to vulnerabilities in weapons systems tested by the Department of Defense [Article 76390].
2. Lack of encryption and basic security hygiene, such as unchanged default passwords, allowed testers to gain control of weapons systems easily [Article 76390].
3. Vulnerabilities in weapons systems were exploited through basic techniques like guessing admin passwords and scanning systems [Article 76390].
4. The Department of Defense had difficulty detecting when testers were probing weapons systems, indicating a lack of effective intrusion detection [Article 76390].</t>
  </si>
  <si>
    <t>(a) The articles discuss software failure incidents related to the development phases, particularly in the design aspect. The failures were attributed to vulnerabilities introduced during system development and updates. The Government Accountability Office report highlighted that many weapons systems under development by the Pentagon were found to have cybersecurity vulnerabilities that could be exploited by hackers [76430, 76390]. These vulnerabilities were due to factors such as poor password management, unencrypted communications, and basic security hygiene issues introduced during the design and development phases of the systems. Testers were able to gain control of systems and operate undetected, indicating weaknesses in the design and development processes that left the systems susceptible to cyberattacks.
(b) The articles also touch upon software failure incidents related to the operation phase, specifically due to factors introduced by the operation or misuse of the systems. The report by the Government Accountability Office mentioned that testers were able to take control of weapons systems and operate undetected for extended periods, despite being intentionally "noisy" during their activities [76390]. This indicates a failure in the operation phase where administrators were unable to detect unauthorized access and activities within the systems. Additionally, the report highlighted instances where testers were able to guess admin passwords quickly or exploit basic vulnerabilities in the systems, showcasing operational weaknesses that allowed for unauthorized access and control.</t>
  </si>
  <si>
    <t>(a) The software failure incident reported in the articles is primarily within_system. The failures were due to vulnerabilities within the Department of Defense's weapons systems themselves, such as poor password management, unencrypted communications, and lack of basic security hygiene [76390]. Testers were able to take control of systems and operate undetected, highlighting the weaknesses originating from within the systems [76390]. Additionally, the report mentioned that the Department of Defense had a hard time detecting when testers were probing the weapons, indicating internal system vulnerabilities [76390].
(b) The software failure incident also involved outside_system factors. The incident involved authorized hackers seizing control of weapons systems, indicating external threats exploiting vulnerabilities within the systems [76430]. The report highlighted that the Department of Defense was facing cybersecurity threats from external sources, emphasizing the importance of addressing vulnerabilities originating from outside the systems [76390].</t>
  </si>
  <si>
    <t>(a) The software failure incident occurring due to non-human actions:
- The articles report that authorized hackers were able to seize control of weapons systems being acquired by the American military in a test of the Pentagonâ€™s digital vulnerabilities. The report by the Government Accountability Office concluded that many of the weapons or the systems that control them could be neutralized within hours [76430].
- Testers were able to take control of systems and operate undetected due to basic issues such as poor password management and unencrypted communications. The report highlighted vulnerabilities in the departmentâ€™s weapon systems that began with poor basic password security or lack of encryption [76390].
(b) The software failure incident occurring due to human actions:
- The articles mention that testers were able to guess admin passwords on weapons systems in a short amount of time, and some weapons used commercial or open-source software with default passwords not being changed [76390].
- The report also highlighted that program officials believed their systems were secure and discounted some test results as unrealistic, indicating a level of complacency or dismissal of cybersecurity concerns by human actors overseeing the systems [76390].</t>
  </si>
  <si>
    <t>(a) The articles do not provide specific information about a software failure incident occurring due to hardware-related contributing factors.
(b) The articles discuss software failure incidents due to contributing factors that originate in software. The reports highlight how testers were able to exploit vulnerabilities in weapons systems due to poor password management, unencrypted communications, and lack of encryption [76390]. Testers were able to guess admin passwords in seconds, shut down systems by scanning them, and gain full control of systems within hours [76390]. The Department of Defense (DOD) testers found significant vulnerabilities in weapon systems, and the DOD had difficulty detecting when testers were probing the systems [76390]. The GAO report emphasized that the DOD needs a new weapons security paradigm to address the cybersecurity vulnerabilities in its systems [76390].</t>
  </si>
  <si>
    <t>(a) The software failure incident occurring due to development incompetence:
- The articles highlight that the Department of Defense (DOD) remains in denial about cybersecurity threats to its weapons systems, with almost all weapons tested between 2012 and 2017 having "mission critical" cyber vulnerabilities [Article 76390].
- The report by the Government Accountability Office concluded that the DOD likely has an entire generation of systems that were designed and built without adequately considering cybersecurity, indicating a lack of professional competence in addressing cybersecurity vulnerabilities in weapon systems [Article 76390].
(b) The software failure incident occurring accidentally:
- The articles mention that testers were able to take control of systems and operate undetected due to basic issues such as poor password management and unencrypted communications, indicating failures introduced accidentally [Article 76390].
- The report also highlights instances where testers were able to guess admin passwords quickly, shut down systems by scanning them, and take full control of weapons systems within a short period, showcasing accidental vulnerabilities that were exploited during testing [Article 76390].</t>
  </si>
  <si>
    <t>The software failure incident reported in the articles can be categorized as a temporary failure. The incident involved vulnerabilities in the Department of Defense's weapons systems that were exploited by testers during penetration tests conducted between 2012 and 2017 [76390]. Testers were able to take control of systems and operate undetected due to basic issues such as poor password management and unencrypted communications. The vulnerabilities were identified through testing, indicating that the failure was temporary and not a permanent issue introduced by all circumstances. Additionally, the report highlighted that the Department of Defense was only beginning to grapple with the scale of vulnerabilities in its weapons systems, suggesting that the failure was due to specific circumstances rather than inherent flaws in the systems [76390].</t>
  </si>
  <si>
    <t>(a) The failed system was related to the defense industry, specifically the Department of Defense's weapons systems. The software vulnerabilities identified in the articles were in weapons systems being acquired by the American military, highlighting critical cybersecurity weaknesses in these systems [76430, 76390].
(l) The failed system also had implications for the government sector, particularly in the realm of defense and national security. The Department of Defense's weapons systems, which were found to have significant cyber vulnerabilities, are crucial components of the government's defense infrastructure [76430, 76390].</t>
  </si>
  <si>
    <t>(a) death: There is no mention of people losing their lives due to the software failure incident in the provided articles [76430, 76390].
(b) harm: The articles do not mention people being physically harmed due to the software failure incident [76430, 76390].
(c) basic: There is no information about people's access to food or shelter being impacted due to the software failure incident [76430, 76390].
(d) property: People's material goods, money, or data were impacted due to the software failure incident as vulnerabilities in weapons systems were exploited by hackers, potentially compromising national security and defense systems [76430, 76390].
(e) delay: There is no mention of people having to postpone an activity due to the software failure incident in the articles [76430, 76390].
(f) non-human: Non-human entities were impacted due to the software failure incident as vulnerabilities in weapons systems, including submarines, missiles, aircraft, and electronic jammers, were exploited by hackers [76430, 76390].
(g) no_consequence: There were real observed consequences of the software failure incident, particularly in terms of national security vulnerabilities and potential exploitation of weapon systems [76430, 76390].
(h) theoretical_consequence: The articles discuss potential consequences of the software failure incident, such as the risk of cyberattacks on nuclear weapons systems and the catastrophic consequences that could result from such attacks [76430, 76390].
(i) other: The articles do not mention any other specific consequences of the software failure incident beyond those discussed in the options (a) to (h) [76430, 76390].</t>
  </si>
  <si>
    <t>The software failure incident described in the articles involves vulnerabilities in weapons systems being acquired by the American military. These weapons systems are considered cyber-physical systems (CPS) as they include computational and physical components to monitor and control physical inputs/outputs. The articles mention that the tested weapons systems were among a total of 86 weapons systems under development, including submarines, missiles, cargo rockets, radars, fighter jets, refueling tankers, aircraft carriers, destroyers, satellites, helicopters, and electronic jammers [Article 76430]. Additionally, the report by the Government Accountability Office highlighted that the Department of Defense found significant vulnerabilities in its weapon systems, some of which began with poor basic password security or lack of encryption, indicating the presence of computational components in these systems [Article 76390]. Therefore, based on the information provided in the articles, the overall system in the incident is a cyber-physical system (CPS) as it involves computational and physical components to monitor and control physical inputs/outputs.</t>
  </si>
  <si>
    <t>(a) sensor: Failure due to contributing factors introduced by sensor error
- The articles do not specifically mention failures related to sensors in the cyber physical system. Therefore, it is unknown if the failure was related to sensor errors.</t>
  </si>
  <si>
    <t>The articles do not provide specific information about a software failure incident related to the communication layer of the cyber physical system that failed.</t>
  </si>
  <si>
    <t>The software failure incident reported in the articles was related to the application layer of the cyber physical system. The failure was due to poor password management, unencrypted communications, and basic security issues such as default passwords not being changed, which allowed testers to take control of systems and operate undetected [Article 76390]. Testers were able to guess admin passwords in seconds, shut down systems by scanning them, and gain full control of systems within hours [Article 76390]. Additionally, the Department of Defense (DOD) officials overseeing the systems believed they were secure and discounted test results, despite testers finding mission-critical cyber vulnerabilities in systems under development [Article 76390]. This indicates that the failure was indeed related to the application layer of the cyber physical system, as it was caused by bugs, poor security practices, and unhandled exceptions.</t>
  </si>
  <si>
    <t>1. 2018</t>
  </si>
  <si>
    <t xml:space="preserve">1. DoD's weapons systems:  range of emerging weapons, from new generations of missiles and aircraft to prototypes of new delivery systems for nuclear weapons, submarines, missiles, cargo rockets, radars, fighter jets, refueling tankers, aircraft carriers, destroyers, satellites, helicopters and electronic jammers
2. two of the three major classes of nuclear-weapons delivery systems: the Columbia-class submarine and the replacement for the nation’s aging Minuteman missiles, known as the Ground Based Strategic Deterrent.
2. tested weapons were among a total of 86 weapons systems under development
</t>
  </si>
  <si>
    <t>1. US Government Accountability Office auditing the assessments of Defense Department testing teams 
2. Authorized hackers</t>
  </si>
  <si>
    <t>1. Department of Defense (DoD)</t>
  </si>
  <si>
    <t>1. poor password management: easy-to-crack passwords, default passwords
2. unencrypted communications
3. few protections against “insiders” working on elements of the programs</t>
  </si>
  <si>
    <t xml:space="preserve">1. almost all weapons that the DOD tested between 2012 and 2017 have “mission critical” cyber vulnerabilities
2.  testers were able to take control of systems and largely operate undetected, due in part to basic issues such as poor password management and unencrypted communications using relatively simple tools and techniques
3. one tester was able to guess an admin password on a weapons system in nine seconds
4. another tester managed to partially shut down a weapons system by merely scanning it—a technique so basic, the GAO says, it “requires little knowledge or expertise.”
5. Testers were sometimes able to take full control of these weapons. “In one case, it took a two-person test team just one hour to gain initial access to a weapon system and one day to gain full control of the system they were testing,” 
6. In one case, testers were in the weapons system for weeks, according to the GAO, but the administrators never found them: despite the testers being intentionally “noisy.”
7. “In one case, the test team took control of the operators’ terminals,” the report said. “They could see, in real time, what the operators were seeing on their screens and could manipulate the system”
8. One team “reported that they caused a pop-up message to appear on users’ terminals instructing them to insert two quarters to continue operating.”
</t>
  </si>
  <si>
    <t xml:space="preserve">1. “intrusion alarms” to warn weapons operators of signs of attacks </t>
  </si>
  <si>
    <t>1. DOD needs a new weapons security paradigm</t>
  </si>
  <si>
    <r>
      <rPr>
        <sz val="11"/>
        <color theme="7"/>
        <rFont val="Aptos Narrow"/>
        <family val="2"/>
        <scheme val="minor"/>
      </rPr>
      <t>1. The software failure incident happened between 2012 and 2017 as per the report in Article 76390.</t>
    </r>
    <r>
      <rPr>
        <sz val="11"/>
        <color theme="1"/>
        <rFont val="Aptos Narrow"/>
        <family val="2"/>
        <scheme val="minor"/>
      </rPr>
      <t xml:space="preserve">
</t>
    </r>
    <r>
      <rPr>
        <sz val="11"/>
        <color theme="9"/>
        <rFont val="Aptos Narrow"/>
        <family val="2"/>
        <scheme val="minor"/>
      </rPr>
      <t>2. The incident likely occurred in the years leading up to 2018 based on the timeline mentioned in the articles [76390, 76430].</t>
    </r>
  </si>
  <si>
    <t>1. Weapons systems being acquired by the American military [76430, 76390]
2. Various emerging weapons, including new generations of missiles, aircraft, and prototypes of new delivery systems for nuclear weapons [76430]
3. Major weapon systems that the federal government is acquiring, including submarines, missiles, cargo rockets, radars, fighter jets, refueling tankers, aircraft carriers, destroyers, satellites, helicopters, and electronic jammers [76430]
4. Columbia-class submarine and the replacement for the nation’s aging Minuteman missiles (Ground Based Strategic Deterrent) [76430]</t>
  </si>
  <si>
    <r>
      <t xml:space="preserve">1. The Department of Defense [Article 76390]
</t>
    </r>
    <r>
      <rPr>
        <sz val="11"/>
        <color theme="7"/>
        <rFont val="Aptos Narrow"/>
        <family val="2"/>
        <scheme val="minor"/>
      </rPr>
      <t>2. The Pentagon [Article 76430]</t>
    </r>
  </si>
  <si>
    <t>1. Poor password management and unencrypted communications [Article 76390]
2. Lack of encryption and basic security hygiene [Article 76390]
3. Default passwords not changed on weapons systems [Article 76390]
4. Lack of understanding and detection of intrusion attempts by administrators [Article 76390]</t>
  </si>
  <si>
    <r>
      <rPr>
        <sz val="11"/>
        <color theme="5"/>
        <rFont val="Aptos Narrow"/>
        <family val="2"/>
        <scheme val="minor"/>
      </rPr>
      <t>1.  Department of Defense remains in denial about cybersecurity threats to its weapons systems: the officials who oversee those systems appeared dismissive of the results; systems that were designed and built without adequately considering cybersecurity; years of warnings about the vulnerabilities of the military systems — some of which the Government Accountability Office said were ignored</t>
    </r>
    <r>
      <rPr>
        <sz val="11"/>
        <color theme="1"/>
        <rFont val="Aptos Narrow"/>
        <family val="2"/>
        <scheme val="minor"/>
      </rPr>
      <t xml:space="preserve">
2. Some weapons used commercial or open source software but administers failed to change the default passwords
3. DOD also had a hard time detecting when testers were probing the weapons.
4. In come cases, the report states that automated systems did detect the testers, but that the humans responsible for monitoring those systems didn’t understand what the intrusion technology was trying to tell them.
5. “Intrusion detection systems correctly identified test team activities,” the report said. But, it added, the system “was always ‘red’” and “warnings were so common that operators were desensitized to them.”
</t>
    </r>
    <r>
      <rPr>
        <sz val="11"/>
        <color theme="5"/>
        <rFont val="Aptos Narrow"/>
        <family val="2"/>
        <scheme val="minor"/>
      </rPr>
      <t>6. increasingly computerized and networked nature” of the systems: millions of lines of software that are buried in parts and subsystems, creating vulnerabilities that weapons designers and contractors often do not fully grasp.</t>
    </r>
  </si>
  <si>
    <r>
      <rPr>
        <sz val="11"/>
        <color theme="9"/>
        <rFont val="Aptos Narrow"/>
        <family val="2"/>
        <scheme val="minor"/>
      </rPr>
      <t xml:space="preserve"> 1. The software failure incident allowed authorized hackers to quickly seize control of weapons systems being acquired by the American military, potentially neutralizing them within hours. This exposed vulnerabilities in a range of emerging weapons, including missiles, aircraft, and prototypes of new delivery systems for nuclear weapons [76430].</t>
    </r>
    <r>
      <rPr>
        <sz val="11"/>
        <color theme="1"/>
        <rFont val="Aptos Narrow"/>
        <family val="2"/>
        <scheme val="minor"/>
      </rPr>
      <t xml:space="preserve">
</t>
    </r>
    <r>
      <rPr>
        <sz val="11"/>
        <color theme="9"/>
        <rFont val="Aptos Narrow"/>
        <family val="2"/>
        <scheme val="minor"/>
      </rPr>
      <t xml:space="preserve">2. Test teams were able to manipulate the operators' terminals, see real-time data, and even cause pop-up messages instructing users to insert coins to continue operating the systems, highlighting the extent of control gained by the hackers [76430].
3. The incident revealed that the Pentagon's weapon systems were penetrated through easy-to-crack passwords and lacked protections against insider threats, indicating a lack of robust cybersecurity measures in place [76430].
</t>
    </r>
    <r>
      <rPr>
        <sz val="11"/>
        <color theme="7"/>
        <rFont val="Aptos Narrow"/>
        <family val="2"/>
        <scheme val="minor"/>
      </rPr>
      <t>4. The software failure incident raised concerns about the Defense Department's past failure to prioritize weapon systems cybersecurity, emphasizing the need for a new weapons security paradigm to address the vulnerabilities [76390].</t>
    </r>
    <r>
      <rPr>
        <sz val="11"/>
        <color theme="1"/>
        <rFont val="Aptos Narrow"/>
        <family val="2"/>
        <scheme val="minor"/>
      </rPr>
      <t xml:space="preserve">
</t>
    </r>
    <r>
      <rPr>
        <sz val="11"/>
        <color theme="9"/>
        <rFont val="Aptos Narrow"/>
        <family val="2"/>
        <scheme val="minor"/>
      </rPr>
      <t>5. The report highlighted that almost all weapons tested by the Department of Defense between 2012 and 2017 had "mission critical" cyber vulnerabilities, with testers able to take control of systems using simple tools and techniques due to poor password management and unencrypted communications [76390].</t>
    </r>
    <r>
      <rPr>
        <sz val="11"/>
        <color theme="1"/>
        <rFont val="Aptos Narrow"/>
        <family val="2"/>
        <scheme val="minor"/>
      </rPr>
      <t xml:space="preserve">
</t>
    </r>
    <r>
      <rPr>
        <sz val="11"/>
        <color theme="7"/>
        <rFont val="Aptos Narrow"/>
        <family val="2"/>
        <scheme val="minor"/>
      </rPr>
      <t>6. The vulnerabilities identified in the incident were not limited to specific systems but likely affected an entire generation of weapons systems that were designed and built without adequately considering cybersecurity, indicating a systemic issue within the Defense Department [76390].</t>
    </r>
  </si>
  <si>
    <r>
      <rPr>
        <sz val="11"/>
        <color theme="7"/>
        <rFont val="Aptos Narrow"/>
        <family val="2"/>
        <scheme val="minor"/>
      </rPr>
      <t xml:space="preserve">1. Implementing strong password management practices, such as using complex passwords and regularly changing them, could have prevented the incident [Article 76430, Article 76390].
2. Encrypting communications within the systems could have enhanced security and prevented unauthorized access [Article 76390].
3. Conducting thorough cybersecurity assessments during the development phase of the weapons systems could have identified and addressed vulnerabilities before they became critical [Article 76390].
4. Regularly updating and patching software vulnerabilities, as demonstrated by the bug-bounty program, could have mitigated risks [Article 76390].
</t>
    </r>
    <r>
      <rPr>
        <sz val="11"/>
        <color theme="9"/>
        <rFont val="Aptos Narrow"/>
        <family val="2"/>
        <scheme val="minor"/>
      </rPr>
      <t>5. Enhancing monitoring and detection capabilities to quickly identify and respond to potential intrusions could have prevented prolonged unauthorized access [Article 76390].</t>
    </r>
  </si>
  <si>
    <r>
      <rPr>
        <sz val="11"/>
        <color rgb="FFFFFF00"/>
        <rFont val="Aptos Narrow"/>
        <family val="2"/>
        <scheme val="minor"/>
      </rPr>
      <t xml:space="preserve">1. Implementing strong password management practices and encryption protocols to prevent unauthorized access to weapons systems [76430, 76390].
2. Conducting thorough cybersecurity assessments and penetration testing on all weapons systems to identify and address vulnerabilities [76430, 76390].
3. Enhancing monitoring and detection systems to quickly identify and respond to potential cyber intrusions [76430, 76390].
</t>
    </r>
    <r>
      <rPr>
        <sz val="11"/>
        <color theme="7"/>
        <rFont val="Aptos Narrow"/>
        <family val="2"/>
        <scheme val="minor"/>
      </rPr>
      <t xml:space="preserve">4. Prioritizing cybersecurity in the design and development of new weapons systems to build them with inherent security features [76430, 76390].
</t>
    </r>
    <r>
      <rPr>
        <sz val="11"/>
        <color theme="9"/>
        <rFont val="Aptos Narrow"/>
        <family val="2"/>
        <scheme val="minor"/>
      </rPr>
      <t>5. Establishing a new weapons security paradigm within the Department of Defense to address the evolving cyber threats effectively [76390].</t>
    </r>
  </si>
  <si>
    <r>
      <t>1.</t>
    </r>
    <r>
      <rPr>
        <sz val="11"/>
        <color theme="9"/>
        <rFont val="Aptos Narrow"/>
        <family val="2"/>
        <scheme val="minor"/>
      </rPr>
      <t xml:space="preserve"> The US Government Accountability Office [Article 76430, Article 76390]</t>
    </r>
    <r>
      <rPr>
        <sz val="11"/>
        <color theme="1"/>
        <rFont val="Aptos Narrow"/>
        <family val="2"/>
        <scheme val="minor"/>
      </rPr>
      <t xml:space="preserve">
</t>
    </r>
    <r>
      <rPr>
        <sz val="11"/>
        <color theme="9"/>
        <rFont val="Aptos Narrow"/>
        <family val="2"/>
        <scheme val="minor"/>
      </rPr>
      <t>2. Department of Defense (DOD) [Article 76390]
3. Senate Armed Services Committee [Article 76390]
4. Officials at various DOD offices [Article 76390]</t>
    </r>
    <r>
      <rPr>
        <sz val="11"/>
        <color theme="1"/>
        <rFont val="Aptos Narrow"/>
        <family val="2"/>
        <scheme val="minor"/>
      </rPr>
      <t xml:space="preserve">
</t>
    </r>
    <r>
      <rPr>
        <sz val="11"/>
        <color theme="9"/>
        <rFont val="Aptos Narrow"/>
        <family val="2"/>
        <scheme val="minor"/>
      </rPr>
      <t>5. R. David Edelman, former White House cybersecurity adviser [Article 76390]</t>
    </r>
    <r>
      <rPr>
        <sz val="11"/>
        <color theme="1"/>
        <rFont val="Aptos Narrow"/>
        <family val="2"/>
        <scheme val="minor"/>
      </rPr>
      <t xml:space="preserve">
</t>
    </r>
    <r>
      <rPr>
        <sz val="11"/>
        <color theme="9"/>
        <rFont val="Aptos Narrow"/>
        <family val="2"/>
        <scheme val="minor"/>
      </rPr>
      <t>6. NSA officials [Article 76390]</t>
    </r>
    <r>
      <rPr>
        <sz val="11"/>
        <color theme="1"/>
        <rFont val="Aptos Narrow"/>
        <family val="2"/>
        <scheme val="minor"/>
      </rPr>
      <t xml:space="preserve">
</t>
    </r>
    <r>
      <rPr>
        <sz val="11"/>
        <color theme="9"/>
        <rFont val="Aptos Narrow"/>
        <family val="2"/>
        <scheme val="minor"/>
      </rPr>
      <t>7. Caolionn O’Connell, military acquisition and technology expert at Rand Corporation [Article 76390]</t>
    </r>
  </si>
  <si>
    <r>
      <t xml:space="preserve">1. US Government Accountability Office
2. R. David Edelman, who served as special assistant to President Obama on cybersecurity and tech policy
3. Caolionn O’Connell, a military acquisition and technology expert at Rand Corporation
</t>
    </r>
    <r>
      <rPr>
        <sz val="11"/>
        <color theme="5"/>
        <rFont val="Aptos Narrow"/>
        <family val="2"/>
        <scheme val="minor"/>
      </rPr>
      <t>4. Nuclear Threat Initiative, a group that studies nuclear threats</t>
    </r>
    <r>
      <rPr>
        <sz val="11"/>
        <color theme="1"/>
        <rFont val="Aptos Narrow"/>
        <family val="2"/>
        <scheme val="minor"/>
      </rPr>
      <t xml:space="preserve">
5. Former Energy Secretary Ernest J. Moniz, former Senator Sam Nunn and former Defense Minister Des Browne of Britain
6. three Cold War veterans
</t>
    </r>
    <r>
      <rPr>
        <sz val="11"/>
        <color theme="5"/>
        <rFont val="Aptos Narrow"/>
        <family val="2"/>
        <scheme val="minor"/>
      </rPr>
      <t>7. The New York Times</t>
    </r>
    <r>
      <rPr>
        <sz val="11"/>
        <color theme="1"/>
        <rFont val="Aptos Narrow"/>
        <family val="2"/>
        <scheme val="minor"/>
      </rPr>
      <t xml:space="preserve">
8. Defense Science Board
9. office officials</t>
    </r>
  </si>
  <si>
    <t>(a) The software failure incident having happened again at one_organization:
- The articles report on a software failure incident within the Department of Defense (DOD) where almost all weapons tested between 2012 and 2017 had "mission critical" cyber vulnerabilities [Article 76390].
- The vulnerabilities included poor password management, unencrypted communications, and basic security hygiene issues [Article 76390].
- Testers were able to take control of systems and operate undetected due to these vulnerabilities [Article 76390].
- The DOD officials overseeing the systems appeared dismissive of the results, indicating a lack of awareness or action regarding the cybersecurity threats [Article 76390].
(b) The software failure incident having happened again at multiple_organization:
- The articles mention that the vulnerabilities in the DOD's weapons systems are not unique to the department and highlight a broader issue in the defense sector regarding cybersecurity vulnerabilities [Article 76390].
- The report by the Government Accountability Office suggests that the DOD likely has an entire generation of systems designed and built without adequately considering cybersecurity, indicating a systemic problem across multiple organizations in the defense sector [Article 76390].</t>
  </si>
  <si>
    <t>(a) The software failure incident reported in the articles is malicious in nature. The incident involved authorized hackers seizing control of weapons systems being acquired by the American military in a test of the Pentagon’s digital vulnerabilities. The hackers were able to neutralize many weapons systems within hours, with testers taking control of operators' terminals, manipulating the systems, and causing disruptions like pop-up messages instructing users to insert coins to continue operating [76430]. The incident highlighted serious cybersecurity vulnerabilities in the weapons systems, indicating a deliberate attempt to exploit weaknesses in the systems for malicious purposes.
(b) The software failure incident is also non-malicious in nature. The vulnerabilities in the weapons systems were identified through penetration tests conducted by the Department of Defense itself between 2012 and 2017. Testers were able to exploit basic issues such as poor password management and unencrypted communications to take control of systems and operate undetected. The report emphasized that the DOD likely has an entire generation of systems that were designed and built without adequately considering cybersecurity, indicating unintentional vulnerabilities introduced during the development and testing phases [76390].</t>
  </si>
  <si>
    <t>(a) The intent of the software failure incident related to poor_decisions:
- The software failure incident was related to poor decisions made in the Department of Defense regarding cybersecurity vulnerabilities in weapons systems [76390].
- The report by the Government Accountability Office highlighted that the Department of Defense had an entire generation of systems designed and built without adequately considering cybersecurity, leading to mission-critical cyber vulnerabilities [76390].
- Testers were able to exploit vulnerabilities in weapons systems due to basic issues such as poor password management and unencrypted communications, indicating poor decisions in system security measures [76390].
(b) The intent of the software failure incident related to accidental_decisions:
- The software failure incident was not primarily related to accidental decisions but rather to systemic issues and poor cybersecurity practices within the Department of Defense [76390].
- Testers were able to exploit vulnerabilities in weapons systems due to poor basic security hygiene, such as weak passwords and lack of encryption, rather than accidental decisions [76390].</t>
  </si>
  <si>
    <t>(a) crash: The articles do not specifically mention a software failure incident related to a crash where the system loses state and does not perform any of its intended functions.
(b) omission: The articles discuss software vulnerabilities that allowed testers to take control of weapons systems and operate undetected due to basic issues such as poor password management and unencrypted communications. Testers were able to partially shut down a weapons system by scanning it, and in some cases, testers were able to take full control of the weapons systems [Article 76390].
(c) timing: The articles do not mention a software failure incident related to timing, where the system performs its intended functions correctly but too late or too early.
(d) value: The articles do not specifically mention a software failure incident related to the system performing its intended functions incorrectly.
(e) byzantine: The articles do not explicitly mention a software failure incident related to the system behaving erroneously with inconsistent responses and interactions.
(f) other: The behavior of the software failure incident described in the articles includes testers being able to gain control of weapons systems, operate undetected, shut down systems, and take full control of the systems due to vulnerabilities in password management and unencrypted communications [Article 76390].</t>
  </si>
  <si>
    <r>
      <rPr>
        <sz val="11"/>
        <color theme="7"/>
        <rFont val="Aptos Narrow"/>
        <family val="2"/>
        <scheme val="minor"/>
      </rPr>
      <t>omission</t>
    </r>
    <r>
      <rPr>
        <sz val="11"/>
        <color theme="1"/>
        <rFont val="Aptos Narrow"/>
        <family val="2"/>
        <scheme val="minor"/>
      </rPr>
      <t>, other</t>
    </r>
  </si>
  <si>
    <t>1. Toyota - Toyota was responsible for causing the software failure incident in the recalled Prius and Auris hybrids due to a fault in the hybrid system software [77003].</t>
  </si>
  <si>
    <t>1. Customers who own the affected Toyota Prius and Auris hybrids were impacted by the software failure incident [77003].</t>
  </si>
  <si>
    <t>1. The software cause of the failure incident in the Toyota recall was related to a fault in the hybrid system software that prevented the vehicles from defaulting to a "failsafe" driving mode, leading to potential loss of power and stalling instead of entering "limp" mode [77003].</t>
  </si>
  <si>
    <t>1. The issue of the vehicles losing power and stalling instead of going into "limp" mode was a non-software cause of the failure incident in the Toyota recall [77003].</t>
  </si>
  <si>
    <t>1. Dealership technicians will apply a software patch to the recalled vehicles to fix the software failure incident [77003].</t>
  </si>
  <si>
    <t>1. Toyota's official release [77003]</t>
  </si>
  <si>
    <t>(a) In the case of Toyota's latest recall for 2.4 million Prius and Auris hybrids, the software failure incident related to the vehicles losing power and stalling instead of going into "limp" mode had happened before within the same organization. The article mentions that this issue was also addressed in two prior recalls from 2014 and 2015, indicating that a similar incident had occurred previously with Toyota's products [77003]. 
(b) The software failure incident related to the vehicles losing power and stalling instead of going into "limp" mode in the recalled Toyota vehicles does not mention similar incidents happening at other organizations or with their products and services.</t>
  </si>
  <si>
    <t>(a) The software failure incident in the Toyota recall article can be attributed to the design phase. The issue with the hybrid system software causing the vehicles to lose power and stall instead of going into "limp" mode was a result of a fault in the design of the software. This design flaw led to the failure to activate the failsafe driving mode as intended, increasing the risk of a crash [77003]. 
(b) The software failure incident can also be linked to the operation phase. While the root cause was a design flaw in the software, the failure manifested during the operation of the vehicles. The article mentions that when a fault is discovered in the hybrid system during operation, the cars should default to a failsafe driving mode. However, in the recalled vehicles, they might lose power and stall instead of going into "limp" mode, which could lead to a crash during operation [77003].</t>
  </si>
  <si>
    <t>(a) The software failure incident related to the Toyota recall is within_system. The issue with the hybrid vehicles losing power and stalling instead of going into "limp" mode is a result of a fault in the vehicles' software. The software should have enabled the cars to default to a failsafe driving mode, but instead, they were not functioning as intended, leading to the increased risk of a crash [77003]. The solution to this issue involves applying a software patch to the recalled vehicles, indicating that the problem lies within the system and can be addressed through software modifications.</t>
  </si>
  <si>
    <t>(a) The software failure incident in the Toyota recall was due to non-human actions. The issue stemmed from the vehicles' software, where a fault in the hybrid system should have triggered a "failsafe" driving mode but instead caused the vehicles to lose power and stall, increasing the risk of a crash [77003].
(b) The software failure incident was not attributed to human actions in the articles provided.</t>
  </si>
  <si>
    <t>(a) The software failure incident in the Toyota recall article is not due to hardware issues but rather a software issue. The article specifically mentions that the issue stems from the vehicles' software, where the cars might lose power and stall instead of going into "limp" mode as intended. The fix for the problem involves applying a software patch to the recalled vehicles, indicating that the root cause of the failure lies in the software itself [77003].</t>
  </si>
  <si>
    <t>(a) The software failure incident related to the Toyota recall is non-malicious. The issue with the software in the recalled vehicles is not due to any malicious intent but rather a technical fault that causes the vehicles to lose power and stall instead of going into a failsafe driving mode. This failure poses a risk of a crash but is not a result of any deliberate harm introduced by humans [77003].</t>
  </si>
  <si>
    <t>(a) The software failure incident related to the Toyota recall was not explicitly linked to poor decisions. The issue stemmed from a fault in the hybrid system software that prevented the vehicles from entering a failsafe driving mode as intended, increasing the risk of a crash [77003]. 
(b) The software failure incident was more aligned with accidental decisions or mistakes rather than poor decisions. The problem was related to a software glitch that caused the vehicles to lose power and stall instead of entering a failsafe driving mode, which was not the intended behavior. Toyota addressed this issue through a software patch to ensure the proper activation of the failsafe mode [77003].</t>
  </si>
  <si>
    <t>(a) The software failure incident in the Toyota recall was not explicitly attributed to development incompetence. The issue with the hybrid system software causing the vehicles to lose power and stall instead of entering "limp" mode was identified as a fault that needed to be fixed through a software patch. The article does not mention any incompetence on the part of the development team or organization as the cause of the software failure [77003].
(b) The software failure incident in the Toyota recall was accidental in nature. The issue with the hybrid system software causing the vehicles to lose power and stall instead of entering "limp" mode was not intentional but rather an unintended consequence of the software design. Toyota addressed this issue through a recall and software patch to rectify the accidental failure [77003].</t>
  </si>
  <si>
    <t>The software failure incident related to the Toyota recall for 2.4 million Prius and Auris hybrids is temporary. The issue with the software in the vehicles caused them to lose power and stall instead of going into "limp" mode as intended, increasing the risk of a crash. This issue was not a permanent failure but rather a temporary one that could be addressed through a software patch applied by dealership technicians [77003].</t>
  </si>
  <si>
    <t>(a) The software failure incident reported in Article 77003 is related to the transportation industry. Toyota issued a recall for 2.4 million Prius and Auris hybrids worldwide due to a software issue in the hybrid system that could cause the vehicles to lose power and stall instead of going into a failsafe driving mode, potentially increasing the risk of a crash [77003].</t>
  </si>
  <si>
    <t>&lt;Article 77003&gt; does not provide explicit information indicating that the overall system in the incident involving Toyota's recall of hybrids is a cyber-physical system. The focus of the article is on the software issue related to the hybrid system's failure to go into "limp" mode, which poses a safety risk. Therefore, based on the information available, it is unknown whether the overall system in this incident is a cyber-physical system.</t>
  </si>
  <si>
    <t>(a) sensor: The software failure incident in the Toyota recall article is related to the embedded software in the vehicles' hybrid system. The issue causes the vehicles to lose power and stall instead of going into a "limp" mode when a fault is discovered in the hybrid system. This failure is not directly related to a sensor error but rather to the software's inability to activate the failsafe driving mode correctly, which is controlled by the embedded software. [77003]</t>
  </si>
  <si>
    <t>The software failure incident reported in Article 77003 was not related to the communication layer of the cyber physical system. The issue stemmed from the vehicles' software itself, specifically in the hybrid system, where a fault caused the cars to lose power and stall instead of going into a failsafe driving mode. The fix for this issue involved applying a software patch to the recalled vehicles, indicating that the problem was within the software logic and not at the communication layer of the system.</t>
  </si>
  <si>
    <t>The software failure incident reported in Article #77003 was related to the application layer of the cyber physical system. The issue stemmed from the vehicles' software, specifically in the hybrid system. The fault in the software caused the vehicles to not default to a "failsafe" driving mode as intended, leading to a loss of power and potential stalling instead of entering the safe mode. This failure due to the software issue aligns with the definition of an application layer failure, which involves contributing factors introduced by bugs, operating system errors, unhandled exceptions, and incorrect usage [77003].</t>
  </si>
  <si>
    <t>1. oct-2018</t>
  </si>
  <si>
    <t>1. Toyota</t>
  </si>
  <si>
    <t>1. Toyota and its customers who own Toyota Prius, Prius V, and Auris with build dates between October 2008 and November 2014</t>
  </si>
  <si>
    <t>1. The vehicles' software does not default to a "failsafe" driving mode when a fault is discovered in the hybrid system and "limp" mode not activating when power is lost</t>
  </si>
  <si>
    <t>None</t>
  </si>
  <si>
    <t>1. Dealership technicians will apply a software patch to the recalled vehicles, which should clean the problem up and ensure that "limp" mode activates when it should</t>
  </si>
  <si>
    <t>1. Hybrid system software in Toyota Prius and Auris hybrids (2010-2014 Prius and 2012-2014 Prius V) [77003].</t>
  </si>
  <si>
    <r>
      <t xml:space="preserve">1. The software failure incident with Toyota's hybrids occurred in </t>
    </r>
    <r>
      <rPr>
        <sz val="11"/>
        <color theme="7"/>
        <rFont val="Aptos Narrow"/>
        <family val="2"/>
        <scheme val="minor"/>
      </rPr>
      <t>October 2008 - November 2014 [77003].</t>
    </r>
  </si>
  <si>
    <t>1. The software failure in Toyota's Prius and Auris hybrids led to a loss of power and stalling instead of activating the "limp" mode as intended, increasing the risk of a crash if the failure occurred at a critical moment [77003].</t>
  </si>
  <si>
    <r>
      <t xml:space="preserve">1. lose power and stall instead of going into "limp" mode, which could increase the risk of a crash if it happens at a bad time
</t>
    </r>
    <r>
      <rPr>
        <sz val="11"/>
        <color theme="5"/>
        <rFont val="Aptos Narrow"/>
        <family val="2"/>
        <scheme val="minor"/>
      </rPr>
      <t>2. issued a recall for 2.4 million Toyota Prius, Prius V, and Auris hybrids worldwide</t>
    </r>
  </si>
  <si>
    <r>
      <rPr>
        <sz val="11"/>
        <color theme="7"/>
        <rFont val="Aptos Narrow"/>
        <family val="2"/>
        <scheme val="minor"/>
      </rPr>
      <t xml:space="preserve">1. Implementing more thorough testing procedures during the initial development phase to catch the software fault before it reaches production [77003].
2. Conducting comprehensive risk assessments to identify potential failure scenarios and ensuring failsafe mechanisms are robustly tested and implemented [77003].
</t>
    </r>
    <r>
      <rPr>
        <sz val="11"/>
        <color theme="8"/>
        <rFont val="Aptos Narrow"/>
        <family val="2"/>
        <scheme val="minor"/>
      </rPr>
      <t>3. Enhancing the software update process to ensure that all previous issues and potential future scenarios are considered and addressed in a proactive manner [77003].</t>
    </r>
  </si>
  <si>
    <r>
      <rPr>
        <sz val="11"/>
        <color theme="8"/>
        <rFont val="Aptos Narrow"/>
        <family val="2"/>
        <scheme val="minor"/>
      </rPr>
      <t>(a) crash: The software failure incident in the Toyota vehicles resulted in the cars losing power and stalling instead of going into a "limp" mode as intended. This loss of power could potentially lead to a crash if it happens at an inopportune moment [77003].</t>
    </r>
    <r>
      <rPr>
        <sz val="11"/>
        <color theme="1"/>
        <rFont val="Aptos Narrow"/>
        <family val="2"/>
        <scheme val="minor"/>
      </rPr>
      <t xml:space="preserve">
</t>
    </r>
    <r>
      <rPr>
        <sz val="11"/>
        <color theme="7"/>
        <rFont val="Aptos Narrow"/>
        <family val="2"/>
        <scheme val="minor"/>
      </rPr>
      <t xml:space="preserve">(b) omission: The software issue in the recalled vehicles caused them to omit the expected behavior of defaulting to a "failsafe" driving mode (limp mode) when a fault was detected in the hybrid system. Instead of entering limp mode, the vehicles lost power and stalled, omitting the necessary action to ensure safe driving [77003].
</t>
    </r>
    <r>
      <rPr>
        <sz val="11"/>
        <color theme="1"/>
        <rFont val="Aptos Narrow"/>
        <family val="2"/>
        <scheme val="minor"/>
      </rPr>
      <t xml:space="preserve">
(c) timing: The timing aspect is not explicitly mentioned in the article. 
(d) value: The software failure incident led to the system performing its intended function incorrectly. Instead of activating the "limp" mode to allow the vehicle to safely get off the road, the software issue caused the vehicles to lose power and stall, which could increase the risk of a crash [77003].
(e) byzantine: The byzantine behavior is not described in the article.
</t>
    </r>
    <r>
      <rPr>
        <sz val="11"/>
        <color theme="8"/>
        <rFont val="Aptos Narrow"/>
        <family val="2"/>
        <scheme val="minor"/>
      </rPr>
      <t>(f) other: The software failure incident could be categorized as a failure due to the system not behaving as expected in a critical situation. The software did not respond appropriately to a fault in the hybrid system, leading to a potentially dangerous situation where the vehicles could stall unexpectedly, posing a safety risk [77003].</t>
    </r>
  </si>
  <si>
    <t>The consequence of the software failure incident related to the Toyota recall mentioned in Article 77003 is as follows:
(d) property: People's material goods, money, or data was impacted due to the software failure.
The software failure in the Toyota hybrids could lead to a loss of power and stalling instead of activating the "limp" mode as intended. This issue could increase the risk of a crash, potentially impacting the property of the vehicle owners if an accident occurs [77003].</t>
  </si>
  <si>
    <t>1. anti-stall system on Boeing 737 MAX</t>
  </si>
  <si>
    <t xml:space="preserve">1. maintenance problems including a faulty sensor for the 'angle of attack,' a vital piece of data needed to help the aircraft fly at the right angle to the currents of air and prevent a stall.
</t>
  </si>
  <si>
    <t>1. a system designed to deal with the accident scenario was not described in the flight manual
2. more training for 737 MAX pilots
3. U.S. pilot unions later said they were not aware of the new anti-stall system
4. faulty sensor for the ‘angle of attack,’</t>
  </si>
  <si>
    <t xml:space="preserve">1. Boeing shares were down nearly 2 percent at $350.30 in afternoon trade.
2. Lion Air jet dived into the Java Sea, killing all 189 on board.
3. computer on the 737 MAX could force the plane to descend sharply for up to 10 seconds even in manual flight, making it difficult for a pilot to control the aircraft </t>
  </si>
  <si>
    <t>1. more training for 737 MAX pilots</t>
  </si>
  <si>
    <t>1. Pilots can stop this automated response by pressing two buttons if the system behaves unexpectedly,</t>
  </si>
  <si>
    <t>1. Indonesian investigators
2. Boeing Chief Executive Dennis Muilenburg
3. U.S. Federal Aviation Administration</t>
  </si>
  <si>
    <t>1. The software failure incident involving the Boeing 737 MAX jets happened in October 2018 as per the article [77758]. 
Therefore, the software failure incident happened in October 2018.</t>
  </si>
  <si>
    <t>1. Anti-stall system on the Boeing 737 MAX jets [Article 77758]</t>
  </si>
  <si>
    <t>death, harm</t>
  </si>
  <si>
    <t>(a) The software failure incident in the Boeing 737 MAX jets was related to design factors introduced during system development. The U.S. Federal Aviation Administration and Boeing were evaluating the need for software or design changes to the jets following the deadly Lion Air crash in Indonesia. Indonesian investigators found that a system designed to deal with the accident scenario was not described in the flight manual, indicating a design flaw. They also called for more training for 737 MAX pilots, suggesting that the design might not have adequately considered pilot training needs [77758].
(b) The software failure incident also had implications for the operation of the 737 MAX jets. The focus of the investigation was expanding to the clarity of U.S.-approved procedures to help pilots prevent the 737 MAX from over-reacting to data loss. The FAA issued an emergency directive warning pilots about a computer on the 737 MAX that could force the plane to descend sharply for up to 10 seconds even in manual flight, making it difficult for a pilot to control the aircraft. This highlights an operational issue where pilots needed to be aware of how to handle unexpected automated responses [77758].</t>
  </si>
  <si>
    <t>(a) within_system: The software failure incident related to the Boeing 737 MAX jets involved a system designed to deal with the accident scenario that was not described in the flight manual, leading to concerns about potential maintenance problems including a faulty sensor for the 'angle of attack' [77758].
(b) outside_system: The investigation into the software failure incident is also focusing on the clarity of U.S.-approved procedures to help pilots prevent the 737 MAX from over-reacting to data loss and the methods for training them, indicating that contributing factors to the failure may originate from outside the system [77758].</t>
  </si>
  <si>
    <t>(a) The software failure incident in the Boeing 737 MAX crash was related to non-human actions. The incident was attributed to a system designed to deal with the accident scenario not being described in the flight manual, leading to concerns about the clarity of procedures to prevent the aircraft from over-reacting to data loss [77758]. Additionally, the faulty sensor for the 'angle of attack' was a key factor in the investigation, indicating a technical issue rather than a human error.
(b) Human actions were also a contributing factor in the software failure incident. Indonesian investigators called for more training for 737 MAX pilots, indicating a potential lack of awareness or training on the new anti-stall system. U.S. pilot unions mentioned they were not aware of this system, suggesting a gap in human knowledge and training [77758].</t>
  </si>
  <si>
    <t>(a) The software failure incident related to hardware:
- The article mentions that there were concerns about a faulty sensor for the 'angle of attack,' which is a vital piece of data needed for the aircraft to fly correctly [77758].
(b) The software failure incident related to software:
- The article discusses a system designed to deal with the accident scenario not being described in the flight manual, indicating a potential software issue [77758].
- It is mentioned that information recovered from the jet's data recorder led to an emergency directive warning pilots about a computer on the 737 MAX that could force the plane to descend sharply, highlighting a software-related issue [77758].</t>
  </si>
  <si>
    <t>(a) The software failure incident in the article does not indicate any malicious intent by humans to harm the system. The focus is on potential design and training issues related to the 737 MAX jets following the deadly Lion Air crash in Indonesia. Investigators are looking into system design, pilot training, and procedures to prevent the aircraft from over-reacting to data loss, particularly related to the angle of attack sensor. Boeing CEO emphasized providing necessary information for safe operation of their airplanes and handling failure modes [77758]. 
(b) The software failure incident is more aligned with non-malicious factors such as potential design flaws, lack of clarity in procedures, and training gaps rather than intentional harm to the system. The incident highlights the importance of addressing these contributing factors to enhance the safety and reliability of the aircraft software [77758].</t>
  </si>
  <si>
    <t>The software failure incident related to the Boeing 737 MAX crash in Indonesia does not directly point to a clear intent of the failure being due to poor decisions or accidental decisions. However, the incident highlights potential contributing factors introduced by mistakes or unintended decisions, such as the lack of clarity in the flight manual regarding the anti-stall system, the need for more training for pilots, and questions about pilot preparedness for automated responses [77758].</t>
  </si>
  <si>
    <t>(a) The software failure incident related to development incompetence is evident in the article as it mentions that the Indonesian investigators found that a system designed to deal with the accident scenario was not described in the flight manual for the Boeing 737 MAX jets [77758]. This lack of proper documentation and training for pilots indicates a failure in professional competence during the development process.
(b) The software failure incident related to accidental factors is highlighted in the article when it mentions that the FAA issued an emergency directive warning pilots that a computer on the 737 MAX could force the plane to descend sharply for up to 10 seconds even in manual flight, making it difficult for a pilot to control the aircraft [77758]. This unexpected behavior of the software system could be considered an accidental factor leading to the failure incident.</t>
  </si>
  <si>
    <t>(a) The failed system in the incident was related to the transportation industry, specifically the aviation sector. The software or design changes being evaluated by the U.S. Federal Aviation Administration and Boeing Co were in response to the deadly Lion Air crash involving the 737 MAX jets [Article 77758]. The incident highlighted issues with the aircraft's systems and the need for more training for pilots operating the 737 MAX jets.</t>
  </si>
  <si>
    <t>The incident described in the provided article [77758] involves the Boeing 737 MAX jets and the potential need for software or design changes following the deadly Lion Air crash in Indonesia. The focus of the investigation is on a system designed to deal with an accident scenario not being described in the flight manual, the need for more training for pilots, and concerns about a faulty sensor affecting the angle of attack data.
Based on the information provided in the article, the overall system in this incident involving the Boeing 737 MAX jets can be classified as a cyber-physical system (CPS) as it includes computational components (software) that interact with physical components (aircraft systems) to monitor and control physical inputs/outputs (flight controls, sensors, etc.). The software and design changes being evaluated by the FAA and Boeing, along with the system's response to data loss and the need for pilot training, indicate the integration of computational and physical elements in the operation of the aircraft.
Therefore, the overall system in this incident involving the Boeing 737 MAX jets can be considered a cyber-physical system based on the definition provided.</t>
  </si>
  <si>
    <t>1. last month
2. Published on November 14, 2018
3. Calculated: October 2018</t>
  </si>
  <si>
    <r>
      <rPr>
        <sz val="11"/>
        <color rgb="FFFFFF00"/>
        <rFont val="Aptos Narrow"/>
        <family val="2"/>
        <scheme val="minor"/>
      </rPr>
      <t>1. The software cause of the failure incident was related to a system designed to deal with the accident scenario not being described in the flight manual, leading to the crash [77758].</t>
    </r>
    <r>
      <rPr>
        <sz val="11"/>
        <color theme="1"/>
        <rFont val="Aptos Narrow"/>
        <family val="2"/>
        <scheme val="minor"/>
      </rPr>
      <t xml:space="preserve">
</t>
    </r>
    <r>
      <rPr>
        <sz val="11"/>
        <color theme="9"/>
        <rFont val="Aptos Narrow"/>
        <family val="2"/>
        <scheme val="minor"/>
      </rPr>
      <t>2. Another software cause was the faulty sensor for the 'angle of attack,' which is a vital piece of data needed to help the aircraft fly at the right angle to the currents of air and prevent a stall [77758].
3. Information recovered from the jet's data recorder led to an emergency directive warning pilots that a computer on the 737 MAX could force the plane to descend sharply for up to 10 seconds even in manual flight, making it difficult for a pilot to control the aircraft [77758].</t>
    </r>
  </si>
  <si>
    <r>
      <rPr>
        <sz val="11"/>
        <color theme="9"/>
        <rFont val="Aptos Narrow"/>
        <family val="2"/>
        <scheme val="minor"/>
      </rPr>
      <t>1. The software failure incident led to the deadly crash of a Lion Air 737 MAX jet in Indonesia, resulting in the loss of all 189 people on board [Article 77758].</t>
    </r>
    <r>
      <rPr>
        <sz val="11"/>
        <color theme="1"/>
        <rFont val="Aptos Narrow"/>
        <family val="2"/>
        <scheme val="minor"/>
      </rPr>
      <t xml:space="preserve">
2. The incident raised concerns about the need for potential software or design changes to the 737 MAX jets, </t>
    </r>
    <r>
      <rPr>
        <sz val="11"/>
        <color theme="9"/>
        <rFont val="Aptos Narrow"/>
        <family val="2"/>
        <scheme val="minor"/>
      </rPr>
      <t xml:space="preserve">impacting Boeing's shares which fell 2.1 percent [Article 77758].
</t>
    </r>
    <r>
      <rPr>
        <sz val="11"/>
        <color theme="7"/>
        <rFont val="Aptos Narrow"/>
        <family val="2"/>
        <scheme val="minor"/>
      </rPr>
      <t xml:space="preserve">3. Indonesian investigators found that a system designed to handle the accident scenario was not described in the flight manual, leading to a call for more training for 737 MAX pilots [Article 77758].
</t>
    </r>
    <r>
      <rPr>
        <sz val="11"/>
        <color theme="9"/>
        <rFont val="Aptos Narrow"/>
        <family val="2"/>
        <scheme val="minor"/>
      </rPr>
      <t xml:space="preserve">4. The incident prompted the FAA to issue an emergency directive warning pilots about a computer on the 737 MAX that could force the plane to descend sharply for up to 10 seconds, potentially making it difficult for pilots to control the aircraft [Article 77758].
</t>
    </r>
    <r>
      <rPr>
        <sz val="11"/>
        <color theme="7"/>
        <rFont val="Aptos Narrow"/>
        <family val="2"/>
        <scheme val="minor"/>
      </rPr>
      <t>5. Questions were raised about pilot preparedness for automatic responses from the software system and the time available for pilots to react in case of unexpected behavior [Article 77758].</t>
    </r>
  </si>
  <si>
    <r>
      <rPr>
        <sz val="11"/>
        <color theme="9"/>
        <rFont val="Aptos Narrow"/>
        <family val="2"/>
        <scheme val="minor"/>
      </rPr>
      <t>1. Improved training and awareness for pilots regarding the new anti-stall system in the 737 MAX jets could have prevented the software failure incident [77758].</t>
    </r>
    <r>
      <rPr>
        <sz val="11"/>
        <color theme="1"/>
        <rFont val="Aptos Narrow"/>
        <family val="2"/>
        <scheme val="minor"/>
      </rPr>
      <t xml:space="preserve">
</t>
    </r>
    <r>
      <rPr>
        <sz val="11"/>
        <color theme="7"/>
        <rFont val="Aptos Narrow"/>
        <family val="2"/>
        <scheme val="minor"/>
      </rPr>
      <t>2. Ensuring that the system designed to deal with the accident scenario is properly documented in the flight manual could have prevented the incident [77758].</t>
    </r>
    <r>
      <rPr>
        <sz val="11"/>
        <color theme="1"/>
        <rFont val="Aptos Narrow"/>
        <family val="2"/>
        <scheme val="minor"/>
      </rPr>
      <t xml:space="preserve">
</t>
    </r>
    <r>
      <rPr>
        <sz val="11"/>
        <color theme="7"/>
        <rFont val="Aptos Narrow"/>
        <family val="2"/>
        <scheme val="minor"/>
      </rPr>
      <t>3. Conducting thorough testing and evaluation of the software to identify and address any potential failure modes, such as inaccurate sensor data feeding into the airplane's systems, could have prevented the incident [77758].</t>
    </r>
  </si>
  <si>
    <r>
      <rPr>
        <sz val="11"/>
        <color theme="7"/>
        <rFont val="Aptos Narrow"/>
        <family val="2"/>
        <scheme val="minor"/>
      </rPr>
      <t>1. Evaluating the need for software or design changes to 737 MAX jets [Article 77758]</t>
    </r>
    <r>
      <rPr>
        <sz val="11"/>
        <color theme="1"/>
        <rFont val="Aptos Narrow"/>
        <family val="2"/>
        <scheme val="minor"/>
      </rPr>
      <t xml:space="preserve">
</t>
    </r>
    <r>
      <rPr>
        <sz val="11"/>
        <color rgb="FFFFFF00"/>
        <rFont val="Aptos Narrow"/>
        <family val="2"/>
        <scheme val="minor"/>
      </rPr>
      <t xml:space="preserve">2. Providing more training for 737 MAX pilots on the system designed to deal with the accident scenario [Article 77758]
3. Updating operating procedures and training for the 737 MAX based on investigation findings [Article 77758]
</t>
    </r>
    <r>
      <rPr>
        <sz val="11"/>
        <color theme="9"/>
        <rFont val="Aptos Narrow"/>
        <family val="2"/>
        <scheme val="minor"/>
      </rPr>
      <t>4. Issuing an emergency directive to warn pilots about potential software issues and how to respond [Article 77758]</t>
    </r>
  </si>
  <si>
    <r>
      <rPr>
        <sz val="11"/>
        <color theme="9"/>
        <rFont val="Aptos Narrow"/>
        <family val="2"/>
        <scheme val="minor"/>
      </rPr>
      <t>1. Indonesian investigators</t>
    </r>
    <r>
      <rPr>
        <sz val="11"/>
        <color theme="1"/>
        <rFont val="Aptos Narrow"/>
        <family val="2"/>
        <scheme val="minor"/>
      </rPr>
      <t xml:space="preserve">
</t>
    </r>
    <r>
      <rPr>
        <sz val="11"/>
        <color theme="7"/>
        <rFont val="Aptos Narrow"/>
        <family val="2"/>
        <scheme val="minor"/>
      </rPr>
      <t>2. U.S. pilot unions</t>
    </r>
    <r>
      <rPr>
        <sz val="11"/>
        <color theme="1"/>
        <rFont val="Aptos Narrow"/>
        <family val="2"/>
        <scheme val="minor"/>
      </rPr>
      <t xml:space="preserve">
</t>
    </r>
    <r>
      <rPr>
        <sz val="11"/>
        <color theme="9"/>
        <rFont val="Aptos Narrow"/>
        <family val="2"/>
        <scheme val="minor"/>
      </rPr>
      <t xml:space="preserve">3. FAA
4. Boeing Chief Executive Dennis Muilenburg
5. Boeing
6. FAA denial of a new probe
7. Boeing executive mentioned supplier problems
</t>
    </r>
    <r>
      <rPr>
        <sz val="11"/>
        <color theme="1"/>
        <rFont val="Aptos Narrow"/>
        <family val="2"/>
        <scheme val="minor"/>
      </rPr>
      <t xml:space="preserve">
[77758]</t>
    </r>
  </si>
  <si>
    <r>
      <rPr>
        <sz val="11"/>
        <color theme="9"/>
        <rFont val="Aptos Narrow"/>
        <family val="2"/>
        <scheme val="minor"/>
      </rPr>
      <t>1. Boeing Co [Article 77758]</t>
    </r>
    <r>
      <rPr>
        <sz val="11"/>
        <color theme="1"/>
        <rFont val="Aptos Narrow"/>
        <family val="2"/>
        <scheme val="minor"/>
      </rPr>
      <t xml:space="preserve">
</t>
    </r>
    <r>
      <rPr>
        <sz val="11"/>
        <color theme="7"/>
        <rFont val="Aptos Narrow"/>
        <family val="2"/>
        <scheme val="minor"/>
      </rPr>
      <t>2. U.S. Federal Aviation Administration [Article 77758]</t>
    </r>
  </si>
  <si>
    <r>
      <t xml:space="preserve">1. Boeing
</t>
    </r>
    <r>
      <rPr>
        <sz val="11"/>
        <color theme="5"/>
        <rFont val="Aptos Narrow"/>
        <family val="2"/>
        <scheme val="minor"/>
      </rPr>
      <t>2. Indonesia’s Lion Air</t>
    </r>
  </si>
  <si>
    <t>1. Pilots flying the Boeing 737 MAX jets were impacted by the software failure incident as they were not aware of the new anti-stall system and faced challenges in controlling the aircraft during certain failure modes [Article 77758].</t>
  </si>
  <si>
    <r>
      <t xml:space="preserve">1. Boeing
</t>
    </r>
    <r>
      <rPr>
        <sz val="11"/>
        <color theme="5"/>
        <rFont val="Aptos Narrow"/>
        <family val="2"/>
        <scheme val="minor"/>
      </rPr>
      <t>2. 189 people on board Lion Air's Boeing 737 MAX</t>
    </r>
  </si>
  <si>
    <r>
      <rPr>
        <sz val="11"/>
        <color theme="9"/>
        <rFont val="Aptos Narrow"/>
        <family val="2"/>
        <scheme val="minor"/>
      </rPr>
      <t>1. Lack of description of a system designed to deal with the accident scenario in the flight manual [77758].</t>
    </r>
    <r>
      <rPr>
        <sz val="11"/>
        <color theme="1"/>
        <rFont val="Aptos Narrow"/>
        <family val="2"/>
        <scheme val="minor"/>
      </rPr>
      <t xml:space="preserve">
</t>
    </r>
    <r>
      <rPr>
        <sz val="11"/>
        <color theme="9"/>
        <rFont val="Aptos Narrow"/>
        <family val="2"/>
        <scheme val="minor"/>
      </rPr>
      <t>2. Insufficient training for 737 MAX pilots regarding the new anti-stall system [77758].
3. Potential maintenance problems, including a faulty sensor for the 'angle of attack' [77758].</t>
    </r>
    <r>
      <rPr>
        <sz val="11"/>
        <color theme="1"/>
        <rFont val="Aptos Narrow"/>
        <family val="2"/>
        <scheme val="minor"/>
      </rPr>
      <t xml:space="preserve">
</t>
    </r>
    <r>
      <rPr>
        <sz val="11"/>
        <color theme="9"/>
        <rFont val="Aptos Narrow"/>
        <family val="2"/>
        <scheme val="minor"/>
      </rPr>
      <t>4. Concerns about the clarity of U.S.-approved procedures to help pilots prevent the 737 MAX from over-reacting to data loss [77758].
5. Questions about pilot preparedness for automatic responses and response time in case of unexpected system behavior [77758].</t>
    </r>
  </si>
  <si>
    <t>(a) The software failure incident related to the Boeing 737 MAX jets is specific to Boeing as an organization. The incident involved a system designed to deal with an accident scenario not being described in the flight manual, leading to concerns about the clarity of procedures and training for pilots [77758]. Boeing is evaluating the need for software or design changes to the 737 MAX jets following the deadly Lion Air crash in Indonesia, indicating an internal software-related issue within the organization.
(b) There is no specific mention in the provided article about a similar software failure incident happening at other organizations or with their products and services.</t>
  </si>
  <si>
    <t>The software failure incident related to the Boeing 737 MAX jets appears to be more of a temporary failure rather than a permanent one. The incident was triggered by specific circumstances, such as the inaccurate angle of attack sensor feeding incorrect information to the airplane, leading to the anti-stall system forcing the plane to descend sharply. This specific scenario caused concerns and led to evaluations for potential software or design changes to address the issue [Article 77758].</t>
  </si>
  <si>
    <t>1. The software failure incident mentioned in the article happened on February 26, 2019 [81120].</t>
  </si>
  <si>
    <t>1. IBM bare metal cloud servers' firmware [81120]</t>
  </si>
  <si>
    <t>1. Researchers at the security firm Eclypsium [81120]</t>
  </si>
  <si>
    <t>1. IBM [81120]</t>
  </si>
  <si>
    <t>1. Lack of proper sanitization of cloud servers' firmware by cloud service providers [81120]</t>
  </si>
  <si>
    <t>(a) The article discusses a software failure incident related to the design phase, specifically focusing on the firmware of cloud servers. Researchers at the security firm Eclypsium demonstrated how they could alter the firmware of IBM cloud servers, hiding changes to the code that persisted even after the server was released and rented by another customer [81120].
(b) The article also touches upon a software failure incident related to the operation phase. It mentions that IBM responded to the vulnerability by wiping its servers' BMC firmware between different customers' uses to address the issue. However, there were doubts about the effectiveness of this fix, with researchers still being able to perform their catch-and-release trick despite IBM's claimed actions [81120].</t>
  </si>
  <si>
    <t>(a) The software failure incident described in the article is within_system. The failure occurred due to the ability of attackers to alter the firmware of cloud servers, specifically in the case of IBM's bare metal cloud computing service. The incident involved researchers demonstrating how they could make changes to the firmware of servers, which persisted even after the servers were released back into the pool of available machines for other customers to rent [81120].</t>
  </si>
  <si>
    <t>(a) The software failure incident related to hardware:
The incident described in the article [81120] involves a software failure incident that is related to hardware. Specifically, the failure is due to vulnerabilities in the firmware of a hardware component called the baseboard management controller (BMC) in Super Micro servers offered by IBM in their bare metal cloud computing service. The compromised firmware in the BMC allows for malicious code to persist even after the server is released back into the pool of available machines for other customers. This hardware-related vulnerability poses a significant risk as it can lead to spying on the server, data alteration, or even destruction of the server by hackers.
(b) The software failure incident related to software:
The software failure incident described in the article [81120] is also related to software. While the root cause of the issue lies in the compromised firmware of the hardware component (BMC), the persistence of malicious code in the firmware highlights a software-related failure. The compromised firmware can be considered as a software failure since it allows for unauthorized access, manipulation of the operating system, and potential ransomware attacks, all of which are software-related consequences of the hardware vulnerability.</t>
  </si>
  <si>
    <t>The software failure incident described in the article is more aligned with a temporary failure rather than a permanent one. The incident involved researchers at the security firm Eclypsium demonstrating how they could alter the firmware of cloud computing servers, specifically focusing on IBM servers, in a way that allowed changes to persist even after the server was released and rented by another customer [81120]. This indicates that the failure was temporary in nature, as it was caused by specific actions taken by the researchers rather than being an inherent, permanent flaw in the system.</t>
  </si>
  <si>
    <t>The software failure incident described in the article does not involve a cyber-physical system. The incident primarily focuses on cloud servers, firmware alterations, and potential malware injections within the cloud computing infrastructure. There is no mention of physical components being monitored or controlled by the computational elements in the context of a cyber-physical system [81120].</t>
  </si>
  <si>
    <t>1. baseboard management controller (BMC) in IBM's Super Micro bare metal cloud computing servers: in which a customer rents and fully controls an entire computer in an attempt to improve performance or, ironically, security</t>
  </si>
  <si>
    <t>1. researchers at the security firm Eclypsium</t>
  </si>
  <si>
    <t>1. adding a piece of hardware to the server to check the firmware's integrity would fully solve the problem.</t>
  </si>
  <si>
    <t>1. researchers at the security firm Eclypsium
2.  Karsten Nohl, who developed the so-called BadUSB attack that invisibly alters the firmware of USB sticks, 
3. well-known firmware hacker, H. D. Moore
4. IBM</t>
  </si>
  <si>
    <t>(a) crash: The software failure incident in the article is related to a crash where the system lost state and did not perform its intended functions. The article mentions that the Lion Air crash in Indonesia involved the Boeing 737 MAX jet diving into the sea, resulting in the death of all 189 people on board [77758].
(b) omission: The software failure incident also involved an omission where a system designed to deal with the accident scenario was not described in the flight manual, according to Indonesian investigators. This omission led to a lack of awareness among U.S. pilot unions about the new anti-stall system [77758].
(c) timing: The timing of the software failure incident is related to the system performing its intended functions incorrectly but not necessarily too late or too early. The article mentions that the system could force the plane to descend sharply for up to 10 seconds even in manual flight, making it difficult for a pilot to control the aircraft [77758].
(d) value: The software failure incident also involves a failure related to the system performing its intended functions incorrectly. Specifically, there were concerns about potential maintenance problems, including a faulty sensor for the 'angle of attack,' which is a vital piece of data needed for the aircraft to fly at the right angle to the currents of air and prevent a stall [77758].
(e) byzantine: The software failure incident does not exhibit behavior related to a byzantine failure, which involves the system behaving erroneously with inconsistent responses and interactions.
(f) other: The software failure incident in the article also involves a behavior not described in the options (a) to (e). This includes issues related to the clarity of U.S.-approved procedures to help pilots prevent the 737 MAX from over-reacting to data loss and the methods for training them. Additionally, questions were raised about how well pilots are prepared for automatic responses from the system and how much time they have to react [77758].</t>
  </si>
  <si>
    <r>
      <rPr>
        <sz val="11"/>
        <color theme="7"/>
        <rFont val="Aptos Narrow"/>
        <family val="2"/>
        <scheme val="minor"/>
      </rPr>
      <t>crash, omission</t>
    </r>
    <r>
      <rPr>
        <sz val="11"/>
        <color theme="1"/>
        <rFont val="Aptos Narrow"/>
        <family val="2"/>
        <scheme val="minor"/>
      </rPr>
      <t xml:space="preserve">, </t>
    </r>
    <r>
      <rPr>
        <sz val="11"/>
        <color theme="9"/>
        <rFont val="Aptos Narrow"/>
        <family val="2"/>
        <scheme val="minor"/>
      </rPr>
      <t>value</t>
    </r>
    <r>
      <rPr>
        <sz val="11"/>
        <color theme="1"/>
        <rFont val="Aptos Narrow"/>
        <family val="2"/>
        <scheme val="minor"/>
      </rPr>
      <t xml:space="preserve">, </t>
    </r>
    <r>
      <rPr>
        <sz val="11"/>
        <color theme="7"/>
        <rFont val="Aptos Narrow"/>
        <family val="2"/>
        <scheme val="minor"/>
      </rPr>
      <t>other</t>
    </r>
  </si>
  <si>
    <t>(a) death: The consequence of the software failure incident in this case was the loss of all 189 people on board the Lion Air jet that crashed into the sea [77758].</t>
  </si>
  <si>
    <t>death, harm, property</t>
  </si>
  <si>
    <t>(a) sensor: The article mentions a faulty sensor for the 'angle of attack' as a potential maintenance problem that could have contributed to the crash of the 737 MAX jet [Article 77758]. 
(c) processing_unit: The article discusses a system designed to deal with the accident scenario that was not described in the flight manual, indicating a potential issue with the processing unit or software logic [Article 77758]. 
(e) embedded_software: The article highlights that information recovered from the jet's data recorder led the FAA to issue an emergency directive warning pilots about a computer on the 737 MAX that could force the plane to descend sharply for up to 10 seconds even in manual flight, suggesting a potential issue with the embedded software controlling the aircraft's behavior [Article 77758].</t>
  </si>
  <si>
    <t>sensor, processing_unit, embedded_software</t>
  </si>
  <si>
    <r>
      <t xml:space="preserve">sensor, </t>
    </r>
    <r>
      <rPr>
        <sz val="11"/>
        <color theme="7"/>
        <rFont val="Aptos Narrow"/>
        <family val="2"/>
        <scheme val="minor"/>
      </rPr>
      <t>processing_unit</t>
    </r>
    <r>
      <rPr>
        <sz val="11"/>
        <color theme="1"/>
        <rFont val="Aptos Narrow"/>
        <family val="2"/>
        <scheme val="minor"/>
      </rPr>
      <t>, embedded_software</t>
    </r>
  </si>
  <si>
    <t>The failure mentioned in the article is related to the application layer of the cyber physical system. The article discusses the need for software or design changes to the 737 MAX jets following the deadly Lion Air crash in Indonesia. It mentions that Indonesian investigators found that a system designed to deal with the accident scenario was not described in the flight manual, and U.S. pilot unions were not aware of the new anti-stall system. Additionally, the FAA issued an emergency directive warning pilots about a computer on the 737 MAX that could force the plane to descend sharply for up to 10 seconds even in manual flight, raising questions about pilot preparedness for such automated responses [77758].</t>
  </si>
  <si>
    <t>1. IBM</t>
  </si>
  <si>
    <t>1. The software cause of the failure incident was the ability of hackers to alter the firmware of cloud servers, specifically in IBM's bare metal cloud computing service, allowing them to hide malicious code that persists even after the server is released back into the pool of available machines [81120].</t>
  </si>
  <si>
    <r>
      <rPr>
        <sz val="11"/>
        <color theme="9"/>
        <rFont val="Aptos Narrow"/>
        <family val="2"/>
        <scheme val="minor"/>
      </rPr>
      <t xml:space="preserve">1. alteration to its BMC's firmware, simply changing one bit in its code
2. despite supposedly being handed a "fresh" machine, the BMC firmware alteration remained
3. infection of the firmware is persistent, it’s not reimaged when you reimage the whole software stack
4. By renting a machine in a bare metal setup, an attacker can get far more dangerous levels of access to components that can carry malware over to that server's next renter. 
</t>
    </r>
    <r>
      <rPr>
        <sz val="11"/>
        <color theme="5"/>
        <rFont val="Aptos Narrow"/>
        <family val="2"/>
        <scheme val="minor"/>
      </rPr>
      <t>5. a corrupted BMC can be used to rewrite the firmware of other components</t>
    </r>
  </si>
  <si>
    <t>1. equipment can be infected if the cloud service provider hasn't sanitized all its equipment at the deepest level, including the firmware</t>
  </si>
  <si>
    <t>1. Technique could be used to plant malware in servers' hidden code ther persists undetected even after someone else takes over the machine, allowing the hacker to spy on the server, alter its data,or destroy it at will.
2. capable of everything from accessing the computer's memory to altering its operating system.
3. a corrupted BMC can be used to rewrite the firmware of other components, bricking computers or paralyzing them for a potential ransomware attack.
4. BMC firmware could be altered to both offer hackers control and to "lie" to administrators when they try to reflash it—essentially telling the update mechanism that it's been updated without removing the hackers' code</t>
  </si>
  <si>
    <r>
      <rPr>
        <sz val="11"/>
        <color theme="9"/>
        <rFont val="Aptos Narrow"/>
        <family val="2"/>
        <scheme val="minor"/>
      </rPr>
      <t>1. The software failure incident allowed attackers to alter the firmware of cloud servers, potentially planting malware that could spy on the server, alter its data, or destroy it at will [81120].</t>
    </r>
    <r>
      <rPr>
        <sz val="11"/>
        <color theme="1"/>
        <rFont val="Aptos Narrow"/>
        <family val="2"/>
        <scheme val="minor"/>
      </rPr>
      <t xml:space="preserve">
</t>
    </r>
    <r>
      <rPr>
        <sz val="11"/>
        <color theme="9"/>
        <rFont val="Aptos Narrow"/>
        <family val="2"/>
        <scheme val="minor"/>
      </rPr>
      <t>2. The incident raised concerns about the security of bare metal cloud servers, where attackers could gain dangerous levels of access to components and persistently infect firmware, evading detection even after a complete wipe of the server's storage [81120].</t>
    </r>
    <r>
      <rPr>
        <sz val="11"/>
        <color theme="1"/>
        <rFont val="Aptos Narrow"/>
        <family val="2"/>
        <scheme val="minor"/>
      </rPr>
      <t xml:space="preserve">
</t>
    </r>
    <r>
      <rPr>
        <sz val="11"/>
        <color theme="7"/>
        <rFont val="Aptos Narrow"/>
        <family val="2"/>
        <scheme val="minor"/>
      </rPr>
      <t>3. IBM responded to the incident by re-flashing all BMC firmware before reprovisioning servers to customers, erasing logs and regenerating passwords to mitigate the vulnerability [81120].</t>
    </r>
    <r>
      <rPr>
        <sz val="11"/>
        <color theme="9"/>
        <rFont val="Aptos Narrow"/>
        <family val="2"/>
        <scheme val="minor"/>
      </rPr>
      <t xml:space="preserve">
4. Despite IBM's response, researchers were skeptical about the effectiveness of the fix, with concerns that the firmware could still be altered to give hackers control and deceive administrators during re-flashing [81120].</t>
    </r>
  </si>
  <si>
    <r>
      <rPr>
        <sz val="11"/>
        <color theme="5"/>
        <rFont val="Aptos Narrow"/>
        <family val="2"/>
        <scheme val="minor"/>
      </rPr>
      <t>1. if a computer falls into a stranger's hands, it shouldn't be trusted again</t>
    </r>
    <r>
      <rPr>
        <sz val="11"/>
        <color theme="1"/>
        <rFont val="Aptos Narrow"/>
        <family val="2"/>
        <scheme val="minor"/>
      </rPr>
      <t xml:space="preserve">
</t>
    </r>
    <r>
      <rPr>
        <sz val="11"/>
        <color theme="9"/>
        <rFont val="Aptos Narrow"/>
        <family val="2"/>
        <scheme val="minor"/>
      </rPr>
      <t>2. cloud service provider should sanitize all its equipment at the deepest level, including the firmware: IBM has responded to this vulnerability by forcing all BMCs, including those that are already reporting up-to-date firmware, to be reflashed with factory firmware before they are reprovisioned to other customers</t>
    </r>
    <r>
      <rPr>
        <sz val="11"/>
        <color theme="1"/>
        <rFont val="Aptos Narrow"/>
        <family val="2"/>
        <scheme val="minor"/>
      </rPr>
      <t xml:space="preserve">
</t>
    </r>
    <r>
      <rPr>
        <sz val="11"/>
        <color theme="5"/>
        <rFont val="Aptos Narrow"/>
        <family val="2"/>
        <scheme val="minor"/>
      </rPr>
      <t>3. All logs in the BMC firmware are erased, and all passwords to the BMC firmware are regenerated</t>
    </r>
  </si>
  <si>
    <r>
      <rPr>
        <sz val="11"/>
        <color theme="9"/>
        <rFont val="Aptos Narrow"/>
        <family val="2"/>
        <scheme val="minor"/>
      </rPr>
      <t>1. Ensuring thorough sanitization of equipment at the deepest level, including firmware, by cloud service providers before customer use could have prevented the incident [81120].</t>
    </r>
    <r>
      <rPr>
        <sz val="11"/>
        <color theme="1"/>
        <rFont val="Aptos Narrow"/>
        <family val="2"/>
        <scheme val="minor"/>
      </rPr>
      <t xml:space="preserve">
</t>
    </r>
    <r>
      <rPr>
        <sz val="11"/>
        <color theme="7"/>
        <rFont val="Aptos Narrow"/>
        <family val="2"/>
        <scheme val="minor"/>
      </rPr>
      <t>2. Implementing regular checks and updates on firmware integrity, potentially through hardware checks, could have helped prevent the persistence of malicious firmware alterations [81120].</t>
    </r>
  </si>
  <si>
    <r>
      <rPr>
        <sz val="11"/>
        <color theme="7"/>
        <rFont val="Aptos Narrow"/>
        <family val="2"/>
        <scheme val="minor"/>
      </rPr>
      <t>1. IBM has responded to the vulnerability by forcing all BMCs to be reflashed with factory firmware before reprovisioning to other customers [81120].</t>
    </r>
    <r>
      <rPr>
        <sz val="11"/>
        <color theme="1"/>
        <rFont val="Aptos Narrow"/>
        <family val="2"/>
        <scheme val="minor"/>
      </rPr>
      <t xml:space="preserve">
</t>
    </r>
    <r>
      <rPr>
        <sz val="11"/>
        <color theme="9"/>
        <rFont val="Aptos Narrow"/>
        <family val="2"/>
        <scheme val="minor"/>
      </rPr>
      <t>2. Adding a piece of hardware to the server to check the firmware's integrity could fully solve the problem according to firmware hacker H. D. Moore [81120].</t>
    </r>
  </si>
  <si>
    <r>
      <rPr>
        <sz val="11"/>
        <color theme="9"/>
        <rFont val="Aptos Narrow"/>
        <family val="2"/>
        <scheme val="minor"/>
      </rPr>
      <t>1. Eclypsium's researchers</t>
    </r>
    <r>
      <rPr>
        <sz val="11"/>
        <color theme="1"/>
        <rFont val="Aptos Narrow"/>
        <family val="2"/>
        <scheme val="minor"/>
      </rPr>
      <t xml:space="preserve">
</t>
    </r>
    <r>
      <rPr>
        <sz val="11"/>
        <color theme="7"/>
        <rFont val="Aptos Narrow"/>
        <family val="2"/>
        <scheme val="minor"/>
      </rPr>
      <t xml:space="preserve">2. Yuriy Bulygin, Eclypsium's founder and former head of Intel's advanced threat research team
</t>
    </r>
    <r>
      <rPr>
        <sz val="11"/>
        <color theme="9"/>
        <rFont val="Aptos Narrow"/>
        <family val="2"/>
        <scheme val="minor"/>
      </rPr>
      <t>3. IBM spokesperson</t>
    </r>
    <r>
      <rPr>
        <sz val="11"/>
        <color theme="7"/>
        <rFont val="Aptos Narrow"/>
        <family val="2"/>
        <scheme val="minor"/>
      </rPr>
      <t xml:space="preserve">
</t>
    </r>
    <r>
      <rPr>
        <sz val="11"/>
        <color theme="9"/>
        <rFont val="Aptos Narrow"/>
        <family val="2"/>
        <scheme val="minor"/>
      </rPr>
      <t>4. Karsten Nohl, security researcher who developed the BadUSB attack
5. H. D. Moore, well-known firmware hacker</t>
    </r>
    <r>
      <rPr>
        <sz val="11"/>
        <color theme="7"/>
        <rFont val="Aptos Narrow"/>
        <family val="2"/>
        <scheme val="minor"/>
      </rPr>
      <t xml:space="preserve">
</t>
    </r>
    <r>
      <rPr>
        <sz val="11"/>
        <color theme="9"/>
        <rFont val="Aptos Narrow"/>
        <family val="2"/>
        <scheme val="minor"/>
      </rPr>
      <t>6. IBM (mentioned in the article)</t>
    </r>
    <r>
      <rPr>
        <sz val="11"/>
        <color theme="7"/>
        <rFont val="Aptos Narrow"/>
        <family val="2"/>
        <scheme val="minor"/>
      </rPr>
      <t xml:space="preserve">
7. Security Research Labs (mentioned in the article)</t>
    </r>
  </si>
  <si>
    <t>(a) The software failure incident related to altering firmware in cloud servers has happened again at IBM. Researchers at the security firm Eclypsium demonstrated how they could rent a server from a cloud computing provider, specifically focusing on IBM, and alter its firmware, allowing for hidden changes to persist even after the server is released and rented by another customer [81120].
(b) The software failure incident related to firmware alterations in cloud servers has not been explicitly mentioned to have happened at multiple organizations in the provided article.</t>
  </si>
  <si>
    <t>(a) The software failure incident in the articles is related to non-human actions, specifically the ability to alter firmware in cloud servers without human intervention. Researchers at Eclypsium demonstrated how they could rent a server from a cloud computing provider, such as IBM, and alter its firmware, hiding changes to its code that persist even after the server is released and rented by another customer [81120]. This incident highlights a vulnerability in the cloud servers' firmware that can be exploited without direct human involvement, potentially leading to malicious activities like spying, data alteration, or destruction of the server.
(b) The software failure incident is also related to human actions. While the vulnerability itself may have been introduced without direct human participation, the researchers at Eclypsium actively demonstrated the exploit by making benign alterations to the firmware of IBM servers in their testing [81120]. Additionally, IBM responded to the research findings by implementing a fix that involved wiping and reflashing the servers' BMC firmware between different customers' uses, indicating a human-initiated response to address the issue.</t>
  </si>
  <si>
    <t>(a) The software failure incident described in the articles is malicious in nature. The incident involved researchers demonstrating how they could rent a server from a cloud computing provider, alter its firmware, and hide changes to its code that persist even after they stop renting it. This technique could be used to plant malware in servers' hidden code, allowing hackers to spy on the server, alter its data, or destroy it at will [81120]. The researchers made benign changes to the IBM servers' firmware in their demonstration, but they warned that the same technique could be used for malicious purposes [81120].
(b) The incident is non-malicious in the sense that the researchers initially made harmless alterations to the BMC's firmware of the IBM bare metal cloud servers as part of their experiment [81120]. However, the concern raised was that it would be easy to hide truly malicious firmware using the same method, indicating the potential for non-malicious changes to be escalated to malicious ones [81120].</t>
  </si>
  <si>
    <t>The software failure incident described in the articles can be categorized under both poor_decisions and accidental_decisions:
(a) poor_decisions: The incident involved a vulnerability where researchers demonstrated the ability to alter firmware in cloud servers, potentially allowing for the planting of malware that persists undetected even after the server is used by another customer [81120].
(b) accidental_decisions: The vulnerability in the firmware of the cloud servers was not intentional but rather a result of the inherent security flaw in the design and management of the servers, which allowed for the persistence of firmware alterations [81120].</t>
  </si>
  <si>
    <t>(a) The article discusses a software failure incident related to development incompetence. The incident involved a vulnerability in the firmware of IBM's bare metal cloud servers, where researchers at Eclypsium demonstrated how they could alter the firmware of rented servers, allowing for the persistence of hidden malicious code even after the server is released back into the pool of available machines for other customers [81120]. This incident highlights a security flaw that was not addressed initially, showcasing a failure due to contributing factors introduced by a lack of professional competence in ensuring the security and integrity of the cloud servers' firmware.
(b) The software failure incident can also be categorized as accidental. The vulnerability in the firmware of the cloud servers was not intentionally created by the cloud service provider or the customers renting the servers. It was a result of a flaw in the design or implementation of the servers' firmware that allowed for unauthorized alterations to persist even after the servers were released and rented by other customers [81120]. This accidental introduction of a security vulnerability showcases a failure due to contributing factors introduced accidentally, rather than through deliberate actions.</t>
  </si>
  <si>
    <t>(a) crash: The article discusses a scenario where researchers demonstrated the ability to alter the firmware of cloud servers, which could potentially lead to malware being planted in the servers' hidden code. This alteration persists even after the server is released back into the pool of available machines for other customers, indicating a form of system crash where the system loses its state and may not perform its intended functions properly [81120].
(b) omission: The incident described in the article does not directly mention a failure due to the system omitting to perform its intended functions at an instance(s).
(c) timing: The article does not specifically mention a failure due to the system performing its intended functions correctly but too late or too early.
(d) value: The article does not provide information about a failure due to the system performing its intended functions incorrectly.
(e) byzantine: The incident described in the article does not directly mention a failure due to the system behaving erroneously with inconsistent responses and interactions.
(f) other: The behavior of the software failure incident described in the article can be categorized as a persistent firmware alteration that occurs even after the server is released back into the pool of available machines for other customers. This behavior could be considered a form of system persistence or system state retention beyond the expected or intended duration, which is not explicitly covered by the options (a) to (e) [81120].</t>
  </si>
  <si>
    <r>
      <rPr>
        <sz val="11"/>
        <color theme="8"/>
        <rFont val="Aptos Narrow"/>
        <family val="2"/>
        <scheme val="minor"/>
      </rPr>
      <t>crash</t>
    </r>
    <r>
      <rPr>
        <sz val="11"/>
        <color theme="1"/>
        <rFont val="Aptos Narrow"/>
        <family val="2"/>
        <scheme val="minor"/>
      </rPr>
      <t>, other</t>
    </r>
  </si>
  <si>
    <t>(a) The failed system in the article was related to the information industry, specifically cloud computing servers used by various organizations for different purposes such as video conference hosting, mobile payments, and neurological stimulation treatments [81120].</t>
  </si>
  <si>
    <t>(a) death: There is no mention of people losing their lives due to the software failure incident in the provided article [81120].
(b) harm: The article does not mention people being physically harmed due to the software failure incident [81120].
(c) basic: The article does not mention people's access to food or shelter being impacted because of the software failure incident [81120].
(d) property: The software failure incident impacted people's material goods, money, or data as it involved the potential risk of planting malware in servers' hidden code that could allow hackers to spy on the server, alter its data, or destroy it at will [81120].
(e) delay: The article does not mention people having to postpone an activity due to the software failure incident [81120].
(f) non-human: Non-human entities were impacted due to the software failure incident as it involved altering the firmware of cloud computing servers, specifically the baseboard management controller, which could lead to bricking computers or paralyzing them for a potential ransomware attack [81120].
(g) no_consequence: The article does not mention there were no real observed consequences of the software failure incident [81120].
(h) theoretical_consequence: The article discusses potential consequences of the software failure incident, such as the ability to hide truly malicious firmware in servers' hidden code that persists undetected even after someone else takes over the machine [81120].
(i) other: The article does not mention any other specific consequences of the software failure incident beyond those discussed in the options (a) to (h) [81120].</t>
  </si>
  <si>
    <t>1. Unknown
2. Published on Mar 13, 2019</t>
  </si>
  <si>
    <t xml:space="preserve">1. School computer network </t>
  </si>
  <si>
    <t>1. Hackers</t>
  </si>
  <si>
    <t>1. Sir John Colfox Academy in Bridport, Dorset</t>
  </si>
  <si>
    <t>1. Ransomeware: malicious software is installed on a victim's computer - typically via a link that is sent in an email - and will then proceed to encrypt all the files on it</t>
  </si>
  <si>
    <t>1.  a member of staff mistakenly opened an email containing a virus</t>
  </si>
  <si>
    <t>1. infected the computer network
2. Coursework from one subject submitted by Year 11 students, which was saved on the school' system, has been lost
3. Year 9 and 10 reports will be delayed by at least a week</t>
  </si>
  <si>
    <t>1. Backing-up data on an external drive
2. keeping anti-virus software up to date 
3. educating anyone who uses the network to not open unsolicited emails or click on suspicious links</t>
  </si>
  <si>
    <t xml:space="preserve">1. Staff at  Sir John Colfox Academy
2. Dorset Police
3. Mark Orchison, managing director of technology specialists in education
</t>
  </si>
  <si>
    <t>1. School computer network at Sir John Colfox Academy [Article 82465]</t>
  </si>
  <si>
    <t>1. Hackers using ransomware to encrypt files at the Sir John Colfox Academy in Bridport, Dorset [82465].</t>
  </si>
  <si>
    <t>1. Year 11 students at Sir John Colfox Academy in Bridport, Dorset [82465]</t>
  </si>
  <si>
    <t>1. Ransomware attack through an email containing a virus that encrypted files on the school's computer network [82465].</t>
  </si>
  <si>
    <t>1. A member of staff mistakenly opened an email containing a virus, leading to the infection of the computer network at Sir John Colfox Academy [82465].</t>
  </si>
  <si>
    <t>operation</t>
  </si>
  <si>
    <t>(a) The software failure incident of a cyber attack using ransomware to encrypt files at a school has happened before at other organizations or within the same organization. The article mentions that schools and public institutions, such as hospitals, have become regular victims of ransomware attacks because hackers believe they are less likely to have good cyber practices [82465]. This indicates that similar incidents have occurred before in educational institutions like schools.
(b) The article also highlights that there has been a "significant increase" in cyber attacks on academy trusts, urging school leaders to take action [82465]. Additionally, the managing director of technology specialists in education mentioned that 20% of schools reported being victims of cyber attacks, and many incidents are under-reported [82465]. This suggests that similar incidents have occurred at multiple organizations in the education sector.</t>
  </si>
  <si>
    <t>(a) The software failure incident at Sir John Colfox Academy was not due to hardware issues but rather originated from a member of staff mistakenly opening an email containing a virus, leading to the encryption of files through ransomware [82465]. This incident highlights the importance of cybersecurity measures and user awareness to prevent such attacks.
(b) The software failure incident at the academy was primarily caused by the ransomware attack initiated through the email containing malicious software. This incident demonstrates the impact of software-related vulnerabilities and the need for robust cybersecurity practices to protect against such attacks [82465].</t>
  </si>
  <si>
    <t>(a) poor_decisions: The software failure incident at Sir John Colfox Academy was a result of poor decisions, specifically a member of staff mistakenly opening an email containing a virus, which led to the encryption of files and the loss of students' GCSE coursework [82465]. Additionally, the incident highlights the lack of good cyber-practices in schools and the importance of taking preventative measures such as backing up data, keeping anti-virus software up to date, and educating users about cybersecurity risks [82465].</t>
  </si>
  <si>
    <t>(a) The software failure incident at Sir John Colfox Academy was due to development incompetence as a member of staff mistakenly opened an email containing a virus, leading to the encryption of files and loss of students' GCSE coursework [82465].
(b) The software failure incident was accidental as the email containing the virus was opened accidentally by a staff member, triggering the ransomware attack that resulted in the loss of coursework [82465].</t>
  </si>
  <si>
    <t>The incident at Sir John Colfox Academy in Bridport, Dorset, where hackers used ransomware to encrypt files and cause the loss of students' GCSE coursework does not directly indicate that the overall system involved is a cyber-physical system (CPS) based on the information provided in the article [82465]. The focus of the incident was on the school's computer network being infected by ransomware through an email, leading to the loss of coursework data. There was no mention of physical components being monitored or controlled by the computational system affected by the attack.</t>
  </si>
  <si>
    <t>1. The software failure incident at Sir John Colfox Academy in Bridport, Dorset, happened on an unspecified date prior to the article's publication on March 13, 2019 [Article 82465].</t>
  </si>
  <si>
    <r>
      <rPr>
        <sz val="11"/>
        <color theme="9"/>
        <rFont val="Aptos Narrow"/>
        <family val="2"/>
        <scheme val="minor"/>
      </rPr>
      <t xml:space="preserve">1. Some students' GCSE coursework was lost due to the ransomware attack at Sir John Colfox Academy in Bridport, Dorset [82465].
2. Year 9 and 10 reports will be delayed by at least a week as a result of the incident [82465].
</t>
    </r>
    <r>
      <rPr>
        <sz val="11"/>
        <color theme="7"/>
        <rFont val="Aptos Narrow"/>
        <family val="2"/>
        <scheme val="minor"/>
      </rPr>
      <t>3. The school's reputation may have been damaged, and explanations will be needed for parents and pupils affected by the attack [82465].</t>
    </r>
  </si>
  <si>
    <r>
      <rPr>
        <sz val="11"/>
        <color theme="9"/>
        <rFont val="Aptos Narrow"/>
        <family val="2"/>
        <scheme val="minor"/>
      </rPr>
      <t>1. Regular cybersecurity training for staff and students to educate them on identifying and avoiding phishing emails and suspicious links [82465].</t>
    </r>
    <r>
      <rPr>
        <sz val="11"/>
        <color theme="1"/>
        <rFont val="Aptos Narrow"/>
        <family val="2"/>
        <scheme val="minor"/>
      </rPr>
      <t xml:space="preserve">
</t>
    </r>
    <r>
      <rPr>
        <sz val="11"/>
        <color theme="9"/>
        <rFont val="Aptos Narrow"/>
        <family val="2"/>
        <scheme val="minor"/>
      </rPr>
      <t>2. Implementing strong cybersecurity practices such as keeping anti-virus software up to date [82465].</t>
    </r>
    <r>
      <rPr>
        <sz val="11"/>
        <color theme="1"/>
        <rFont val="Aptos Narrow"/>
        <family val="2"/>
        <scheme val="minor"/>
      </rPr>
      <t xml:space="preserve">
</t>
    </r>
    <r>
      <rPr>
        <sz val="11"/>
        <color theme="9"/>
        <rFont val="Aptos Narrow"/>
        <family val="2"/>
        <scheme val="minor"/>
      </rPr>
      <t>3. Regularly backing up important data on external drives to prevent data loss in case of a ransomware attack [82465].</t>
    </r>
  </si>
  <si>
    <r>
      <rPr>
        <sz val="11"/>
        <color rgb="FFFFFF00"/>
        <rFont val="Aptos Narrow"/>
        <family val="2"/>
        <scheme val="minor"/>
      </rPr>
      <t xml:space="preserve">1. Implement regular cybersecurity training for all staff and students to educate them on recognizing and avoiding phishing emails and suspicious links [82465].
2. Ensure all systems are regularly updated with the latest anti-virus software to prevent malware infections [82465].
3. Establish a robust data backup system, including storing critical data on external drives or cloud storage, to mitigate the impact of ransomware attacks [82465].
</t>
    </r>
    <r>
      <rPr>
        <sz val="11"/>
        <color theme="7"/>
        <rFont val="Aptos Narrow"/>
        <family val="2"/>
        <scheme val="minor"/>
      </rPr>
      <t>4. Encourage schools and public institutions to allocate budget resources for cybersecurity measures to protect against potential cyber threats [82465].</t>
    </r>
  </si>
  <si>
    <r>
      <rPr>
        <sz val="11"/>
        <color theme="9"/>
        <rFont val="Aptos Narrow"/>
        <family val="2"/>
        <scheme val="minor"/>
      </rPr>
      <t>1. Head teacher David Herbert at Sir John Colfox Academy</t>
    </r>
    <r>
      <rPr>
        <sz val="11"/>
        <color theme="1"/>
        <rFont val="Aptos Narrow"/>
        <family val="2"/>
        <scheme val="minor"/>
      </rPr>
      <t xml:space="preserve">
</t>
    </r>
    <r>
      <rPr>
        <sz val="11"/>
        <color theme="7"/>
        <rFont val="Aptos Narrow"/>
        <family val="2"/>
        <scheme val="minor"/>
      </rPr>
      <t>2. BBC technology reporter Jane Wakefield</t>
    </r>
    <r>
      <rPr>
        <sz val="11"/>
        <color theme="1"/>
        <rFont val="Aptos Narrow"/>
        <family val="2"/>
        <scheme val="minor"/>
      </rPr>
      <t xml:space="preserve">
</t>
    </r>
    <r>
      <rPr>
        <sz val="11"/>
        <color theme="9"/>
        <rFont val="Aptos Narrow"/>
        <family val="2"/>
        <scheme val="minor"/>
      </rPr>
      <t>3. Dorset Police</t>
    </r>
    <r>
      <rPr>
        <sz val="11"/>
        <color theme="1"/>
        <rFont val="Aptos Narrow"/>
        <family val="2"/>
        <scheme val="minor"/>
      </rPr>
      <t xml:space="preserve">
</t>
    </r>
    <r>
      <rPr>
        <sz val="11"/>
        <color theme="9"/>
        <rFont val="Aptos Narrow"/>
        <family val="2"/>
        <scheme val="minor"/>
      </rPr>
      <t>4. Mark Orchison, managing director of technology specialists in education 9ine</t>
    </r>
  </si>
  <si>
    <t>(a) The software failure incident at Sir John Colfox Academy in Bridport, Dorset, where GCSE coursework was lost due to a cyber attack can be attributed to the design phase. The incident occurred when a member of staff mistakenly opened an email containing a virus, which then infected the computer network and encrypted files, leading to the loss of students' coursework [82465].
(b) The software failure incident can also be linked to the operation phase. This is evident from the fact that the attack was successful due to the operation or misuse of the system, where a staff member unknowingly opened the malicious email, allowing the ransomware to infiltrate the network and cause the loss of data [82465].</t>
  </si>
  <si>
    <t>(a) The software failure incident at Sir John Colfox Academy was within the system. The failure occurred when a member of staff mistakenly opened an email containing a virus, which then infected the computer network and encrypted files, leading to the loss of students' GCSE coursework [82465]. The incident was a result of internal factors within the school's system, such as the lack of proper cybersecurity measures and the vulnerability to phishing attacks.</t>
  </si>
  <si>
    <t xml:space="preserve"> (a) The software failure incident occurring due to non-human actions:
The software failure incident at Sir John Colfox Academy was caused by a cyber attack using ransomware. Hackers encrypted files on the school's computer network after a staff member mistakenly opened an email containing a virus. This non-human action of malware infecting the system led to the loss of students' GCSE coursework [82465].
(b) The software failure incident occurring due to human actions:
The human action that contributed to the software failure incident was the staff member's mistake of opening an email containing the virus. This action introduced the ransomware into the school's network, leading to the encryption of files and the loss of coursework [82465].</t>
  </si>
  <si>
    <r>
      <rPr>
        <sz val="11"/>
        <color theme="8"/>
        <rFont val="Aptos Narrow"/>
        <family val="2"/>
        <scheme val="minor"/>
      </rPr>
      <t>non-human_actions</t>
    </r>
    <r>
      <rPr>
        <sz val="11"/>
        <color theme="1"/>
        <rFont val="Aptos Narrow"/>
        <family val="2"/>
        <scheme val="minor"/>
      </rPr>
      <t>, human_actions</t>
    </r>
  </si>
  <si>
    <t>(a) The software failure incident at Sir John Colfox Academy was malicious in nature. Hackers used ransomware to encrypt files at the school, causing the loss of some students' GCSE coursework. The attack was initiated when a member of staff mistakenly opened an email containing a virus, which then infected the computer network [82465]. The incident involved malicious intent to harm the system and extort ransom from the school.</t>
  </si>
  <si>
    <t>The software failure incident at Sir John Colfox Academy in Bridport, Dorset, where GCSE coursework was lost due to a cyber attack involving ransomware can be categorized as a temporary failure. The incident was caused by a member of staff mistakenly opening an email containing a virus, leading to the encryption of files on the school's system [82465]. The school mentioned that specialists were working to rectify the issue, indicating efforts to address and potentially recover from the temporary failure. Additionally, the delay in Year 9 and 10 reports by at least a week suggests a temporary impact of the incident on the school's operations [82465].</t>
  </si>
  <si>
    <t>(a) crash: The software failure incident in the article is not described as a crash where the system loses state and does not perform any of its intended functions [82465].
(b) omission: The software failure incident in the article is not described as an omission where the system omits to perform its intended functions at an instance(s) [82465].
(c) timing: The software failure incident in the article is not described as a timing issue where the system performs its intended functions correctly, but too late or too early [82465].
(d) value: The software failure incident in the article is not described as a value issue where the system performs its intended functions incorrectly [82465].
(e) byzantine: The software failure incident in the article is not described as a byzantine failure where the system behaves erroneously with inconsistent responses and interactions [82465].
(f) other: The software failure incident in the article is described as a ransomware attack where hackers encrypted files at a school, causing it to lose some students' GCSE coursework. This incident involves malicious software being installed on a victim's computer, encrypting all files, and demanding a ransom for data recovery [82465].</t>
  </si>
  <si>
    <t>(a) The failed system was related to the education industry, specifically affecting the production and distribution of information related to GCSE coursework at the Sir John Colfox Academy in Bridport, Dorset [82465]. The incident involved the loss of students' coursework due to a ransomware attack that encrypted files on the school's computer network.</t>
  </si>
  <si>
    <r>
      <t xml:space="preserve">information, knowledge, </t>
    </r>
    <r>
      <rPr>
        <sz val="11"/>
        <color theme="5"/>
        <rFont val="Aptos Narrow"/>
        <family val="2"/>
        <scheme val="minor"/>
      </rPr>
      <t>government</t>
    </r>
  </si>
  <si>
    <t>(a) death: People lost their lives due to the software failure
(b) harm: People were physically harmed due to the software failure
(c) basic: People's access to food or shelter was impacted because of the software failure
(d) property: People's material goods, money, or data was impacted due to the software failure
(e) delay: People had to postpone an activity due to the software failure
(f) non-human: Non-human entities were impacted due to the software failure
(g) no_consequence: There were no real observed consequences of the software failure
(h) theoretical_consequence: There were potential consequences discussed of the software failure that did not occur
(i) other: Was there consequence(s) of the software failure not described in the (a to h) options? What is the other consequence(s)?
The consequence of the software failure incident in the provided article was primarily related to property being impacted. Specifically, the school lost some students' GCSE coursework due to the ransomware attack on their system [82465]. Additionally, there was a delay in issuing Year 9 and 10 reports by at least a week due to the incident [82465].</t>
  </si>
  <si>
    <t>property, delay</t>
  </si>
  <si>
    <t>1. The software failure incident regarding vulnerabilities in Apple Pay integration with third-party websites was first noticed by security researcher Joshua Maddux last fall [88901].
2. The article was published on August 8, 2019.
3. Estimating from the clue "last fall" and the publication date, the incident likely occurred in the fall of 2018.</t>
  </si>
  <si>
    <t>The system that failed in the software failure incident described in the article is the integration between third-party websites and Apple Pay, specifically in how websites can configure the integration with Apple Pay. The vulnerabilities stemmed from the connection between a site and the Apple Pay infrastructure, and the validation mechanism that could be established in various ways at the host site's discretion. The failure can be attributed to the following:
1. Integration between third-party websites and Apple Pay, allowing for potential vulnerabilities in how websites configure the integration [Article 88901].</t>
  </si>
  <si>
    <t>1. Third-party merchants and services integrating Apple Pay into their websites [88901]</t>
  </si>
  <si>
    <t>1. Third-party merchants and services offering Apple Pay as a payment option were impacted by the software failure incident [88901].</t>
  </si>
  <si>
    <t>1. The software causes of the failure incident were vulnerabilities introduced by the integration of Apple Pay into third-party websites, allowing attackers to potentially extract authorization tokens or privileged data [88901].</t>
  </si>
  <si>
    <t>1. Lack of awareness among developers about server side request forgery vulnerabilities [88901]</t>
  </si>
  <si>
    <t>1. The software failure incident involving Apple Pay integration vulnerabilities exposed host websites to potential attacks, allowing attackers to extract authorization tokens and privileged data, ultimately gaining access to the website's backend infrastructure [88901].</t>
  </si>
  <si>
    <t>1. Implementing stricter validation mechanisms for the connection between websites and third-party integrations like Apple Pay could have prevented the vulnerability from being exploited [88901].
2. Providing more specific directions and fewer options for website integrations, similar to how Google Pay handles its integration, could have reduced the potential exposures [88901].
3. Increasing awareness among developers about server-side request forgery vulnerabilities and how to mitigate them could help prevent similar incidents in the future [88901].</t>
  </si>
  <si>
    <t>1. Joshua Maddux, security researcher at PKC Security [88901]</t>
  </si>
  <si>
    <t>(a) The software failure incident related to vulnerabilities in integrating Apple Pay has not been reported to have happened again within the same organization (Apple) or with its products and services. The article primarily focuses on the specific vulnerability discovered by the security researcher Joshua Maddux and the potential risks associated with integrating Apple Pay into websites.
(b) The article mentions that the type of vulnerability discovered, known as "server side request forgery," is not unique to Apple Pay integration and can be found in other web integrations as well. It highlights that similar vulnerabilities can exist in various integrations across the web, not just with the Apple Pay module. This suggests that the issue of server side request forgery is not limited to a single organization but can potentially affect multiple organizations that integrate third-party services into their websites [88901].</t>
  </si>
  <si>
    <t>(a) The software failure incident reported in the article is not related to hardware issues. It focuses on vulnerabilities in the integration of Apple Pay into websites, which are software-related issues. The vulnerabilities identified by the security researcher Joshua Maddux are related to the way websites integrate with the Apple Pay application programming interface, allowing attackers to exploit the connection between the site and Apple Pay infrastructure [88901].</t>
  </si>
  <si>
    <t>The software failure incident discussed in the article is temporary. The vulnerability introduced by the integration of Apple Pay into websites was identified by a security researcher, Joshua Maddux, who noticed the issue and reported it to Apple in February [Article 88901]. The incident was not a permanent flaw in Apple Pay itself but rather a vulnerability that emerged from the web interconnections and third-party integrations, specifically related to how websites configured the integration with Apple Pay. Joshua Maddux proposed mitigations to Apple in March to address the issue, indicating that it was a temporary failure caused by specific circumstances rather than a permanent flaw inherent in the software.</t>
  </si>
  <si>
    <t>(d) property: People's material goods, money, or data was impacted due to the software failure
The software failure incident related to Apple Pay integration vulnerabilities exposed websites to potential attacks, allowing attackers to potentially extract authorization tokens or other privileged data, which could give them access to the website's backend infrastructure. This could lead to unauthorized access to users' data and potentially impact the security of the website's backend infrastructure [88901].</t>
  </si>
  <si>
    <t>The software failure incident described in the article does not involve a cyber-physical system. The incident pertains to vulnerabilities in the integration of Apple Pay into websites, focusing on the potential exposure of websites to attacks due to flaws in the connection between the site and the Apple Pay infrastructure. This issue does not involve physical components or control of physical inputs/outputs, which are characteristic of cyber-physical systems [88901].</t>
  </si>
  <si>
    <t>1. Apple Pay web integration for play buttons</t>
  </si>
  <si>
    <t>1. Apple</t>
  </si>
  <si>
    <t>1. it is currently possible to implement an Apple Pay button in a safer way if you know how to mitigate the potential weaknesses, but there needs to be more awareness about the problem</t>
  </si>
  <si>
    <t>1. locking down the options for how websites can configure the integration so there aren't so many potential exposures
2. Apple has revised its documentation for adding an Apple Pay button to make it less likely that sites will integrate it in this potentially vulnerable way
3. needs to be more awareness about the problem, because popular integrations like Apple Pay end up on countless sites across the web and create exposures even if a site's users don't directly interact with the module</t>
  </si>
  <si>
    <t>1. Joshua Maddux, a security researcher at the analysis firm PKC Security</t>
  </si>
  <si>
    <r>
      <rPr>
        <sz val="11"/>
        <color theme="7"/>
        <rFont val="Aptos Narrow"/>
        <family val="2"/>
        <scheme val="minor"/>
      </rPr>
      <t>1. Implement more specific and fewer options for configuring the integration of Apple Pay to reduce potential exposures [88901].</t>
    </r>
    <r>
      <rPr>
        <sz val="11"/>
        <color theme="1"/>
        <rFont val="Aptos Narrow"/>
        <family val="2"/>
        <scheme val="minor"/>
      </rPr>
      <t xml:space="preserve">
</t>
    </r>
    <r>
      <rPr>
        <sz val="11"/>
        <color rgb="FFFFFF00"/>
        <rFont val="Aptos Narrow"/>
        <family val="2"/>
        <scheme val="minor"/>
      </rPr>
      <t>2. Increase awareness among developers about server-side request forgery vulnerabilities and how to mitigate them when integrating Apple Pay [88901].</t>
    </r>
  </si>
  <si>
    <r>
      <rPr>
        <sz val="11"/>
        <color theme="9"/>
        <rFont val="Calibri"/>
        <family val="2"/>
      </rPr>
      <t>1. Apple Pay Buttons Can Make Websites Less Safe</t>
    </r>
    <r>
      <rPr>
        <sz val="11"/>
        <color rgb="FF000000"/>
        <rFont val="Calibri"/>
        <family val="2"/>
      </rPr>
      <t xml:space="preserve">
</t>
    </r>
    <r>
      <rPr>
        <sz val="11"/>
        <color theme="5"/>
        <rFont val="Calibri"/>
        <family val="2"/>
      </rPr>
      <t>2. allow attackers to bypass protections like firewalls to directly send commands to web applications</t>
    </r>
    <r>
      <rPr>
        <sz val="11"/>
        <color rgb="FF000000"/>
        <rFont val="Calibri"/>
        <family val="2"/>
      </rPr>
      <t xml:space="preserve">
</t>
    </r>
    <r>
      <rPr>
        <sz val="11"/>
        <color theme="9"/>
        <rFont val="Calibri"/>
        <family val="2"/>
      </rPr>
      <t>3. An attacker could swap the URL a target site uses to talk to Apple Pay, for instance, with a malicious URL that can send queries or commands to the target site's infrastructure. From there, the attacker can use this position to potentially extract an authorization token or other privileged data, which in turn gives them access to the website's backend infrastructure</t>
    </r>
  </si>
  <si>
    <t>1. Possible state actors from Iran, Israel, and Malaysia were responsible for causing the software failure incident by attempting to access user phone numbers through a flaw in Twitter's "contacts upload" feature [96761].</t>
  </si>
  <si>
    <t>1. Twitter users' phone numbers were exposed due to the flaw in the "contacts upload" feature [96761].</t>
  </si>
  <si>
    <t>1. Exploitation of a flaw in Twitter's "contacts upload" feature in its Android app, allowing a security researcher to match 17 million phone numbers to specific Twitter user accounts [96761].</t>
  </si>
  <si>
    <t>(a) The software failure incident related to Twitter's security flaw in the "contacts upload" feature where user phone numbers were exposed due to a flaw in the Android app has happened within the same organization (Twitter) [96761].
(b) There is no specific information in the provided article about a similar incident happening at other organizations or with their products and services.</t>
  </si>
  <si>
    <t>(a) The software failure incident related to the design phase can be attributed to a flaw in Twitter's "contacts upload" feature. A security researcher discovered a vulnerability in this feature that allowed for the matching of 17 million phone numbers to specific Twitter user accounts. This flaw in the design of the feature led to unauthorized access to user phone numbers, potentially by state-sponsored actors [96761].
(b) The software failure incident related to the operation phase can be seen in the misuse of the "contacts upload" feature by attackers in Iran who had unrestricted access to Twitter, despite the platform being banned in that country. This misuse of the feature by state-backed actors highlights an operational failure in preventing unauthorized access and misuse of the system [96761].</t>
  </si>
  <si>
    <t>(a) within_system: The software failure incident reported in the article is primarily attributed to a flaw in Twitter's "contacts upload" feature, which allowed a security researcher to match 17 million phone numbers to specific Twitter user accounts [96761]. This flaw within Twitter's system led to the exposure of user phone numbers and potential unauthorized access to accounts.
(b) outside_system: The article mentions that Twitter identified a "high volume of requests" to use the feature coming from IP addresses in Iran, Israel, and Malaysia, with some of these IP addresses potentially having ties to state-sponsored actors [96761]. This indicates that external factors, such as possible state actors attempting to access user information, played a role in the software failure incident.</t>
  </si>
  <si>
    <t>(a) The software failure incident in this case was primarily due to non-human actions. The incident was caused by a flaw in Twitter's "contacts upload" feature, which allowed a security researcher to match 17 million phone numbers to specific Twitter user accounts [96761]. This flaw in the software feature enabled unauthorized access to user phone numbers, leading to a potential data leak. The high volume of requests to use the feature came from IP addresses in Iran, Israel, and Malaysia, some of which were suspected to have ties to state-sponsored actors. The flaw in the software feature itself was the main contributing factor to the incident.
(b) Human actions also played a role in this software failure incident. The security researcher, Ibrahim Balic, exploited the flaw in Twitter's Android app to match phone numbers to user accounts, demonstrating how human actions can exploit vulnerabilities in software systems [96761]. Additionally, Twitter's decision to have the "contacts upload" feature switched on by default for users globally, except in the European Union, where privacy rules are stricter, was a human decision that contributed to the exposure of user phone numbers.</t>
  </si>
  <si>
    <t>(a) The software failure incident reported in the article is primarily related to a flaw in Twitter's "contacts upload" feature, which allowed a security researcher to match 17 million phone numbers to specific Twitter user accounts. This flaw in the software feature led to the exposure of user phone numbers to possible state actors [96761].
(b) The software failure incident is attributed to a flaw in Twitter's feature that allowed the security researcher to exploit and match phone numbers to user accounts. This indicates that the failure originated in the software itself, specifically in the "contacts upload" feature of Twitter's Android app [96761].</t>
  </si>
  <si>
    <t>(a) The software failure incident related to development incompetence can be inferred from the article. A security researcher, Ibrahim Balic, was able to match 17 million phone numbers to specific Twitter user accounts by exploiting a flaw in the contacts feature of its Android app [96761]. This indicates a lack of professional competence in the development of the feature, allowing for such a significant data breach to occur.
(b) The software failure incident related to accidental factors is also evident in the article. Twitter mentioned that it had identified a "high volume of requests" to use the feature coming from IP addresses in Iran, Israel, and Malaysia, with some of these IP addresses potentially having ties to state-sponsored actors [96761]. This suggests that the exposure of user phone numbers was not intentional but rather a result of unauthorized access attempts by external actors.</t>
  </si>
  <si>
    <t>The software failure incident reported in Article 96761 can be categorized as a temporary failure. This is evident from the fact that Twitter identified a flaw in its "contacts upload" feature that allowed a security researcher to match 17 million phone numbers to specific Twitter user accounts. As a response to this incident, Twitter changed the feature to no longer reveal specific account names in response to requests and suspended accounts believed to have been abusing the tool. These actions indicate that the failure was due to specific circumstances related to the flaw in the feature and not a permanent issue affecting the software [96761].</t>
  </si>
  <si>
    <t>(d) property: People's material goods, money, or data was impacted due to the software failure
The software failure incident involving Twitter exposed user phone numbers due to a flaw in the company's "contacts upload" feature. A security researcher was able to match 17 million phone numbers to specific Twitter user accounts, potentially compromising user data. Twitter mentioned that it was unable to identify all the accounts that may have been impacted by this data leak, indicating a potential impact on users' data and privacy [96761].</t>
  </si>
  <si>
    <t>&lt;Article 96761&gt; does not mention the overall system in the incident being a cyber-physical system. Therefore, based on the information provided, it is unknown whether the system involved in the Twitter security incident is a cyber-physical system.</t>
  </si>
  <si>
    <t>1. Twitter's contact feature on its Android app: the feature, which allows people with a user's phone number to find and connect with that user on Twitter,</t>
  </si>
  <si>
    <t>1. stringent privacy rules to turn off the feature, which allows people with a user's phone number to find and connect with that user on Twitter</t>
  </si>
  <si>
    <t>1. To turn off the feature, which allows people with a user's phone number to find and connect with that user on Twitter
2. However, the company is not sending individual notifications to users whose phone numbers were accessed in the data leak, which information security experts consider a best practice.</t>
  </si>
  <si>
    <t>1. Twitter said in its statement that it has changed the feature so it no longer reveals specific account names in response to requests.
2.  It has also suspended any accounts believed to have been abusing the tool.</t>
  </si>
  <si>
    <t>1. Twitter
2. Tech publication TechCrunch
3. security researcher, Ibrahim Balic</t>
  </si>
  <si>
    <t>(a) The software failure incident described in the article is related to the design phase. The vulnerability and potential attack vector identified by the security researcher, Joshua Maddux, were a result of the integration of Apple Pay into websites by third-party merchants and services. The flaw was not in Apple Pay itself but in the way websites could configure the integration, allowing for potential exploitation by attackers through server-side request forgery vulnerabilities. This highlights how the design and implementation of the integration process introduced unintended security risks [88901]. 
(b) The software failure incident is not directly related to the operation phase or misuse of the system. The vulnerability stemmed from the design and integration of Apple Pay into websites, rather than from the operation or misuse of the system by users. The focus was on the design flaw that could be exploited by attackers to gain unauthorized access to the backend infrastructure of websites that had integrated Apple Pay [88901].</t>
  </si>
  <si>
    <r>
      <t xml:space="preserve">design, </t>
    </r>
    <r>
      <rPr>
        <sz val="11"/>
        <color theme="5"/>
        <rFont val="Aptos Narrow"/>
        <family val="2"/>
        <scheme val="minor"/>
      </rPr>
      <t>operation</t>
    </r>
  </si>
  <si>
    <t>(a) The software failure incident discussed in the article is within the system. The vulnerability and potential attack vector identified by the security researcher, Joshua Maddux, are related to the integration of Apple Pay into websites by third-party merchants and services. The issue arises from the way the connection between a site and the Apple Pay infrastructure is established, allowing for potential exploitation by attackers to extract privileged data and gain access to the website's backend infrastructure [88901].</t>
  </si>
  <si>
    <r>
      <rPr>
        <sz val="11"/>
        <color theme="9"/>
        <rFont val="Aptos Narrow"/>
        <family val="2"/>
        <scheme val="minor"/>
      </rPr>
      <t>1. Twitter's "contacts upload" feature</t>
    </r>
    <r>
      <rPr>
        <sz val="11"/>
        <color theme="1"/>
        <rFont val="Aptos Narrow"/>
        <family val="2"/>
        <scheme val="minor"/>
      </rPr>
      <t xml:space="preserve">
</t>
    </r>
    <r>
      <rPr>
        <sz val="11"/>
        <color theme="7"/>
        <rFont val="Aptos Narrow"/>
        <family val="2"/>
        <scheme val="minor"/>
      </rPr>
      <t>2. Twitter's Android app
3. Twitter's account privacy settings
4. Twitter's notification system for data breaches [96761]</t>
    </r>
  </si>
  <si>
    <t xml:space="preserve">1. state-backed actors (speculative)
2. Twitter
</t>
  </si>
  <si>
    <t>(a) The software failure incident discussed in the article is related to non-human actions. Specifically, the vulnerability in Apple Pay's integration with third-party websites introduced a flaw that could expose the host website to attacks. This vulnerability was not a flaw in Apple Pay itself or its payment network but rather an unintended consequence of the web interconnections and third-party integrations [88901]. The issue allowed attackers to potentially extract authorization tokens or privileged data, leading to unauthorized access to the website's backend infrastructure. This type of vulnerability, known as "server-side request forgery," can be exploited by attackers to bypass protections like firewalls and directly send commands to web applications [88901].</t>
  </si>
  <si>
    <r>
      <rPr>
        <sz val="11"/>
        <color theme="7"/>
        <rFont val="Aptos Narrow"/>
        <family val="2"/>
        <scheme val="minor"/>
      </rPr>
      <t>within_system</t>
    </r>
    <r>
      <rPr>
        <sz val="11"/>
        <color theme="1"/>
        <rFont val="Aptos Narrow"/>
        <family val="2"/>
        <scheme val="minor"/>
      </rPr>
      <t>, outside_system</t>
    </r>
  </si>
  <si>
    <r>
      <t>non-human_actions,</t>
    </r>
    <r>
      <rPr>
        <sz val="11"/>
        <color theme="5"/>
        <rFont val="Aptos Narrow"/>
        <family val="2"/>
        <scheme val="minor"/>
      </rPr>
      <t xml:space="preserve"> human_actions</t>
    </r>
  </si>
  <si>
    <t>(a) The software failure incident discussed in the article is malicious in nature. The vulnerability identified in the integration of Apple Pay into websites could be exploited by attackers to potentially extract sensitive data or gain unauthorized access to the website's backend infrastructure. This vulnerability falls under the category of "server side request forgery," which allows attackers to bypass protections like firewalls and directly send commands to web applications. The article mentions that such vulnerabilities are regularly exploited in the wild and played a role in the recent Capital One breach [88901].</t>
  </si>
  <si>
    <t>(a) The software failure incident discussed in the article is not attributed to development incompetence. Instead, it highlights vulnerabilities introduced inadvertently due to the integration of Apple Pay into third-party websites, which exposed the host websites to potential attacks [88901].
(b) The software failure incident described in the article is more aligned with an accidental failure. The vulnerabilities that could expose websites to attacks were not intentional but rather a result of the way the integration between the websites and Apple Pay infrastructure was implemented, allowing for potential exploitation by attackers [88901].</t>
  </si>
  <si>
    <r>
      <rPr>
        <sz val="11"/>
        <color theme="5"/>
        <rFont val="Aptos Narrow"/>
        <family val="2"/>
        <scheme val="minor"/>
      </rPr>
      <t>development_incompetence</t>
    </r>
    <r>
      <rPr>
        <sz val="11"/>
        <color theme="1"/>
        <rFont val="Aptos Narrow"/>
        <family val="2"/>
        <scheme val="minor"/>
      </rPr>
      <t>, accidental</t>
    </r>
  </si>
  <si>
    <r>
      <rPr>
        <sz val="11"/>
        <color theme="9"/>
        <rFont val="Aptos Narrow"/>
        <family val="2"/>
        <scheme val="minor"/>
      </rPr>
      <t>1. User phone numbers associated with Twitter accounts were exposed due to a flaw in the "contacts upload" feature, potentially impacting an unknown number of accounts [96761].</t>
    </r>
    <r>
      <rPr>
        <sz val="11"/>
        <color theme="1"/>
        <rFont val="Aptos Narrow"/>
        <family val="2"/>
        <scheme val="minor"/>
      </rPr>
      <t xml:space="preserve">
</t>
    </r>
    <r>
      <rPr>
        <sz val="11"/>
        <color theme="9"/>
        <rFont val="Aptos Narrow"/>
        <family val="2"/>
        <scheme val="minor"/>
      </rPr>
      <t>2. State actors from Iran, Israel, and Malaysia were involved in attempting to access user phone numbers, raising concerns about potential state-sponsored activities [96761]</t>
    </r>
    <r>
      <rPr>
        <sz val="11"/>
        <color theme="1"/>
        <rFont val="Aptos Narrow"/>
        <family val="2"/>
        <scheme val="minor"/>
      </rPr>
      <t xml:space="preserve">.
</t>
    </r>
    <r>
      <rPr>
        <sz val="11"/>
        <color theme="9"/>
        <rFont val="Aptos Narrow"/>
        <family val="2"/>
        <scheme val="minor"/>
      </rPr>
      <t xml:space="preserve">3. A security researcher was able to match 17 million phone numbers to specific Twitter user accounts by exploiting the flaw in the contacts feature of the Android app, highlighting a significant data privacy issue [96761].
</t>
    </r>
    <r>
      <rPr>
        <sz val="11"/>
        <color theme="7"/>
        <rFont val="Aptos Narrow"/>
        <family val="2"/>
        <scheme val="minor"/>
      </rPr>
      <t>4. The feature that allowed people to find and connect with users on Twitter using their phone numbers was switched on by default for global users, except for those in the European Union, where stringent privacy rules are in place [96761].
5. Twitter has made changes to the feature to prevent revealing specific account names in response to requests and has suspended accounts believed to have abused the tool [96761].</t>
    </r>
  </si>
  <si>
    <t>(a) The software failure incident related to the Apple Pay integration vulnerability can be categorized under poor_decisions. The vulnerability was not a flaw in Apple Pay itself but rather an unintended consequence of how websites integrated Apple Pay into their systems. The article mentions that the connection between a site and the Apple Pay infrastructure, and the validation mechanism, can be established in various ways at the host site's discretion, which introduced vulnerabilities that could expose the host website to attacks [88901]. Additionally, the article highlights that the flexibility in how a website integrates Apple Pay potentially exposes its own backend infrastructure to unauthorized access, indicating that poor decisions in the integration process led to the vulnerability [88901].</t>
  </si>
  <si>
    <t>(a) crash: The article does not mention any instances of a crash related to the Apple Pay vulnerability discussed. Therefore, there is no information to suggest that the failure was due to the system losing state and not performing any of its intended functions.
(b) omission: The vulnerability discussed in the article does not involve the system omitting to perform its intended functions at an instance(s). Instead, it focuses on the unintended exposure of websites that have added support for Apple Pay to potential attacks.
(c) timing: The issue with Apple Pay integration does not relate to the system performing its intended functions too late or too early. It is more about the potential vulnerabilities introduced by the way websites can configure the integration with Apple Pay.
(d) value: The software failure incident related to Apple Pay does not involve the system performing its intended functions incorrectly. The vulnerability discussed is more about the exposure of websites to potential attacks due to the way the integration with Apple Pay is set up.
(e) byzantine: The behavior of the software failure incident related to Apple Pay does not exhibit characteristics of a byzantine failure, which involves erroneous and inconsistent responses and interactions. The vulnerability discussed in the article is more about the potential security risks introduced by the integration with Apple Pay.
(f) other: The behavior of the software failure incident related to Apple Pay can be categorized as a vulnerability in the integration process that could potentially expose websites to attacks. This vulnerability is not directly related to the system's core functions but rather to the way websites can configure the integration with Apple Pay, leading to potential security risks.</t>
  </si>
  <si>
    <t>(a) The failed system in the article is related to the finance industry as it involves vulnerabilities in the integration of Apple Pay into websites for online credit card transactions [88901].</t>
  </si>
  <si>
    <r>
      <rPr>
        <sz val="11"/>
        <color theme="5"/>
        <rFont val="Aptos Narrow"/>
        <family val="2"/>
        <scheme val="minor"/>
      </rPr>
      <t>sales</t>
    </r>
    <r>
      <rPr>
        <sz val="11"/>
        <color theme="1"/>
        <rFont val="Aptos Narrow"/>
        <family val="2"/>
        <scheme val="minor"/>
      </rPr>
      <t>, finance</t>
    </r>
  </si>
  <si>
    <t>1. The software failure incident happened in December 2019 [Article 96761].
Explanation:
Step 1: The article mentions that TechCrunch reported on December 24 about the security researcher exploiting the flaw in Twitter's Android app.
Step 2: The article was published on February 3, 2020.
Step 3: Considering the incident was reported on December 24, 2019, the software failure incident likely occurred in December 2019.</t>
  </si>
  <si>
    <r>
      <rPr>
        <sz val="11"/>
        <color rgb="FFFFFF00"/>
        <rFont val="Aptos Narrow"/>
        <family val="2"/>
        <scheme val="minor"/>
      </rPr>
      <t xml:space="preserve">1. Attempted unauthorized access by possible state actors [96761]
2. Exploitation of a flaw in the "contacts upload" feature [96761]
3. High volume of requests from IP addresses in Iran, Israel, and Malaysia [96761]
</t>
    </r>
    <r>
      <rPr>
        <sz val="11"/>
        <color theme="7"/>
        <rFont val="Aptos Narrow"/>
        <family val="2"/>
        <scheme val="minor"/>
      </rPr>
      <t>4. Lack of individual notifications to users whose phone numbers were accessed [96761]</t>
    </r>
  </si>
  <si>
    <r>
      <rPr>
        <sz val="11"/>
        <color theme="9"/>
        <rFont val="Aptos Narrow"/>
        <family val="2"/>
        <scheme val="minor"/>
      </rPr>
      <t xml:space="preserve"> 1. Implementing stricter access controls and monitoring mechanisms to detect and prevent unauthorized access attempts, especially from suspicious IP addresses associated with state-sponsored actors [96761].</t>
    </r>
    <r>
      <rPr>
        <sz val="11"/>
        <color theme="1"/>
        <rFont val="Aptos Narrow"/>
        <family val="2"/>
        <scheme val="minor"/>
      </rPr>
      <t xml:space="preserve">
</t>
    </r>
    <r>
      <rPr>
        <sz val="11"/>
        <color theme="9"/>
        <rFont val="Aptos Narrow"/>
        <family val="2"/>
        <scheme val="minor"/>
      </rPr>
      <t>2. Conducting thorough security testing, including penetration testing, to identify and address vulnerabilities in features like the "contacts upload" functionality [96761].
3. Providing clear and transparent communication to users about potential security risks and taking proactive measures such as notifying users whose phone numbers were accessed in the data leak [96761].</t>
    </r>
  </si>
  <si>
    <r>
      <rPr>
        <sz val="11"/>
        <color theme="9"/>
        <rFont val="Aptos Narrow"/>
        <family val="2"/>
        <scheme val="minor"/>
      </rPr>
      <t>1. Implement stricter access controls and monitoring mechanisms to prevent unauthorized access to user data [96761].</t>
    </r>
    <r>
      <rPr>
        <sz val="11"/>
        <color theme="1"/>
        <rFont val="Aptos Narrow"/>
        <family val="2"/>
        <scheme val="minor"/>
      </rPr>
      <t xml:space="preserve">
</t>
    </r>
    <r>
      <rPr>
        <sz val="11"/>
        <color theme="9"/>
        <rFont val="Aptos Narrow"/>
        <family val="2"/>
        <scheme val="minor"/>
      </rPr>
      <t>2. Enhance the contacts upload feature to ensure that user phone numbers are not exposed or easily matched to specific accounts [96761].</t>
    </r>
    <r>
      <rPr>
        <sz val="11"/>
        <color theme="1"/>
        <rFont val="Aptos Narrow"/>
        <family val="2"/>
        <scheme val="minor"/>
      </rPr>
      <t xml:space="preserve">
</t>
    </r>
    <r>
      <rPr>
        <sz val="11"/>
        <color rgb="FFFFFF00"/>
        <rFont val="Aptos Narrow"/>
        <family val="2"/>
        <scheme val="minor"/>
      </rPr>
      <t>3. Provide individual notifications to users whose phone numbers were accessed in the data leak as a best practice in information security [96761].</t>
    </r>
  </si>
  <si>
    <t>1. Security researcher Ibrahim Balic [96761]
2. Tech publication TechCrunch [96761]
3. Twitter's privacy blog [96761]</t>
  </si>
  <si>
    <t>1. The software failure incident happened on Tuesday, as mentioned in the article [104834]. 
Therefore, the estimated timeline for the incident would be:
Step 1: The incident happened on a Tuesday.
Step 2: The article was published on 2020-09-18.
Step 3: Estimating back, the incident likely occurred in September 2020.</t>
  </si>
  <si>
    <t>1. Software operating the vertical sluice gate [104834]</t>
  </si>
  <si>
    <t>1. The software cause of the failure incident was a fault in the software that operates a vertical sluice gate, causing it to open suddenly [104834].</t>
  </si>
  <si>
    <t>1. Regular maintenance and testing of the software operating the vertical sluice gate could have potentially prevented the software failure incident [104834].
2. Implementing a system for early detection of faults or anomalies in the software controlling the sluice gate could have helped in identifying and addressing the issue before it led to a significant drop in water levels [104834].
3. Having a backup or fail-safe mechanism in place in case of software malfunctions could have mitigated the impact of the fault and prevented the sudden opening of the sluice gate [104834].</t>
  </si>
  <si>
    <t>(a) The software failure incident related to the draining of a section of the River Avon due to a fault with a sluice gate has happened before with the same organization. Boat owners who became stranded criticized the Environment Agency for not acting soon enough and mentioned that the problem had happened before [104834].
(b) The software failure incident related to the sudden drop in water levels on the River Avon in Bath due to a fault in the software operating a vertical sluice gate has not been explicitly mentioned to have occurred at multiple organizations in the articles provided.</t>
  </si>
  <si>
    <t>(a) The software failure incident in the article was related to the design phase. The incident occurred due to a fault in the software that operates a vertical sluice gate, causing it to open suddenly, which led to the water levels plunging on a stretch of the River Avon in Bath [104834].</t>
  </si>
  <si>
    <t>(a) within_system: The software failure incident, which caused the water level to drop in the River Avon, was attributed to a fault in the software that operates a vertical sluice gate. The fault within the software caused the gate to open suddenly, leading to the unplanned drainage of the river section [104834].</t>
  </si>
  <si>
    <t>(a) The software failure incident in this case was attributed to a fault in the software that operates a vertical sluice gate, causing it to open suddenly. This indicates a non-human action as the contributing factor to the failure [104834]. 
(b) The article does not provide information suggesting that the software failure incident was due to contributing factors introduced by human actions.</t>
  </si>
  <si>
    <t>(a) The software failure incident occurred due to a fault in the software that operates a vertical sluice gate, causing it to open suddenly. This fault led to the water level drop in the River Avon in Bath, impacting a boat tour company and causing financial losses [104834]. 
(b) The software failure incident was specifically attributed to a fault in the software that controls the operation of the sluice gate. This software fault resulted in the sudden opening of the gate, leading to the unintended draining of the river section and subsequent financial implications for the boat tour company [104834].</t>
  </si>
  <si>
    <t>(a) The software failure incident in this case was non-malicious. The incident was attributed to a fault in the software that operates a vertical sluice gate, causing it to open suddenly, leading to a drop in water levels on the River Avon in Bath [104834]. The Environment Agency acknowledged the fault and expressed regret for the distress caused by the incident, indicating that it was not a deliberate act to harm the system.</t>
  </si>
  <si>
    <t>(a) The software failure incident in this case was temporary. The article mentions that the fault in the software that operates the vertical sluice gate caused it to open suddenly, leading to a drop in water levels on the River Avon in Bath. The Environment Agency planned to slowly raise the water levels to rectify the situation, indicating that the incident was not permanent but rather a temporary issue caused by the software fault [104834].</t>
  </si>
  <si>
    <t>(a) crash: The software failure incident in the article was not described as a crash where the system loses state and does not perform any of its intended functions [104834]. 
(b) omission: The software failure incident in the article was not described as a failure due to the system omitting to perform its intended functions at an instance(s) [104834].
(c) timing: The software failure incident in the article was not described as a failure due to the system performing its intended functions correctly, but too late or too early [104834].
(d) value: The software failure incident in the article was described as a failure due to the system performing its intended functions incorrectly. The fault in the software that operates a vertical sluice gate caused it to open suddenly, leading to a drop in water levels on the River Avon [104834].
(e) byzantine: The software failure incident in the article was not described as a failure due to the system behaving erroneously with inconsistent responses and interactions [104834].
(f) other: The software failure incident in the article was not described with any other specific behavior not covered by the options provided [104834].</t>
  </si>
  <si>
    <t>The incident described in the article does involve a cyber-physical system. The software fault that caused the water level to drop in the River Avon was related to a vertical sluice gate, which is a physical component used to control water flow. The software that operates this gate is a computational component that monitors and controls the physical input/output of the water levels. Therefore, the overall system in this incident can be classified as a cyber-physical system [104834].</t>
  </si>
  <si>
    <t>The software failure incident described in the article [104834] was related to the application layer of the cyber physical system. The fault that occurred, leading to the sudden drop in water levels on the River Avon, was specifically attributed to a fault in the software that operates a vertical sluice gate. This fault caused the gate to open suddenly, resulting in the water level dropping by about 1.8m (5.9ft). Therefore, the failure was indeed related to the application layer of the system, as it was caused by a software malfunction rather than a physical issue or external interference.</t>
  </si>
  <si>
    <r>
      <t>malicious,</t>
    </r>
    <r>
      <rPr>
        <sz val="11"/>
        <color theme="5"/>
        <rFont val="Aptos Narrow"/>
        <family val="2"/>
        <scheme val="minor"/>
      </rPr>
      <t xml:space="preserve"> non-malicious</t>
    </r>
  </si>
  <si>
    <t>(a) The software failure incident reported in Article 96761 was malicious in nature. The incident involved attempts by possible state actors to access user phone numbers through a flaw in Twitter's "contacts upload" feature. The attackers, suspected to have ties to state-sponsored actors, were able to match 17 million phone numbers to specific Twitter user accounts, indicating a deliberate attempt to exploit the vulnerability for unauthorized access. Additionally, the attackers in Iran had unrestricted access to Twitter, despite the platform being banned in that country, further suggesting a malicious intent behind the actions [96761]. 
(b) The incident was non-malicious in the sense that the flaw in the contacts feature of Twitter's Android app was not intentionally created to harm the system. It was initially discovered by a security researcher, Ibrahim Balic, who identified the vulnerability and its impact on user privacy. The feature itself, which allowed people with a user's phone number to find and connect with them on Twitter, was designed as a convenience feature but inadvertently exposed user phone numbers due to the flaw [96761].</t>
  </si>
  <si>
    <t>(a) The software failure incident related to the Twitter security breach appears to involve poor decisions made in the design and implementation of the "contacts upload" feature. The incident was caused by a flaw in this feature that allowed a security researcher to match 17 million phone numbers to specific Twitter user accounts. This flaw led to a high volume of requests coming from IP addresses in Iran, Israel, and Malaysia, some of which were suspected to have ties to state-sponsored actors. Additionally, the feature was switched on by default for all users globally, except for those in the European Union where stringent privacy rules are in place [96761].</t>
  </si>
  <si>
    <t>(a) crash: The software failure incident in the article does not involve a crash where the system loses state and does not perform any of its intended functions [96761].
(b) omission: The incident does not involve a failure due to the system omitting to perform its intended functions at an instance(s) [96761].
(c) timing: The incident does not involve a failure due to the system performing its intended functions correctly, but too late or too early [96761].
(d) value: The software failure incident in the article involves a failure due to the system performing its intended functions incorrectly, as user phone numbers associated with accounts were exposed due to a flaw in the "contacts upload" feature [96761].
(e) byzantine: The incident does not involve a failure due to the system behaving erroneously with inconsistent responses and interactions [96761].
(f) other: The software failure incident in the article involves a security flaw in the "contacts upload" feature of Twitter, leading to the exposure of user phone numbers to possible state actors [96761].</t>
  </si>
  <si>
    <r>
      <rPr>
        <sz val="11"/>
        <color theme="8"/>
        <rFont val="Aptos Narrow"/>
        <family val="2"/>
        <scheme val="minor"/>
      </rPr>
      <t>value</t>
    </r>
    <r>
      <rPr>
        <sz val="11"/>
        <color theme="1"/>
        <rFont val="Aptos Narrow"/>
        <family val="2"/>
        <scheme val="minor"/>
      </rPr>
      <t>, other</t>
    </r>
  </si>
  <si>
    <t>(a) The failed system in the incident reported in Article 96761 was related to the information industry, specifically the social media platform Twitter. The incident involved a security flaw in Twitter's "contacts upload" feature that allowed state actors to access user phone numbers associated with accounts [96761].</t>
  </si>
  <si>
    <r>
      <t xml:space="preserve">information, </t>
    </r>
    <r>
      <rPr>
        <sz val="11"/>
        <color theme="5"/>
        <rFont val="Aptos Narrow"/>
        <family val="2"/>
        <scheme val="minor"/>
      </rPr>
      <t>entertainment</t>
    </r>
  </si>
  <si>
    <t>1. "Dec 24"
2. Published on February 3, 2020
3. Calculated: "Dec 24", 2019</t>
  </si>
  <si>
    <t>1. "on Tuesday" 
2. Published on Sep 18, 2020
3. Calculated: Sept, 15, 2020</t>
  </si>
  <si>
    <t>1. "first noticed the issue last fall"
2. Published on August 8, 2019</t>
  </si>
  <si>
    <t>1. "On Tuesday"
2. Published on FEB 26, 2019
3. Calculated: FEB 26, 2019</t>
  </si>
  <si>
    <t>1. "Thursday at 5:40 a.m"
2. published on 3/22/2018
3. Calculated: 3/22/2018</t>
  </si>
  <si>
    <t>1. software that operates a vertical sluice gate</t>
  </si>
  <si>
    <t>1. Environment Agency</t>
  </si>
  <si>
    <t>1. fault in the software that operates a vertical sluice gate, causing it to open suddenly</t>
  </si>
  <si>
    <t>1. criticised the Environment Agency for not acting soon enough</t>
  </si>
  <si>
    <t>1. The software failure incident was caused by a fault in the software that operates a vertical sluice gate, leading to the sudden opening of the gate and the subsequent drop in water levels on the River Avon in Bath [104834].</t>
  </si>
  <si>
    <t>1. Boat tour company (River Adventures) - The company reported losing £1,000 a day due to the inability to run trips on the drained section of the River Avon [104834].
2. Boat owners and workers on the river - Individuals who were stranded due to the sudden drop in water levels were impacted financially and operationally [104834].</t>
  </si>
  <si>
    <t>1. A fault with a sluice gate led to the sudden drop in water levels on the River Avon in Bath [104834].
2. The malfunction was specifically attributed to a fault in the software that operates a vertical sluice gate, causing it to open suddenly [104834].</t>
  </si>
  <si>
    <r>
      <rPr>
        <sz val="11"/>
        <color theme="9"/>
        <rFont val="Aptos Narrow"/>
        <family val="2"/>
        <scheme val="minor"/>
      </rPr>
      <t xml:space="preserve"> 1. The boat tour company was losing £1,000 a day in revenue due to the inability to run trips on the drained section of the River Avon, leading to a significant financial impact on the business [104834].</t>
    </r>
    <r>
      <rPr>
        <sz val="11"/>
        <color theme="1"/>
        <rFont val="Aptos Narrow"/>
        <family val="2"/>
        <scheme val="minor"/>
      </rPr>
      <t xml:space="preserve">
</t>
    </r>
    <r>
      <rPr>
        <sz val="11"/>
        <color theme="7"/>
        <rFont val="Aptos Narrow"/>
        <family val="2"/>
        <scheme val="minor"/>
      </rPr>
      <t>2. The shortened tourist season, already affected by the Covid-19 pandemic and previous flooding, exacerbated the financial strain on the company [104834].
3. Boat owners and workers on the river were affected by the incident, causing worry and distress among those impacted [104834].</t>
    </r>
  </si>
  <si>
    <t>1. Implementing a fix for the fault in the software that operates the vertical sluice gate to prevent it from opening suddenly, causing water level drops [104834].</t>
  </si>
  <si>
    <r>
      <t xml:space="preserve">1. Paul Siddall, director of River Adventures
2. Environment Agency's Ian Withers
</t>
    </r>
    <r>
      <rPr>
        <sz val="11"/>
        <color theme="5"/>
        <rFont val="Aptos Narrow"/>
        <family val="2"/>
        <scheme val="minor"/>
      </rPr>
      <t>3. A Canal and River Trust spokesperson</t>
    </r>
  </si>
  <si>
    <r>
      <rPr>
        <sz val="11"/>
        <color theme="9"/>
        <rFont val="Aptos Narrow"/>
        <family val="2"/>
        <scheme val="minor"/>
      </rPr>
      <t>1. Paul Siddall, director of River Adventures [104834]</t>
    </r>
    <r>
      <rPr>
        <sz val="11"/>
        <color theme="1"/>
        <rFont val="Aptos Narrow"/>
        <family val="2"/>
        <scheme val="minor"/>
      </rPr>
      <t xml:space="preserve">
</t>
    </r>
    <r>
      <rPr>
        <sz val="11"/>
        <color theme="7"/>
        <rFont val="Aptos Narrow"/>
        <family val="2"/>
        <scheme val="minor"/>
      </rPr>
      <t>2. Boat owners affected by the incident [104834]</t>
    </r>
    <r>
      <rPr>
        <sz val="11"/>
        <color theme="1"/>
        <rFont val="Aptos Narrow"/>
        <family val="2"/>
        <scheme val="minor"/>
      </rPr>
      <t xml:space="preserve">
</t>
    </r>
    <r>
      <rPr>
        <sz val="11"/>
        <color theme="9"/>
        <rFont val="Aptos Narrow"/>
        <family val="2"/>
        <scheme val="minor"/>
      </rPr>
      <t>3. The Environment Agency, specifically Ian Withers [104834]</t>
    </r>
  </si>
  <si>
    <t>(a) The software failure incident in this case was not due to poor decisions but rather an accidental decision or mistake. The incident occurred due to a fault in the software that operates a vertical sluice gate, causing it to open suddenly, leading to the draining of a section of the River Avon [Article 104834]. The Environment Agency admitted that they "could have done better" and that the situation was "distressing," indicating that the failure was not a result of intentional poor decisions but rather an unintended mistake.</t>
  </si>
  <si>
    <t>(a) The software failure incident in this case was not explicitly attributed to development incompetence. The article mentions that the fault with the software operating the vertical sluice gate caused it to open suddenly, leading to the drop in water levels on the River Avon in Bath. However, there is no indication that this fault was due to a lack of professional competence by humans or the development organization involved.
(b) The software failure incident was described as accidental in nature. The article states that the drop in water levels on the River Avon was caused by a fault in the software that operates the vertical sluice gate, leading to the unplanned draining of the river section. This indicates that the incident was accidental rather than intentional.</t>
  </si>
  <si>
    <t>(a) The failed system was intended to support the tourism industry, specifically the boat tour company operating on the River Avon in Bath [104834].</t>
  </si>
  <si>
    <r>
      <rPr>
        <sz val="11"/>
        <color theme="9"/>
        <rFont val="Aptos Narrow"/>
        <family val="2"/>
        <scheme val="minor"/>
      </rPr>
      <t>transportation</t>
    </r>
    <r>
      <rPr>
        <sz val="11"/>
        <color theme="1"/>
        <rFont val="Aptos Narrow"/>
        <family val="2"/>
        <scheme val="minor"/>
      </rPr>
      <t xml:space="preserve">, </t>
    </r>
    <r>
      <rPr>
        <sz val="11"/>
        <color theme="7"/>
        <rFont val="Aptos Narrow"/>
        <family val="2"/>
        <scheme val="minor"/>
      </rPr>
      <t>entertainment</t>
    </r>
  </si>
  <si>
    <r>
      <rPr>
        <sz val="11"/>
        <color theme="9"/>
        <rFont val="Aptos Narrow"/>
        <family val="2"/>
        <scheme val="minor"/>
      </rPr>
      <t>transportation</t>
    </r>
    <r>
      <rPr>
        <sz val="11"/>
        <color theme="1"/>
        <rFont val="Aptos Narrow"/>
        <family val="2"/>
        <scheme val="minor"/>
      </rPr>
      <t xml:space="preserve">, </t>
    </r>
    <r>
      <rPr>
        <sz val="11"/>
        <color theme="5"/>
        <rFont val="Aptos Narrow"/>
        <family val="2"/>
        <scheme val="minor"/>
      </rPr>
      <t>construction, government</t>
    </r>
  </si>
  <si>
    <t>The consequence of the software failure incident described in the article [104834] was primarily financial impact. The boat tour company was losing £1,000 a day due to the inability to run trips on the river section that was drained because of the fault with the sluice gate software. This loss of revenue had a significant impact on the business, affecting both the company's operations and its employees. Additionally, the incident had broader implications for people living and working on the river, as it added to the challenges faced during an already shortened tourist season due to the Covid-19 pandemic and previous flooding events. The article did not mention any direct physical harm, death, or immediate danger to individuals resulting from the software failure incident.</t>
  </si>
  <si>
    <t>The software failure incident mentioned in the article was related to the embedded software. The fault that caused the water level to drop in the River Avon was specifically attributed to a fault in the software that operates a vertical sluice gate, leading to it opening suddenly [Article 104834].</t>
  </si>
  <si>
    <r>
      <rPr>
        <sz val="11"/>
        <color theme="7"/>
        <rFont val="Aptos Narrow"/>
        <family val="2"/>
        <scheme val="minor"/>
      </rPr>
      <t>actuator</t>
    </r>
    <r>
      <rPr>
        <sz val="11"/>
        <color theme="1"/>
        <rFont val="Aptos Narrow"/>
        <family val="2"/>
        <scheme val="minor"/>
      </rPr>
      <t xml:space="preserve">, </t>
    </r>
    <r>
      <rPr>
        <sz val="11"/>
        <color theme="9"/>
        <rFont val="Aptos Narrow"/>
        <family val="2"/>
        <scheme val="minor"/>
      </rPr>
      <t>embedded_software</t>
    </r>
  </si>
  <si>
    <t>The software failure incident described in the article [104834] was related to a fault in the software that operates a vertical sluice gate, causing it to open suddenly. This fault led to a sudden drop in water levels on a stretch of the River Avon in Bath. The article does not specify whether the failure was related to the communication layer of the cyber-physical system that failed.</t>
  </si>
  <si>
    <t>1. Users of the Cellmate Chastity Cage, including Sam Summers, who had his device hacked and demanded ransom to unlock it, leading to physical harm [109711].
2. Chinese manufacturer Qiui, the developer of the Cellmate Chastity Cage, which had to address the security flaw in their app and server API after being alerted by security researchers [106334, 106355, 106477].</t>
  </si>
  <si>
    <t>connectivity_level</t>
  </si>
  <si>
    <t>(a) The software failure incident having happened again at one_organization:
- The software failure incident involving the Cellmate Chastity Cage, where hackers could remotely lock the device, happened again with the same product. The incident occurred with the Cellmate digital chastity belt, produced by Chinese firm Qiui [Article 109711].
(b) The software failure incident having happened again at multiple_organization:
- The software failure incident involving the Cellmate Chastity Cage is not explicitly mentioned to have occurred with products from multiple organizations in the provided articles.</t>
  </si>
  <si>
    <t>(a) The software failure incident related to the design phase:
- The security flaw in the Cellmate Chastity Cage was due to a bug in the app that controls the device, allowing hackers to remotely lock all devices simultaneously [106334].
- The flaw in the app allowed hackers to remotely lock the chastity belt, leaving users with no manual override option, potentially forcing them to resort to cutting it off with a grinder or bolt cutter [106477].
- The security researchers discovered a way to trick the server into disclosing personal details of device owners and locations from where the app was used, indicating a design flaw in the system's security measures [106477].
(b) The software failure incident related to the operation phase:
- Users who fell victim to hackers exploiting the security flaw in the Cellmate chastity belt had to deal with the consequences of being locked in, such as paying a ransom or resorting to brute force to break the device [109711].
- One user, Sam Summers, ended up bleeding and unable to have sex for a month after hackers took over his chastity belt, highlighting the operational impact of the security breach on users [109711].
- Summers and his partner had to physically break the device open with a pair of bolt cutters due to the lack of a manual override, showcasing the operational challenges faced by users in such situations [109711].</t>
  </si>
  <si>
    <t>(a) within_system:
- The software failure incident involving the Cellmate Chastity Cage was primarily due to a security flaw within the system itself. The flaw allowed hackers to remotely lock all the devices simultaneously, leaving users trapped without a manual override [106334].
- The security researchers discovered vulnerabilities in the Cellmate's app that could disclose personal details of device owners and locations from where the app was used, as well as reveal unique codes assigned to each device [106477].
- The software relied on sending commands to a computer server used by the manufacturer, which the researchers were able to trick into disclosing sensitive information and manipulate to ignore unlock requests, effectively locking users in [106477].
- The Chinese developer, Qiui, attempted to fix the issue by updating the app and server API but left an older version of the API online, leaving users with the older app version still at risk [106477].
(b) outside_system:
- The software failure incident also involved external factors such as hackers exploiting the security flaw in the system to remotely lock the devices and demand ransom from users like Sam Summers [109711].
- Summers experienced his Cellmate chastity belt being hijacked by hackers who demanded a ransom to release it, showcasing how external threats could impact the system and its users [109711].
- The incident highlighted the vulnerability of the system to external attacks, leading to users resorting to brute force methods like using bolt cutters to free themselves from the device [109711].</t>
  </si>
  <si>
    <t>(a) The software failure incident occurring due to non-human actions:
- The software flaw in the Cellmate Chastity Cage allowed hackers to remotely lock all the devices simultaneously, with no manual override, potentially forcing users to resort to cutting it off with a grinder or bolt cutter [106334].
- The security flaw in the hi-tech chastity belt for men made it possible for hackers to remotely lock all the devices in use simultaneously, with no manual release, leaving owners potentially having to use brute force to free themselves [106477].
- The flaw in the Cellmate's app allowed hackers to trick the server into disclosing personal details of device owners and locations from where the app had been used, as well as revealing unique codes assigned to each device, leading to the potential of leaving users locked in [106355].
(b) The software failure incident occurring due to human actions:
- The Chinese developer, Qiui, released an update to the app and a manual override for anyone who became stuck, involving breaking into the device, as a response to the security flaw discovered by UK security professionals [106334].
- The maker of the Cellmate chastity toy suggested that the device could be easily removed with a screwdriver, and users could also call the customer hotline for assistance, indicating a human intervention to address the security vulnerability [106355].
- A man who fell victim to hackers targeting the Cellmate chastity belt ended up paying a ransom to free himself from the device, and then resorted to brute force with a pair of bolt cutters to crack the belt, highlighting human actions taken to address the security breach [109711].</t>
  </si>
  <si>
    <t>(a) The software failure incident occurring due to hardware:
- The incident involving the Cellmate chastity belt highlighted a security flaw in the hardware design of the device, as it lacked a manual override feature, leaving users potentially trapped and requiring physical tools like a grinder or bolt cutter to free themselves [Article 106477].
- In one case, a user had to resort to using a pair of bolt cutters to crack open the chastity belt, resulting in an injury and bleeding, showcasing the physical risks associated with the hardware design [Article 109711].
(b) The software failure incident occurring due to software:
- The software failure incident primarily originated in software vulnerabilities, as hackers were able to exploit flaws in the Cellmate app's code to remotely lock all devices, disclose personal details of users, and potentially leave wearers locked in [Article 106334].
- The security researchers identified flaws in the Cellmate app that allowed for remote attacks, indicating that the software was the primary target for exploitation by hackers [Article 106355].
- The incident involved a flaw in the Cellmate app that allowed hackers to remotely lock the devices, demonstrating a software vulnerability that could be exploited to control the chastity belt [Article 109711].</t>
  </si>
  <si>
    <t>(a) The software failure incident related to the Cellmate Chastity Cage can be categorized as malicious. Hackers were able to exploit a security flaw in the device's app, allowing them to remotely lock all the devices in use simultaneously. This malicious act could have potentially left users trapped in the chastity device, forcing them to resort to extreme measures to free themselves, such as using a grinder or bolt cutter [106334, 106355, 106477, 109711].
(b) Additionally, the incident can also be considered non-malicious as it involved a security flaw in the software that allowed for the exploitation by hackers. The flaw was initially flagged by a team of UK security professionals, indicating that the issue was unintentional and not deliberately introduced by the developers. The developers later fixed the bug in the app and published a manual workaround to address the vulnerability [106334, 106355, 106477, 109711].</t>
  </si>
  <si>
    <t>(a) The software failure incident related to development incompetence is evident in the case of the Cellmate Chastity Cage. The incident involved a security flaw in the hi-tech chastity belt for men, allowing hackers to remotely lock all devices simultaneously. The developers, Qiui, were alerted by UK security professionals about the bug in the app controlling the device [106334]. Despite being informed of the security risk, Qiui's attempts to fix the issue led to more problems, indicating a lack of professional competence in addressing the software flaw [106477]. The incident highlights the importance of thorough testing and security measures in the development process to prevent such vulnerabilities.
(b) The software failure incident related to accidental factors is demonstrated in the case of the Cellmate Chastity Cage hack. Users like Sam Summers fell victim to hackers who hijacked the device, demanding ransom to release it. Summers ended up using brute force to crack the chastity belt, resulting in an injury and bleeding. The incident was not intentional but occurred due to the vulnerability of the device to hacking, leading to unintended consequences for the users [109711]. This accidental exploitation of the software flaw underscores the importance of robust security measures to prevent unauthorized access and protect users from harm.</t>
  </si>
  <si>
    <t>The software failure incident related to the communication layer of the cyber physical system that failed was at the connectivity level. This failure was due to contributing factors introduced by the network or transport layer. The incident involved a security flaw in a hi-tech chastity belt for men that allowed hackers to remotely lock all the devices simultaneously by exploiting vulnerabilities in the software's communication with the server used by the manufacturer [106334, 106355, 106477, 109711]. The flaw in the software's network communication exposed personal details of device owners and allowed attackers to manipulate the server to ignore unlock requests, leaving users locked in the device.</t>
  </si>
  <si>
    <t>The software failure incident related to the application layer of the cyber physical system that failed is described in the articles. The failure was due to a security flaw in a hi-tech chastity belt for men, specifically in the app that controls the internet-linked sheath called the Cellmate Chastity Cage. This flaw allowed hackers to remotely lock all the devices simultaneously, leaving users potentially locked in without a manual override. The issue was flagged by a team of UK security professionals, and the Chinese developer, Qiui, had to fix the bug in the sex toy's app and provide a manual workaround for those still at risk [Article 106334, Article 106355, Article 106477, Article 109711].</t>
  </si>
  <si>
    <t>1. "In May"
2. Published on 6 October 2020
3. Calculated: May, 2020</t>
  </si>
  <si>
    <t>1. sex-toy manufacturer Qiui's internet connected chastity belt
2. Users of sex-toy users</t>
  </si>
  <si>
    <t>1. Buckingham-based cyber-security firm Pen Test Partners (PTP)
2. Jake Guo, chief executive of Qiui.
3. Sam Summers, the unfortunate owner of a Cellmate digital chastity belt
4. News site tech crunch</t>
  </si>
  <si>
    <t>health, entertainment</t>
  </si>
  <si>
    <r>
      <rPr>
        <sz val="11"/>
        <color theme="9"/>
        <rFont val="Aptos Narrow"/>
        <family val="2"/>
        <scheme val="minor"/>
      </rPr>
      <t>1. Cellmate Chastity Cage system</t>
    </r>
    <r>
      <rPr>
        <sz val="11"/>
        <color theme="1"/>
        <rFont val="Aptos Narrow"/>
        <family val="2"/>
        <scheme val="minor"/>
      </rPr>
      <t xml:space="preserve"> failed due to a security flaw in the software that allowed hackers to remotely lock all the devices simultaneously, with no manual release [106334, 106355, 106477, 109711].
2. Cellmate Chastity Cage </t>
    </r>
    <r>
      <rPr>
        <sz val="11"/>
        <color theme="7"/>
        <rFont val="Aptos Narrow"/>
        <family val="2"/>
        <scheme val="minor"/>
      </rPr>
      <t>app</t>
    </r>
    <r>
      <rPr>
        <sz val="11"/>
        <color theme="1"/>
        <rFont val="Aptos Narrow"/>
        <family val="2"/>
        <scheme val="minor"/>
      </rPr>
      <t xml:space="preserve"> failed to provide a manual override for users trapped in the device, leading to potential risks and incidents [106334, 106355, 106477, 109711].
3. Cellmate Chastity Cage</t>
    </r>
    <r>
      <rPr>
        <sz val="11"/>
        <color theme="7"/>
        <rFont val="Aptos Narrow"/>
        <family val="2"/>
        <scheme val="minor"/>
      </rPr>
      <t xml:space="preserve"> server API </t>
    </r>
    <r>
      <rPr>
        <sz val="11"/>
        <color theme="1"/>
        <rFont val="Aptos Narrow"/>
        <family val="2"/>
        <scheme val="minor"/>
      </rPr>
      <t>failed to adequately protect user data and device control, allowing hackers to access personal details and locations of users [106334, 106355, 106477, 109711].
4. Qiui's</t>
    </r>
    <r>
      <rPr>
        <sz val="11"/>
        <color theme="7"/>
        <rFont val="Aptos Narrow"/>
        <family val="2"/>
        <scheme val="minor"/>
      </rPr>
      <t xml:space="preserve"> software development process failed to address security vulnerabilities promptly, leaving users at risk even after updates were released</t>
    </r>
    <r>
      <rPr>
        <sz val="11"/>
        <color theme="1"/>
        <rFont val="Aptos Narrow"/>
        <family val="2"/>
        <scheme val="minor"/>
      </rPr>
      <t xml:space="preserve"> [106334, 106355, 106477, 109711].</t>
    </r>
  </si>
  <si>
    <t>1. Qiui, the Chinese developers of the app that controls the internet-linked sheath called the Cellmate Chastity Cage, were responsible for causing the software failure incident [106334, 106355, 109711].
2. Pen Test Partners, a UK-based cyber-security firm, discovered the security flaws in the Cellmate Chastity Cage and brought them to light, highlighting the issues with the device [106334, 106355, 109711].</t>
  </si>
  <si>
    <r>
      <rPr>
        <sz val="11"/>
        <color theme="5"/>
        <rFont val="Aptos Narrow"/>
        <family val="2"/>
        <scheme val="minor"/>
      </rPr>
      <t>1. Hackers</t>
    </r>
    <r>
      <rPr>
        <sz val="11"/>
        <color theme="1"/>
        <rFont val="Aptos Narrow"/>
        <family val="2"/>
        <scheme val="minor"/>
      </rPr>
      <t xml:space="preserve">
2. Chinese firm Qiui
3. Buckingham-based cyber-security firm Pen Test Partners (PTP)</t>
    </r>
  </si>
  <si>
    <r>
      <rPr>
        <sz val="11"/>
        <color theme="9"/>
        <rFont val="Aptos Narrow"/>
        <family val="2"/>
        <scheme val="minor"/>
      </rPr>
      <t>1. The software flaw in the Cellmate Chastity Cage's app allowed hackers to remotely lock all devices simultaneously, with no manual release [106334, 106355, 106477].</t>
    </r>
    <r>
      <rPr>
        <sz val="11"/>
        <color theme="1"/>
        <rFont val="Aptos Narrow"/>
        <family val="2"/>
        <scheme val="minor"/>
      </rPr>
      <t xml:space="preserve">
</t>
    </r>
    <r>
      <rPr>
        <sz val="11"/>
        <color theme="9"/>
        <rFont val="Aptos Narrow"/>
        <family val="2"/>
        <scheme val="minor"/>
      </rPr>
      <t>2. The software vulnerability allowed hackers to access personal details of device owners, such as names, phone numbers, birthdays, and location data [106334, 106355, 109711].</t>
    </r>
    <r>
      <rPr>
        <sz val="11"/>
        <color theme="1"/>
        <rFont val="Aptos Narrow"/>
        <family val="2"/>
        <scheme val="minor"/>
      </rPr>
      <t xml:space="preserve">
</t>
    </r>
    <r>
      <rPr>
        <sz val="11"/>
        <color theme="7"/>
        <rFont val="Aptos Narrow"/>
        <family val="2"/>
        <scheme val="minor"/>
      </rPr>
      <t>3. The software did not have a physical override, leaving users potentially trapped if hacked [109711].
4. The software flaws could have allowed attackers to exfiltrate the entire user database for blackmail or phishing purposes [109711].</t>
    </r>
  </si>
  <si>
    <r>
      <t xml:space="preserve">1. remote attackers could prevent the Bluetooth lock from being opened
2. a way to trick the server into disclosing the registered name of each device owner and the coordinates of the locations from where the app has been used around the world, and reveal the unique code given to each device
</t>
    </r>
    <r>
      <rPr>
        <sz val="11"/>
        <color theme="5"/>
        <rFont val="Aptos Narrow"/>
        <family val="2"/>
        <scheme val="minor"/>
      </rPr>
      <t>3. [Hackers] could reveal a unique code that had been assigned to each device. These could be used to make the server ignore app requests to unlock any of the identified chastity toys, they added, leaving wearers locked in.</t>
    </r>
  </si>
  <si>
    <r>
      <rPr>
        <sz val="11"/>
        <color theme="9"/>
        <rFont val="Aptos Narrow"/>
        <family val="2"/>
        <scheme val="minor"/>
      </rPr>
      <t>1. Lack of a physical key or manual override in the Cellmate chastity belt [109711]</t>
    </r>
    <r>
      <rPr>
        <sz val="11"/>
        <color theme="1"/>
        <rFont val="Aptos Narrow"/>
        <family val="2"/>
        <scheme val="minor"/>
      </rPr>
      <t xml:space="preserve">
</t>
    </r>
    <r>
      <rPr>
        <sz val="11"/>
        <color theme="7"/>
        <rFont val="Aptos Narrow"/>
        <family val="2"/>
        <scheme val="minor"/>
      </rPr>
      <t>2. Design flaw in the chastity belt's locking mechanism controlled by a smartphone app via Bluetooth [109711</t>
    </r>
    <r>
      <rPr>
        <sz val="11"/>
        <color theme="1"/>
        <rFont val="Aptos Narrow"/>
        <family val="2"/>
        <scheme val="minor"/>
      </rPr>
      <t xml:space="preserve">]
</t>
    </r>
    <r>
      <rPr>
        <sz val="11"/>
        <color theme="8"/>
        <rFont val="Aptos Narrow"/>
        <family val="2"/>
        <scheme val="minor"/>
      </rPr>
      <t>3. Ransom demand by hackers leading to physical damage to the user [109711]</t>
    </r>
  </si>
  <si>
    <r>
      <t xml:space="preserve">1. There is no physical unlock
</t>
    </r>
    <r>
      <rPr>
        <sz val="11"/>
        <color theme="5"/>
        <rFont val="Aptos Narrow"/>
        <family val="2"/>
        <scheme val="minor"/>
      </rPr>
      <t>2. The problem is that manufacturers of these other toys sometimes rush their products to market</t>
    </r>
  </si>
  <si>
    <r>
      <t xml:space="preserve">1. the device could be locked remotely by hackers and would have forced users to cut it off with a grinder
2. hackers to remotely lock all the global devices simultaneously
3. The hack was also able to learn of the GPS locations of all devices that have been used around the world
</t>
    </r>
    <r>
      <rPr>
        <sz val="11"/>
        <color theme="5"/>
        <rFont val="Aptos Narrow"/>
        <family val="2"/>
        <scheme val="minor"/>
      </rPr>
      <t>4. Unique code given to each device was revealed</t>
    </r>
    <r>
      <rPr>
        <sz val="11"/>
        <color theme="1"/>
        <rFont val="Aptos Narrow"/>
        <family val="2"/>
        <scheme val="minor"/>
      </rPr>
      <t xml:space="preserve">
5. A man was left bleeding from his penis and unable to have sex for a month
6. unfortunate owner of a Cellmate digital chastity belt, ended up paying the hackers a $1,000 ransom to free his manhood from the device, only to have the unscrupulous cyber-pirates demand even more money
7. other security flaws in the Cellmate that could expose sensitive user information such as names, phone numbers, birthdays</t>
    </r>
  </si>
  <si>
    <r>
      <rPr>
        <sz val="11"/>
        <color theme="9"/>
        <rFont val="Aptos Narrow"/>
        <family val="2"/>
        <scheme val="minor"/>
      </rPr>
      <t>1. Users were at risk of being physically locked in the hi-tech chastity belt due to a security flaw that allowed hackers to remotely lock all devices simultaneously, potentially forcing users to resort to cutting the device off with a grinder [106334, 106477].
2. The security flaw exposed sensitive personal data of users, including their registered names, coordinates of locations where the app was used, and unique device codes, leaving users vulnerable to privacy breaches [106334, 106477].
3. Some users fell victim to hackers who demanded ransom to release the chastity belt, leading to financial extortion and potential physical harm if users attempted to forcibly remove the device [109711].</t>
    </r>
    <r>
      <rPr>
        <sz val="11"/>
        <color theme="1"/>
        <rFont val="Aptos Narrow"/>
        <family val="2"/>
        <scheme val="minor"/>
      </rPr>
      <t xml:space="preserve">
</t>
    </r>
    <r>
      <rPr>
        <sz val="11"/>
        <color theme="9"/>
        <rFont val="Aptos Narrow"/>
        <family val="2"/>
        <scheme val="minor"/>
      </rPr>
      <t>4. The incident caused physical harm to at least one user who resorted to using a pair of bolt cutters to crack open the chastity belt, resulting in bleeding and pain, leaving the man's genitals out of commission for a month [109711].</t>
    </r>
    <r>
      <rPr>
        <sz val="11"/>
        <color theme="1"/>
        <rFont val="Aptos Narrow"/>
        <family val="2"/>
        <scheme val="minor"/>
      </rPr>
      <t xml:space="preserve">
</t>
    </r>
    <r>
      <rPr>
        <sz val="11"/>
        <color theme="7"/>
        <rFont val="Aptos Narrow"/>
        <family val="2"/>
        <scheme val="minor"/>
      </rPr>
      <t>5. The software failure incident led to a loss of trust in internet-connected sex toys, prompting users like Sam Summers to discard the device, delete the app, and swear off using such products in the future [109711].</t>
    </r>
  </si>
  <si>
    <r>
      <rPr>
        <sz val="11"/>
        <color theme="8"/>
        <rFont val="Aptos Narrow"/>
        <family val="2"/>
        <scheme val="minor"/>
      </rPr>
      <t>1. Proper security testing and vulnerability assessments during the development phase could have prevented the software failure incident by identifying and addressing the security flaws before the product was released [106334, 106355, 106477, 109711].</t>
    </r>
    <r>
      <rPr>
        <sz val="11"/>
        <color theme="1"/>
        <rFont val="Aptos Narrow"/>
        <family val="2"/>
        <scheme val="minor"/>
      </rPr>
      <t xml:space="preserve">
</t>
    </r>
    <r>
      <rPr>
        <sz val="11"/>
        <color rgb="FFFFFF00"/>
        <rFont val="Aptos Narrow"/>
        <family val="2"/>
        <scheme val="minor"/>
      </rPr>
      <t>2. Implementing manual overrides in the software or physical mechanisms in the device could have provided users with a way to unlock the chastity belt in case of a remote lock by hackers [106334, 106355, 109711].</t>
    </r>
    <r>
      <rPr>
        <sz val="11"/>
        <color theme="1"/>
        <rFont val="Aptos Narrow"/>
        <family val="2"/>
        <scheme val="minor"/>
      </rPr>
      <t xml:space="preserve">
</t>
    </r>
    <r>
      <rPr>
        <sz val="11"/>
        <color theme="8"/>
        <rFont val="Aptos Narrow"/>
        <family val="2"/>
        <scheme val="minor"/>
      </rPr>
      <t xml:space="preserve">3. Regular software updates and prompt response to security vulnerabilities reported by security researchers could have prevented the incident by ensuring that the software and associated systems were secure [106334, 106355, 109711].
</t>
    </r>
    <r>
      <rPr>
        <sz val="11"/>
        <color theme="7"/>
        <rFont val="Aptos Narrow"/>
        <family val="2"/>
        <scheme val="minor"/>
      </rPr>
      <t>4. Following best practices in secure software development, such as encryption of sensitive data, secure communication protocols, and proper access controls, could have reduced the risk of unauthorized access and manipulation of the device [106334, 106355, 109711].</t>
    </r>
  </si>
  <si>
    <r>
      <rPr>
        <sz val="11"/>
        <color theme="9"/>
        <rFont val="Aptos Narrow"/>
        <family val="2"/>
        <scheme val="minor"/>
      </rPr>
      <t>1. Updating the app and server API involved to address the security vulnerabilities and flaws in the software [106477, 109711].</t>
    </r>
    <r>
      <rPr>
        <sz val="11"/>
        <color theme="1"/>
        <rFont val="Aptos Narrow"/>
        <family val="2"/>
        <scheme val="minor"/>
      </rPr>
      <t xml:space="preserve">
</t>
    </r>
    <r>
      <rPr>
        <sz val="11"/>
        <color theme="9"/>
        <rFont val="Aptos Narrow"/>
        <family val="2"/>
        <scheme val="minor"/>
      </rPr>
      <t xml:space="preserve">2. Implementing a manual override feature for users who may become stuck due to a hack or malfunction [106334, 106355, 109711].
</t>
    </r>
    <r>
      <rPr>
        <sz val="11"/>
        <color theme="7"/>
        <rFont val="Aptos Narrow"/>
        <family val="2"/>
        <scheme val="minor"/>
      </rPr>
      <t>3. Providing clear instructions or a video demonstration on how to safely remove the device in case of emergency, such as using a screwdriver [106355, 109711].</t>
    </r>
    <r>
      <rPr>
        <sz val="11"/>
        <color theme="1"/>
        <rFont val="Aptos Narrow"/>
        <family val="2"/>
        <scheme val="minor"/>
      </rPr>
      <t xml:space="preserve">
</t>
    </r>
    <r>
      <rPr>
        <sz val="11"/>
        <color theme="8"/>
        <rFont val="Aptos Narrow"/>
        <family val="2"/>
        <scheme val="minor"/>
      </rPr>
      <t>4. Conducting thorough security testing and addressing any potential issues before releasing the product to the market [106477, 109711].
5. Ensuring that software updates do not introduce new problems or vulnerabilities [106477, 109711].</t>
    </r>
  </si>
  <si>
    <t>1. updated its app as well as the server-based application programming interface (API) involved.
2. a manual workaround: break open the Cellmate cap using a screwdriver, and prising open the circuit board and pressing batteries against two of the wires to trigger a moto</t>
  </si>
  <si>
    <r>
      <rPr>
        <sz val="11"/>
        <color theme="9"/>
        <rFont val="Aptos Narrow"/>
        <family val="2"/>
        <scheme val="minor"/>
      </rPr>
      <t>1. Pen Test Partners [106334, 106355, 106477, 109711]</t>
    </r>
    <r>
      <rPr>
        <sz val="11"/>
        <color theme="1"/>
        <rFont val="Aptos Narrow"/>
        <family val="2"/>
        <scheme val="minor"/>
      </rPr>
      <t xml:space="preserve">
</t>
    </r>
    <r>
      <rPr>
        <sz val="11"/>
        <color theme="9"/>
        <rFont val="Aptos Narrow"/>
        <family val="2"/>
        <scheme val="minor"/>
      </rPr>
      <t>2. Qiui (Chinese developers of the app controlling the Cellmate Chastity Cage) [106334, 106355, 109711]</t>
    </r>
    <r>
      <rPr>
        <sz val="11"/>
        <color theme="1"/>
        <rFont val="Aptos Narrow"/>
        <family val="2"/>
        <scheme val="minor"/>
      </rPr>
      <t xml:space="preserve">
</t>
    </r>
    <r>
      <rPr>
        <sz val="11"/>
        <color theme="9"/>
        <rFont val="Aptos Narrow"/>
        <family val="2"/>
        <scheme val="minor"/>
      </rPr>
      <t>3. Sam Summers (owner of the Cellmate digital chastity belt) [109711]</t>
    </r>
    <r>
      <rPr>
        <sz val="11"/>
        <color theme="1"/>
        <rFont val="Aptos Narrow"/>
        <family val="2"/>
        <scheme val="minor"/>
      </rPr>
      <t xml:space="preserve">
</t>
    </r>
    <r>
      <rPr>
        <sz val="11"/>
        <color theme="9"/>
        <rFont val="Aptos Narrow"/>
        <family val="2"/>
        <scheme val="minor"/>
      </rPr>
      <t xml:space="preserve">4. Tech researchers and security professionals involved in discovering the security flaws [106334, 106355, 106477, 109711]
</t>
    </r>
    <r>
      <rPr>
        <sz val="11"/>
        <color theme="7"/>
        <rFont val="Aptos Narrow"/>
        <family val="2"/>
        <scheme val="minor"/>
      </rPr>
      <t>5. Various users who experienced incidents related to the software failure [109711]
6. Vice's Motherboard (source for Sam Summers' recount of the incident) [109711]</t>
    </r>
  </si>
  <si>
    <t>(a) poor_decisions: The software failure incident related to the Cellmate Chastity Cage was primarily due to poor decisions made by the developers. The incident involved a security flaw in the hi-tech chastity belt that allowed hackers to remotely lock all devices simultaneously, with no manual override available [106334, 106355, 106477]. The developers rushed the product to market without adequate security measures, leading to the potential risk of users being physically locked in the device. Despite being alerted to the security risk, the Chinese firm behind the device, Qiui, initially failed to address the issue effectively, leaving older versions of the software vulnerable to attacks [106477]. Additionally, the company's attempts to fix the issue reportedly created more problems [106477].
(b) accidental_decisions: The software failure incident also involved accidental decisions or unintended consequences. For example, users like Sam Summers found themselves in situations where they had to resort to brute force methods, such as using bolt cutters, to free themselves from the device after it was hacked [109711]. Summers ended up paying a ransom to hackers to release the device, only to face further demands for money, leading to a situation where he had to physically break the chastity belt, resulting in injuries [109711]. These unintended consequences highlight the risks associated with relying on internet-connected devices without proper security measures in place.</t>
  </si>
  <si>
    <t>(a) The software failure incident in the articles was considered permanent. The security flaw in the hi-tech chastity belt for men allowed hackers to remotely lock all the devices simultaneously, with no manual override available initially. Users faced the prospect of having to use a grinder or bolt cutter to free themselves from the metal clamp, indicating a permanent failure ([106334], [106355], [106477], [109711]).
(b) The software failure incident was also temporary in the sense that the developers worked on fixing the bug and released updates to the app and server API to address the security vulnerabilities. However, the older version of the API was still left online, leaving users with the older app version at risk, showing a temporary aspect of the failure ([106334], [106355], [106477], [109711]).</t>
  </si>
  <si>
    <r>
      <rPr>
        <sz val="11"/>
        <color theme="8"/>
        <rFont val="Aptos Narrow"/>
        <family val="2"/>
        <scheme val="minor"/>
      </rPr>
      <t>permanent</t>
    </r>
    <r>
      <rPr>
        <sz val="11"/>
        <color theme="1"/>
        <rFont val="Aptos Narrow"/>
        <family val="2"/>
        <scheme val="minor"/>
      </rPr>
      <t xml:space="preserve">, </t>
    </r>
    <r>
      <rPr>
        <sz val="11"/>
        <color theme="9"/>
        <rFont val="Aptos Narrow"/>
        <family val="2"/>
        <scheme val="minor"/>
      </rPr>
      <t>temporary</t>
    </r>
  </si>
  <si>
    <t>(a) crash: The software failure incident described in the articles did not involve a crash where the system loses state and stops performing its intended functions.
(b) omission: The software failure incident involved an omission where the system omitted to perform its intended functions at an instance(s). The flaw in the Cellmate Chastity Cage allowed hackers to remotely lock all the devices in use simultaneously, leaving users potentially trapped without a manual override [106334].
(c) timing: The software failure incident did not involve a timing issue where the system performed its intended functions correctly but too late or too early.
(d) value: The software failure incident did not involve a value issue where the system performed its intended functions incorrectly.
(e) byzantine: The software failure incident did not involve a byzantine behavior where the system behaved erroneously with inconsistent responses and interactions.
(f) other: The software failure incident involved a unique behavior where the system allowed hackers to remotely lock the devices, potentially leaving users physically locked in the chastity device [106477]. Additionally, the system had security flaws that exposed sensitive user information, such as names, phone numbers, birthdays, and location data, which could be used for blackmail or phishing [109711].</t>
  </si>
  <si>
    <r>
      <rPr>
        <sz val="11"/>
        <color theme="9"/>
        <rFont val="Aptos Narrow"/>
        <family val="2"/>
        <scheme val="minor"/>
      </rPr>
      <t>omission</t>
    </r>
    <r>
      <rPr>
        <sz val="11"/>
        <color theme="1"/>
        <rFont val="Aptos Narrow"/>
        <family val="2"/>
        <scheme val="minor"/>
      </rPr>
      <t xml:space="preserve">, </t>
    </r>
    <r>
      <rPr>
        <sz val="11"/>
        <color theme="7"/>
        <rFont val="Aptos Narrow"/>
        <family val="2"/>
        <scheme val="minor"/>
      </rPr>
      <t>other</t>
    </r>
  </si>
  <si>
    <t>a) The failed system was related to the entertainment industry as it involved a hi-tech chastity belt for men, which is a sex toy called the Cellmate Chastity Cage [106334, 106355, 106477, 109711].
(j) The incident also involved the health industry as the Cellmate Chastity Cage is marketed as a way for its users to give their partners control over access to their bodies [106334, 106355, 106477, 109711].</t>
  </si>
  <si>
    <t>(a) unknown
(b) The software failure incident led to physical harm as users were at risk of being locked in the chastity belt and potentially having to resort to cutting it off with a grinder or bolt cutter, which could pose a risk of harm [106334, 106477].
(c) unknown
(d) The software failure incident impacted people's material goods and data as hackers could remotely lock the devices, demand ransom, and potentially access sensitive personal information of the device owners [106334, 106477].
(e) unknown
(f) Non-human entities were impacted as the software failure incident affected the functionality of the Cellmate Chastity Cage, an internet-linked sheath controlled by an app, leading to potential physical harm and security vulnerabilities [106334, 106477].
(g) unknown
(h) Theoretical consequences discussed included the potential risk of being physically locked in the chastity belt due to the software failure, the need for a manual override, and the possibility of hackers exploiting the vulnerabilities to remotely control the devices [106334, 106477].
(i) unknown</t>
  </si>
  <si>
    <t>[106334, 106355, 106477, 109711]
The software failure incident involving the Cellmate Chastity Cage can be classified as a cyber-physical system (CPS) based on the definition provided. The system includes both software components (the app that controls the device) and physical components (the chastity belt itself) to monitor and control physical interactions. The software component of the system sends commands to a computer server used by the manufacturer to activate the device's lock-and-clamp mechanism. Additionally, the physical chastity belt interacts with the software through Bluetooth signals from a smartphone. Therefore, the overall system in this incident involving the Cellmate Chastity Cage can be considered a cyber-physical system.</t>
  </si>
  <si>
    <t>(a) sensor: Failure due to contributing factors introduced by sensor error
- The software failure incident related to the Cellmate Chastity Cage involved a security flaw in the hi-tech chastity belt for men, where hackers could remotely lock all the devices in use simultaneously [Article 106477].
- The device wirelessly connects to a smartphone via Bluetooth signal to activate the lock-and-clamp mechanism, which relies on sending commands to a computer server used by the manufacturer [Article 106477].
- Security researchers found a way to trick the server into disclosing personal details, including the registered name of each device owner and the coordinates of locations from where the app had been used [Article 106477].
- The flaw was discovered by a team of UK security professionals who flagged the bug to the Chinese developers of the app controlling the device [Article 106334].
- The security flaw made it possible for hackers to remotely lock the device, leaving users potentially trapped and having to resort to brute force methods to free themselves [Article 106334].
- The security researchers alerted the manufacturer about the potential security risk, leading to an update of the app and server API, but an earlier version of the API was left online, leaving users at risk [Article 106477].
(e) embedded_software: Failure due to contributing factors introduced by embedded software error
- The software failure incident involved a flaw in the Cellmate Chastity Cage's app, controlled by the Chinese developer, which allowed hackers to remotely lock the devices [Article 106477].
- The security researchers found a way to fool the server into disclosing personal details and unique codes assigned to each device, which could be used to prevent unlocking, leaving users locked in [Article 106477].
- The Chinese developer updated the app and server API after being alerted by the security researchers, but an older version of the API was still active, leaving users vulnerable [Article 106477].
- The security researchers highlighted that the flaw in the software could lead to physical consequences, such as being physically locked in due to the software vulnerability [Article 106334].
- The security researchers emphasized that the flaw in the embedded software of the device demonstrated that manufacturers of such "smart" adult products still have lessons to learn [Article 106334].</t>
  </si>
  <si>
    <t>1. PlayStation 4
2. Xbox One
3. Base PS4 model
4. Original 2013 model of PS4
5. Base PS4 and Xbox One hardware
6. Microsoft's Xbox Series X
7. Sony's PlayStation 5
8. Console version of Cyberpunk 2077
[Cyberpunk 2077: How to get a full refund before the Dec. 21 deadline, #110171, #108649, #115853]</t>
  </si>
  <si>
    <t>1. CD Projekt Red - The software failure incident in Cyberpunk 2077 was primarily caused by CD Projekt Red due to the game's poor performance, bugs, and issues on various platforms [108649, 115853, 110171].</t>
  </si>
  <si>
    <t>1. Gamers who purchased Cyberpunk 2077, especially on last-gen consoles like PlayStation 4 and Xbox One [108649, 115853, 110171]
2. CD Projekt Red, the game developer, faced backlash and had to issue apologies and refunds due to the software failure incident [108649, 115853, 110171]</t>
  </si>
  <si>
    <t>1. Poor decision-making in not showing the game on base last-gen consoles before its premiere, leading to uninformed purchases [108649].
2. Underestimation of the task to adjust the game for consoles, especially older ones, after focusing on making it look epic on PCs [110171].
3. Challenges brought on by COVID-19 work-from-home restrictions, leading to lost dynamics and communication issues within the team [110171].</t>
  </si>
  <si>
    <t>(a) The software failure incident having happened again at one_organization:
- CD Projekt Red faced a software failure incident with Cyberpunk 2077, where the game had major bugs and issues, especially on last-gen consoles like PlayStation 4 and Xbox One [108649].
- The incident led to the game being pulled from the PlayStation Store due to performance issues, and CD Projekt Red recommended playing it on PS5 or PS4 Pro instead of the base PS4 model [115853].
- CD Projekt Red's co-founder acknowledged that the console version of Cyberpunk 2077 did not meet the quality standard they wanted, leading to dramatic performance problems on various consoles [110171].
(b) The software failure incident having happened again at multiple_organization:
- Sony and Microsoft both removed Cyberpunk 2077 from their digital stores and offered refunds to customers due to the game's rocky launch and problems, particularly on base PS4 and Xbox One hardware [115853].
- The incident with Cyberpunk 2077 highlighted issues with software quality and performance across different platforms, impacting multiple organizations involved in the distribution and sale of the game [108649, 115853, 110171].</t>
  </si>
  <si>
    <t>(a) within_system:
- The software failure incident related to Cyberpunk 2077 was primarily within the system, as acknowledged by CD Projekt Red. The issues stemmed from the game not meeting the quality standard on consoles, especially older ones like PlayStation 4 and Xbox One [108649, 115853, 110171].
- CD Projekt Red admitted that they initially focused on making the game look epic on PCs and then adjusting for consoles, particularly older ones, which led to underestimating the task of optimizing the game for all platforms [110171].
- The primary issue was improving the in-game streaming system for old-gen consoles, as the game's densely packed city posed challenges due to limitations in disk bandwidth on older consoles [110171].
- The company faced difficulties in testing and identifying the issues players later experienced, indicating that the failure was rooted within the development and testing processes [110171].</t>
  </si>
  <si>
    <t>(a) The software failure incident occurring due to hardware:
- The software failure incident with Cyberpunk 2077 was partly attributed to hardware issues, specifically on older consoles like the base PS4 and Xbox One models [108649, 115853].
- CD Projekt Red acknowledged that the game did not meet the quality standard on older consoles and struggled with performance problems on both old and new devices [110171].
- The game's city being densely packed and the limitations of old-gen consoles in terms of disk bandwidth were highlighted as hardware-related challenges that affected the game's performance [110171].
(b) The software failure incident occurring due to software:
- The software failure incident with Cyberpunk 2077 was primarily due to software issues, such as unfixed bugs and performance problems on various platforms [108649, 110171].
- CD Projekt Red admitted that the console version of the game did not meet the desired quality standard, indicating software-related issues in development and testing processes [110171].
- The need for constant improvements in the in-game streaming system for old-gen consoles and the challenges faced in testing that did not reveal all the issues were mentioned as software-related factors contributing to the failure incident [110171].</t>
  </si>
  <si>
    <t>(a) The articles do not indicate any malicious intent behind the software failure incident related to Cyberpunk 2077. The failures were primarily attributed to technical issues, bugs, and performance problems rather than intentional actions to harm the system [108649, 115853, 110171].
(b) The software failure incident related to Cyberpunk 2077 was categorized as non-malicious. The failures were acknowledged by CD Projekt Red as stemming from technical challenges, underestimation of tasks, and difficulties in adapting the game for different platforms, particularly older consoles like the base PS4 and Xbox One models [108649, 115853, 110171].</t>
  </si>
  <si>
    <t>(a) The software failure incident related to development incompetence is evident in the case of the Cyberpunk 2077 launch by CD Projekt Red. The co-founder Marcin Iwinski acknowledged that the console version of the game did not meet the quality standard they aimed for, leading to dramatic performance problems on various platforms, especially on older consoles like PlayStation 4 and Xbox One [Article 110171]. The studio initially focused on making the game look epic on PCs and then adjusting for consoles, underestimating the complexity of the task. Testing did not reveal many of the issues players later encountered, indicating a lack of thorough quality assurance processes [Article 110171].
(b) The software failure incident also had accidental elements, as CD Projekt Red faced challenges brought on by COVID-19 work-from-home restrictions. The dynamics that are normally taken for granted in a studio environment were lost over video calls or email, impacting the coordination and communication necessary for successful development and testing [Article 110171]. Additionally, the studio had to constantly improve its in-game streaming system for old-gen consoles due to the densely packed city in the game and limitations of older console hardware, indicating a struggle to adapt to unforeseen technical challenges [Article 110171].</t>
  </si>
  <si>
    <t>&lt;Article 108649&gt; does not provide direct information about the overall system being a cyber physical system (cps). However, it mentions the issues faced by players on last-gen consoles like PlayStation 4 and Xbox One due to bugs and performance issues in the game Cyberpunk 2077.
&lt;Article 115853&gt; mentions that Cyberpunk 2077 faced major bugs and issues on the base PS4 model, leading to its removal from the PlayStation Store. The article also recommends playing the game on PS5 or PS4 Pro rather than the base PS4 model. While it doesn't explicitly state that the overall system is a cyber physical system, it does highlight the performance issues on different PlayStation console models.
&lt;Article 110171&gt; discusses the launch issues of Cyberpunk 2077 on various platforms, including old-gen consoles like PlayStation 4 and Xbox One. The article explains the challenges faced by the studio in optimizing the game for different platforms, especially older consoles. It mentions the need to constantly improve the in-game streaming system for old-gen consoles due to the densely packed city environment in the game. Although the article doesn't directly classify the overall system as a cyber physical system, it provides insights into the complexities of adapting the game for different hardware configurations.
Based on the information provided in the articles, it is not explicitly stated whether the overall system in the Cyberpunk 2077 incident can be classified as a cyber physical system.</t>
  </si>
  <si>
    <t>1. "earlier this month"; published on Dec. 14, 2020
2. "last December"; published on June 21, 2021
3. Calculated: December, 2020</t>
  </si>
  <si>
    <t>1. PS4
2. Xbox One
3. Cyberpunk 2077 game</t>
  </si>
  <si>
    <t>1. CD Projekt Red</t>
  </si>
  <si>
    <t>1. CD Projekt Red
2. Players of Cyberpunk 2077</t>
  </si>
  <si>
    <t>1. not showing the game on base last-gen consoles to users before it premiered and, in consequence, not allowing users to make a more informed decision about their purchase
2. studio wanted "to make the game look epic on PCs" and then adjust for consoles, especially older ones
3.  challenges brought on by COVID-19 work-from-home restrictions. "A lot of the dynamics we normally take for granted got lost over video calls or email."</t>
  </si>
  <si>
    <t>1.  dramatic performance problems on Sony's PlayStation 4 and Microsoft's Xbox One (the original 2013 versions of the consoles). 
2. It also struggled on new devices like Microsoft's  Xbox Series X and Sony's  PlayStation 5.
3. Users may continue to experience some performance issues with the PS4 edition while we continue to improve stability across all platforms
4. Sony and Microsoft both removed Cyberpunk from their consoles' digital stores and offered refunds to unhappy customers</t>
  </si>
  <si>
    <t>1. CD Projekt Red co-founder Marcin Iwinski</t>
  </si>
  <si>
    <r>
      <rPr>
        <sz val="11"/>
        <color theme="9"/>
        <rFont val="Aptos Narrow"/>
        <family val="2"/>
        <scheme val="minor"/>
      </rPr>
      <t>1. The software failure incident related to Cyberpunk 2077 happened in December 2020 [108649].</t>
    </r>
    <r>
      <rPr>
        <sz val="11"/>
        <color theme="1"/>
        <rFont val="Aptos Narrow"/>
        <family val="2"/>
        <scheme val="minor"/>
      </rPr>
      <t xml:space="preserve">
</t>
    </r>
    <r>
      <rPr>
        <sz val="11"/>
        <color theme="7"/>
        <rFont val="Aptos Narrow"/>
        <family val="2"/>
        <scheme val="minor"/>
      </rPr>
      <t>2. The incident continued to be addressed in January 2021 [110171].
3. The game was recommended to be played on PS5 or PS4 Pro in June 2021, indicating ongoing issues [115853].</t>
    </r>
  </si>
  <si>
    <t>byzantine</t>
  </si>
  <si>
    <r>
      <rPr>
        <sz val="11"/>
        <color theme="9"/>
        <rFont val="Aptos Narrow"/>
        <family val="2"/>
        <scheme val="minor"/>
      </rPr>
      <t>1. Lack of attention to making the game play better on PlayStation 4 and Xbox One platforms [108649].</t>
    </r>
    <r>
      <rPr>
        <sz val="11"/>
        <color theme="1"/>
        <rFont val="Aptos Narrow"/>
        <family val="2"/>
        <scheme val="minor"/>
      </rPr>
      <t xml:space="preserve">
</t>
    </r>
    <r>
      <rPr>
        <sz val="11"/>
        <color theme="9"/>
        <rFont val="Aptos Narrow"/>
        <family val="2"/>
        <scheme val="minor"/>
      </rPr>
      <t xml:space="preserve">2. Unfixed bugs leading to dramatic performance problems on PlayStation 4, Xbox One, Xbox Series X, and PlayStation 5 [110171].
3. Challenges with the in-game streaming system for old-gen consoles due to the densely packed city in the game and limitations in disk bandwidth [110171].
</t>
    </r>
    <r>
      <rPr>
        <sz val="11"/>
        <color theme="7"/>
        <rFont val="Aptos Narrow"/>
        <family val="2"/>
        <scheme val="minor"/>
      </rPr>
      <t>4. Underestimation of the task to adjust the game for consoles, especially older ones, after focusing on making it look epic on PCs [110171].</t>
    </r>
  </si>
  <si>
    <r>
      <rPr>
        <sz val="11"/>
        <color theme="9"/>
        <rFont val="Aptos Narrow"/>
        <family val="2"/>
        <scheme val="minor"/>
      </rPr>
      <t>1. Significant performance issues and bugs were experienced by players on last-gen consoles like PlayStation 4 and Xbox One, leading to a rocky launch of Cyberpunk 2077 [108649, 115853, 110171].</t>
    </r>
    <r>
      <rPr>
        <sz val="11"/>
        <color rgb="FFFFFF00"/>
        <rFont val="Aptos Narrow"/>
        <family val="2"/>
        <scheme val="minor"/>
      </rPr>
      <t xml:space="preserve">
2. CD Projekt Red had to issue apologies to gamers for not showcasing the game's performance on base last-gen consoles before its release, leading to dissatisfaction among players and the need for refunds [108649, 110171].
</t>
    </r>
    <r>
      <rPr>
        <sz val="11"/>
        <color theme="9"/>
        <rFont val="Aptos Narrow"/>
        <family val="2"/>
        <scheme val="minor"/>
      </rPr>
      <t>3. The game was removed from digital marketplaces like the PlayStation Store due to major bugs and issues, impacting its availability and sales [115853].</t>
    </r>
    <r>
      <rPr>
        <sz val="11"/>
        <color rgb="FFFFFF00"/>
        <rFont val="Aptos Narrow"/>
        <family val="2"/>
        <scheme val="minor"/>
      </rPr>
      <t xml:space="preserve">
</t>
    </r>
    <r>
      <rPr>
        <sz val="11"/>
        <color theme="9"/>
        <rFont val="Aptos Narrow"/>
        <family val="2"/>
        <scheme val="minor"/>
      </rPr>
      <t>4. Sony and Microsoft had to offer refunds to unhappy customers due to the problems encountered with the game on their consoles, affecting the reputation of the game and the developer [115853].
5. The software failure incident led to a delay in the release of the game on PS5 and Xbox Series X, as the focus shifted towards fixing the issues on last-gen consoles first [115853].</t>
    </r>
  </si>
  <si>
    <r>
      <rPr>
        <sz val="11"/>
        <color theme="9"/>
        <rFont val="Aptos Narrow"/>
        <family val="2"/>
        <scheme val="minor"/>
      </rPr>
      <t>1. Implementing updates and patches to address bugs, crashes, and other issues in the game [108649, 110171].</t>
    </r>
    <r>
      <rPr>
        <sz val="11"/>
        <color theme="1"/>
        <rFont val="Aptos Narrow"/>
        <family val="2"/>
        <scheme val="minor"/>
      </rPr>
      <t xml:space="preserve">
</t>
    </r>
    <r>
      <rPr>
        <sz val="11"/>
        <color theme="9"/>
        <rFont val="Aptos Narrow"/>
        <family val="2"/>
        <scheme val="minor"/>
      </rPr>
      <t>2. Releasing two large patches in January and February to fix the most prominent problems gamers are facing on last-gen consoles [108649].
3. Recommending playing Cyberpunk 2077 on PS5 or PS4 Pro rather than the base PS4 model to improve stability [115853].</t>
    </r>
    <r>
      <rPr>
        <sz val="11"/>
        <color theme="1"/>
        <rFont val="Aptos Narrow"/>
        <family val="2"/>
        <scheme val="minor"/>
      </rPr>
      <t xml:space="preserve">
</t>
    </r>
    <r>
      <rPr>
        <sz val="11"/>
        <color theme="9"/>
        <rFont val="Aptos Narrow"/>
        <family val="2"/>
        <scheme val="minor"/>
      </rPr>
      <t>4. Continuously improving the in-game streaming system for old-gen consoles to address performance problems [110171].
5. Regularly rolling out patches to fix bugs and crashes across platforms [110171].</t>
    </r>
  </si>
  <si>
    <r>
      <rPr>
        <sz val="11"/>
        <color theme="7"/>
        <rFont val="Aptos Narrow"/>
        <family val="2"/>
        <scheme val="minor"/>
      </rPr>
      <t xml:space="preserve">1. Conducting thorough testing on all platforms, especially on older consoles like the PlayStation 4 and Xbox One, before the game's release could have prevented the software failure incident [108649, 115853, 110171].
2. Prioritizing optimization for all platforms equally during the development process to ensure a consistent and high-quality gaming experience across different consoles [108649, 115853, 110171].
</t>
    </r>
    <r>
      <rPr>
        <sz val="11"/>
        <color theme="8"/>
        <rFont val="Aptos Narrow"/>
        <family val="2"/>
        <scheme val="minor"/>
      </rPr>
      <t>3. Implementing a more robust in-game streaming system for old-gen consoles to handle the densely packed city environment of the game without performance issues [110171].
4. Maintaining effective communication and collaboration within the development team despite COVID-19 work-from-home restrictions to address and resolve issues promptly [110171].</t>
    </r>
  </si>
  <si>
    <r>
      <rPr>
        <sz val="11"/>
        <color theme="9"/>
        <rFont val="Aptos Narrow"/>
        <family val="2"/>
        <scheme val="minor"/>
      </rPr>
      <t>1. CD Projekt Red [108649, 115853, 110171]</t>
    </r>
    <r>
      <rPr>
        <sz val="11"/>
        <color theme="1"/>
        <rFont val="Aptos Narrow"/>
        <family val="2"/>
        <scheme val="minor"/>
      </rPr>
      <t xml:space="preserve">
</t>
    </r>
    <r>
      <rPr>
        <sz val="11"/>
        <color theme="7"/>
        <rFont val="Aptos Narrow"/>
        <family val="2"/>
        <scheme val="minor"/>
      </rPr>
      <t xml:space="preserve">2. PlayStation Store [115853]
3. Xbox Store [108649]
4. Sony [115853]
5. Microsoft [115853]
</t>
    </r>
    <r>
      <rPr>
        <sz val="11"/>
        <color theme="9"/>
        <rFont val="Aptos Narrow"/>
        <family val="2"/>
        <scheme val="minor"/>
      </rPr>
      <t>6. Marcin Iwinski [110171]</t>
    </r>
  </si>
  <si>
    <t>(a) In the case of the software failure incident related to the development phases, specifically the design phase, CD Projekt Red acknowledged that the console version of Cyberpunk 2077 did not meet the quality standard they wanted it to meet. The co-founder mentioned that they initially focused on making the game look epic on PCs and then adjusting for consoles, especially older ones. However, they underestimated the task, particularly in constantly improving the in-game streaming system for old-gen consoles due to the densely packed city in the game and limitations of old-gen consoles in terms of disk bandwidth [110171].
(b) Regarding the software failure incident related to the operation phases, particularly the operation or misuse of the system, players encountered major bugs and issues with Cyberpunk 2077 on the base PS4 and Xbox One platforms. This led to significant performance problems on these consoles, prompting CD Projekt Red to recommend playing the game on PS5 or PS4 Pro instead of the base PS4 model. The developer also acknowledged that users may continue to experience performance issues with the PS4 edition while they work on improving stability across all platforms [115853].</t>
  </si>
  <si>
    <r>
      <rPr>
        <sz val="11"/>
        <color theme="9"/>
        <rFont val="Aptos Narrow"/>
        <family val="2"/>
        <scheme val="minor"/>
      </rPr>
      <t>design</t>
    </r>
    <r>
      <rPr>
        <sz val="11"/>
        <color theme="1"/>
        <rFont val="Aptos Narrow"/>
        <family val="2"/>
        <scheme val="minor"/>
      </rPr>
      <t xml:space="preserve">, </t>
    </r>
    <r>
      <rPr>
        <sz val="11"/>
        <color theme="8"/>
        <rFont val="Aptos Narrow"/>
        <family val="2"/>
        <scheme val="minor"/>
      </rPr>
      <t>operation</t>
    </r>
  </si>
  <si>
    <t>(a) The software failure incident occurring due to non-human actions:
- The software failure incident in Cyberpunk 2077 was primarily due to technical issues and bugs in the game itself, such as performance problems on older consoles like the PlayStation 4 and Xbox One [108649, 115853].
- CD Projekt Red acknowledged that the game did not meet the quality standard they wanted it to meet on consoles, especially older ones, and struggled to adjust the game for these platforms after focusing on making it look epic on PCs [110171].
- The challenges with the in-game streaming system for old-gen consoles, the densely packed city environment, and limitations in disk bandwidth were key technical factors contributing to the software failure incident [110171].
(b) The software failure incident occurring due to human actions:
- CD Projekt Red's co-founder Marcin Iwinski publicly apologized for the software failure incident in Cyberpunk 2077 and took responsibility for the launch issues, stating that the leadership team was deeply sorry for the situation [110171].
- Iwinski explained that the studio underestimated the task of adjusting the game for consoles, especially older ones, after focusing on PC performance initially [110171].
- The impact of COVID-19 work-from-home restrictions was also cited as a challenge that affected the development process and may have contributed to the software failure incident [110171].</t>
  </si>
  <si>
    <t>(a) The intent of the software failure incident related to poor_decisions:
- CD Projekt Red apologized for not showing the game on base last-gen consoles before its premiere, leading to players not being able to make an informed decision about their purchase [Article 108649].
- CD Projekt Red wanted to make the game look epic on PCs first and then adjust for consoles, especially older ones, underestimating the task of adapting the game for consoles, which ultimately led to performance issues on consoles [Article 110171].
(b) The intent of the software failure incident related to accidental_decisions:
- CD Projekt Red acknowledged that the console version of Cyberpunk 2077 did not meet the quality standard they wanted it to meet, indicating that the issues were unintended and not due to deliberate decisions [Article 110171].</t>
  </si>
  <si>
    <t>(a) The software failure incident related to Cyberpunk 2077 can be considered as temporary. The issues with the game's performance, bugs, crashes, and other problems were acknowledged by CD Projekt Red, and they actively worked on releasing updates and patches to address these issues. The company offered refunds to dissatisfied customers and outlined plans to fix the problems through downloadable patches [108649, 115853, 110171].
The temporary nature of the software failure is evident from the fact that CD Projekt Red released updates to address bugs, crashes, and other issues within a short timeframe, with plans for more significant patches in the following weeks. The company also acknowledged the quality issues with the console versions of the game and expressed deep apologies for the launch problems, indicating a commitment to improving the game's performance across platforms [108649, 115853, 110171].</t>
  </si>
  <si>
    <t>(a) crash: The software failure incident related to Cyberpunk 2077 can be categorized as a crash. Players reported bugs, crashes, and other issues, especially on the PS4 and Xbox One platforms [108649]. The game debuted with many unfixed bugs, leading to dramatic performance problems on Sony's PlayStation 4 and Microsoft's Xbox One [110171].
(b) omission: The software failure incident can also be categorized as an omission. CD Projekt Red apologized for not showing the game on base last-gen consoles before it premiered, which did not allow players to make a more informed decision about their purchase [108649].
(d) value: The software failure incident can be categorized as a value failure. CD Projekt Red acknowledged that the console version of Cyberpunk 2077 did not meet the quality standard they wanted it to meet, leading to performance problems on various platforms [110171].
(e) byzantine: The software failure incident can be categorized as a byzantine failure. The behavior of the system was inconsistent across different platforms, with significant issues reported on base PS4 and Xbox One hardware [115853]. Sony and Microsoft removed Cyberpunk from their digital stores and offered refunds due to the game's rocky launch and problems particularly evident on base PS4 and Xbox One hardware [115853].
(f) other: The software failure incident can be categorized as other due to the challenges brought on by COVID-19 work-from-home restrictions, which impacted the dynamics of the development process [110171].</t>
  </si>
  <si>
    <r>
      <rPr>
        <sz val="11"/>
        <color theme="7"/>
        <rFont val="Aptos Narrow"/>
        <family val="2"/>
        <scheme val="minor"/>
      </rPr>
      <t>crash</t>
    </r>
    <r>
      <rPr>
        <sz val="11"/>
        <color theme="1"/>
        <rFont val="Aptos Narrow"/>
        <family val="2"/>
        <scheme val="minor"/>
      </rPr>
      <t xml:space="preserve">, </t>
    </r>
    <r>
      <rPr>
        <sz val="11"/>
        <color theme="8"/>
        <rFont val="Aptos Narrow"/>
        <family val="2"/>
        <scheme val="minor"/>
      </rPr>
      <t>omission</t>
    </r>
    <r>
      <rPr>
        <sz val="11"/>
        <color theme="1"/>
        <rFont val="Aptos Narrow"/>
        <family val="2"/>
        <scheme val="minor"/>
      </rPr>
      <t xml:space="preserve">, </t>
    </r>
    <r>
      <rPr>
        <sz val="11"/>
        <color theme="8"/>
        <rFont val="Aptos Narrow"/>
        <family val="2"/>
        <scheme val="minor"/>
      </rPr>
      <t>value</t>
    </r>
    <r>
      <rPr>
        <sz val="11"/>
        <color theme="1"/>
        <rFont val="Aptos Narrow"/>
        <family val="2"/>
        <scheme val="minor"/>
      </rPr>
      <t xml:space="preserve">, </t>
    </r>
    <r>
      <rPr>
        <sz val="11"/>
        <color theme="9"/>
        <rFont val="Aptos Narrow"/>
        <family val="2"/>
        <scheme val="minor"/>
      </rPr>
      <t>byzantine</t>
    </r>
    <r>
      <rPr>
        <sz val="11"/>
        <color theme="1"/>
        <rFont val="Aptos Narrow"/>
        <family val="2"/>
        <scheme val="minor"/>
      </rPr>
      <t xml:space="preserve">, </t>
    </r>
    <r>
      <rPr>
        <sz val="11"/>
        <color theme="8"/>
        <rFont val="Aptos Narrow"/>
        <family val="2"/>
        <scheme val="minor"/>
      </rPr>
      <t>other</t>
    </r>
  </si>
  <si>
    <t>(a) The failed system in question is related to the entertainment industry, specifically the video game industry. The software failure incident pertains to the highly anticipated game Cyberpunk 2077 developed by CD Projekt Red, which encountered significant bugs, crashes, and performance issues upon its release [108649, 115853, 110171]. The game's launch on various gaming platforms, especially on older consoles like the PlayStation 4 and Xbox One, was marred by technical problems, leading to a wave of dissatisfaction among gamers and prompting the developer to issue apologies, offer refunds, and commit to releasing updates and patches to address the issues [108649, 115853, 110171].</t>
  </si>
  <si>
    <t>(a) death: There is no mention of any deaths resulting from the software failure incident in the provided articles [108649, 115853, 110171].
(b) harm: The articles do not mention any physical harm caused to individuals due to the software failure incident [108649, 115853, 110171].
(c) basic: There is no indication that people's access to food or shelter was impacted by the software failure incident [108649, 115853, 110171].
(d) property: The software failure incident did impact people's material goods or money as customers were offered refunds for the game Cyberpunk 2077 due to its performance issues [108649, 115853, 110171].
(e) delay: People did have to postpone their gaming experience or decision to purchase the game due to the software failure incident as they were offered refunds and advised to wait for fixes and updates [108649, 115853, 110171].
(f) non-human: Non-human entities were impacted by the software failure incident as the game Cyberpunk 2077 experienced bugs, crashes, and other issues affecting gameplay on various platforms [108649, 115853, 110171].
(g) no_consequence: The software failure incident did have real observed consequences as players reported bugs, crashes, and other issues with the game Cyberpunk 2077, leading to refunds and fixes being offered [108649, 115853, 110171].
(h) theoretical_consequence: The articles discuss potential consequences of the software failure incident that did not occur, such as the game developer's plans to release updates and patches to address the issues faced by gamers [108649, 115853, 110171].
(i) other: There are no other specific consequences mentioned in the articles beyond those related to refunds, delays, and impacts on gameplay due to the software failure incident [108649, 115853, 110171].</t>
  </si>
  <si>
    <r>
      <rPr>
        <sz val="11"/>
        <color theme="9"/>
        <rFont val="Aptos Narrow"/>
        <family val="2"/>
        <scheme val="minor"/>
      </rPr>
      <t>one_organization</t>
    </r>
    <r>
      <rPr>
        <sz val="11"/>
        <color theme="1"/>
        <rFont val="Aptos Narrow"/>
        <family val="2"/>
        <scheme val="minor"/>
      </rPr>
      <t xml:space="preserve">, </t>
    </r>
    <r>
      <rPr>
        <sz val="11"/>
        <color theme="7"/>
        <rFont val="Aptos Narrow"/>
        <family val="2"/>
        <scheme val="minor"/>
      </rPr>
      <t>multiple_organization</t>
    </r>
  </si>
  <si>
    <r>
      <rPr>
        <sz val="11"/>
        <color theme="9"/>
        <rFont val="Aptos Narrow"/>
        <family val="2"/>
        <scheme val="minor"/>
      </rPr>
      <t>non-human_actions</t>
    </r>
    <r>
      <rPr>
        <sz val="11"/>
        <color theme="1"/>
        <rFont val="Aptos Narrow"/>
        <family val="2"/>
        <scheme val="minor"/>
      </rPr>
      <t xml:space="preserve">, </t>
    </r>
    <r>
      <rPr>
        <sz val="11"/>
        <color theme="7"/>
        <rFont val="Aptos Narrow"/>
        <family val="2"/>
        <scheme val="minor"/>
      </rPr>
      <t>human_actions</t>
    </r>
  </si>
  <si>
    <t>1. The software failure incident, the aggressive cyber-attack affecting Microsoft customers, began as a controlled attack on a few large targets starting in late 2020 [112046].
2. The article was published on 2021-03-08.
3. Therefore, the software failure incident occurred in late 2020.</t>
  </si>
  <si>
    <t>1. Microsoft Exchange servers [112046]
2. Microsoft products and services [112046]</t>
  </si>
  <si>
    <t>1. A Chinese government-backed actor was blamed for the cyber-attack on Microsoft Exchange servers [112046].
2. Microsoft also attributed the attack to China [112046].</t>
  </si>
  <si>
    <t>(a) The software failure incident related to the design phase can be seen in the article where it mentions that the cyber-attack on Microsoft Exchange allowed hackers to access the email accounts of at least 30,000 organizations in the US. The attack infiltrated accounts using tools that give the attackers "total, remote control over affected systems" [112046]. This indicates a failure in the design of the system that allowed such unauthorized access.
(b) The software failure incident related to the operation phase is evident in the article where it states that the Cybersecurity and Infrastructure Security Agency (Cisa) encouraged all organizations using Microsoft Exchange to scan devices for vulnerabilities after the breach was discovered. This highlights a failure in the operation or misuse of the system that led to the vulnerability being exploited by hackers [112046].</t>
  </si>
  <si>
    <t>(a) within_system: The software failure incident related to the cyber-attack on Microsoft Exchange servers was primarily due to contributing factors that originated from within the system. The attack allowed hackers to access email accounts of organizations, affecting hundreds of thousands of Microsoft customers worldwide [112046]. The breach was described as a significant vulnerability that could have far-reaching impacts, and the Cybersecurity and Infrastructure Security Agency (Cisa) encouraged organizations to scan devices for vulnerabilities [112046]. Microsoft issued patches to address the attack, but fixing the issue was noted to be more complicated as the patches do not undo the damage already caused by the attackers [112046].
(b) outside_system: The software failure incident was also influenced by contributing factors that originated from outside the system. The attack was attributed to a Chinese government-backed actor, as reported by a person working with the US response and Microsoft [112046]. Additionally, the incident was compared to the SolarWinds attack, which was a separate series of sophisticated attacks attributed to Russia, indicating external factors impacting the cybersecurity landscape [112046].</t>
  </si>
  <si>
    <t>(a) The software failure incident reported in the articles is primarily attributed to non-human actions, specifically a cyber-attack. The attack on Microsoft Exchange servers allowed hackers to access email accounts of thousands of organizations, affecting both public and private entities [112046].
(b) However, human actions are also involved in responding to the incident. The Biden administration has launched an emergency task force involving various agencies like the FBI and Cisa to address the cyber-attack, determine the extent of the breach, and patch vulnerabilities [112046]. Additionally, organizations are urged to scan their devices for vulnerabilities and apply patches to prevent further exploitation [112046].</t>
  </si>
  <si>
    <t>(a) The software failure incident reported in the articles is primarily related to software issues rather than hardware. The incident involved a cyber-attack on Microsoft Exchange servers that allowed hackers to access email accounts of thousands of organizations [112046]. The attack exploited vulnerabilities in the software, giving attackers remote control over affected systems [112046]. Microsoft issued patches to address the software vulnerability, indicating that the root cause of the incident was software-related [112046].
(b) The software failure incident is attributed to software vulnerabilities in Microsoft Exchange servers that were exploited by hackers, leading to unauthorized access to email accounts [112046]. The incident involved the use of tools that provided attackers with total remote control over affected systems, highlighting a software-related issue [112046]. Microsoft's response to the incident focused on releasing patches to address the software vulnerability rather than hardware-related solutions [112046].</t>
  </si>
  <si>
    <t>(a) The software failure incident reported in the articles is malicious in nature. The incident involved an aggressive cyber-attack that allowed hackers to access the email accounts of at least 30,000 organizations in the US, affecting hundreds of thousands of Microsoft customers worldwide [112046]. The attack was described as "unusually aggressive" and infiltrated accounts using tools that gave the attackers total remote control over affected systems [112046]. The attack was attributed to a Chinese government-backed actor, although China denied involvement [112046].
This incident is part of a larger trend of sophisticated attacks, with the recent hack following the SolarWinds attack attributed to Russia that breached about 100 US companies and nine federal agencies [112046]. The attack on Microsoft Exchange servers was detected in early January and is expected to lead to additional attacks from other hackers as the code used to take control of the mail servers spreads [112046]. The Biden administration has launched an emergency taskforce to address the cyber-attack and determine the extent of the damage and how to patch the vulnerabilities [112046].</t>
  </si>
  <si>
    <t>The software failure incident reported in the articles is temporary. The incident involved a cyber-attack on Microsoft Exchange servers that allowed hackers to access the email accounts of at least 30,000 organizations in the US [112046]. The attack was detected in early January and was described as an "active threat" by the White House press secretary, indicating that the incident was ongoing and not permanent. Additionally, Microsoft issued patches to address the attack, which suggests that the failure was temporary and could be mitigated through software updates [112046].</t>
  </si>
  <si>
    <t>(a) The failed system in this incident was related to the information industry, specifically affecting email accounts of organizations in the US [112046]. 
(h) The incident also impacted the finance industry as the European Banking Authority confirmed it had been affected by the cyber-attack on its email servers [112046].
(l) Additionally, the government sector was affected by the software failure incident, with reports indicating that the attack targeted large US government bodies [112046].</t>
  </si>
  <si>
    <t>&lt;Article 112046&gt; does not provide specific information indicating that the overall system involved in the software failure incident is a cyber-physical system (CPS). Therefore, based on the information available in the article, it is unknown whether the incident involves a CPS.</t>
  </si>
  <si>
    <t>1. "First reported on 5 March"
2. "began as a controlled attack on a few large targets starting in late 2020 and was detected in early January"
3. Published on 8 Mar 2021</t>
  </si>
  <si>
    <t xml:space="preserve">1. Microsoft Exchange </t>
  </si>
  <si>
    <t>1. “unusually aggressive” attack infiltrated accounts using tools that give the attackers “total, remote control over affected systems”</t>
  </si>
  <si>
    <t>1. A person working with the US response and Microsoft said that the attack had been blamed on a Chinese government-backed actor.</t>
  </si>
  <si>
    <r>
      <rPr>
        <sz val="11"/>
        <color theme="9"/>
        <rFont val="Aptos Narrow"/>
        <family val="2"/>
        <scheme val="minor"/>
      </rPr>
      <t>1. European Banking Authority [112046]</t>
    </r>
    <r>
      <rPr>
        <sz val="11"/>
        <color theme="1"/>
        <rFont val="Aptos Narrow"/>
        <family val="2"/>
        <scheme val="minor"/>
      </rPr>
      <t xml:space="preserve">
</t>
    </r>
    <r>
      <rPr>
        <sz val="11"/>
        <color theme="9"/>
        <rFont val="Aptos Narrow"/>
        <family val="2"/>
        <scheme val="minor"/>
      </rPr>
      <t>2. Hundreds of thousands of Microsoft customers worldwide [112046]
3. At least 30,000 organizations in the US [112046]</t>
    </r>
  </si>
  <si>
    <r>
      <t>1. The software cause of the failure incident was an aggressive cyber-attack that exploited vulnerabilities in Microsoft Exchange, allowing hackers to access the email accounts of at least 30,000 organizations in the US [112046].</t>
    </r>
    <r>
      <rPr>
        <sz val="11"/>
        <color theme="9"/>
        <rFont val="Aptos Narrow"/>
        <family val="2"/>
        <scheme val="minor"/>
      </rPr>
      <t xml:space="preserve">
2. The attack involved the use of tools that gave the attackers total remote control over affected systems, indicating a software vulnerability in Microsoft Exchange [112046].
</t>
    </r>
    <r>
      <rPr>
        <sz val="11"/>
        <color theme="8"/>
        <rFont val="Aptos Narrow"/>
        <family val="2"/>
        <scheme val="minor"/>
      </rPr>
      <t>3. The failure incident was attributed to a Chinese government-backed actor, pointing to a software-related security breach [112046].</t>
    </r>
  </si>
  <si>
    <r>
      <rPr>
        <sz val="11"/>
        <color rgb="FFFFFF00"/>
        <rFont val="Aptos Narrow"/>
        <family val="2"/>
        <scheme val="minor"/>
      </rPr>
      <t>1. Microsoft has since taken down the hacked site and replaced it with a message telling users that "The Microsoft Store India is currently unavailable. Microsoft is working to restore access as quickly as possible."</t>
    </r>
    <r>
      <rPr>
        <sz val="11"/>
        <color theme="1"/>
        <rFont val="Aptos Narrow"/>
        <family val="2"/>
        <scheme val="minor"/>
      </rPr>
      <t xml:space="preserve">
</t>
    </r>
    <r>
      <rPr>
        <sz val="11"/>
        <color theme="9"/>
        <rFont val="Aptos Narrow"/>
        <family val="2"/>
        <scheme val="minor"/>
      </rPr>
      <t>2. Customers have been notified and provided with guidance to reset their passwords: advising users to change their passwords as soon as the site comes back online. if users have used the same credentials at other sites, they're urged to change those as well.</t>
    </r>
  </si>
  <si>
    <r>
      <rPr>
        <sz val="11"/>
        <color theme="9"/>
        <rFont val="Aptos Narrow"/>
        <family val="2"/>
        <scheme val="minor"/>
      </rPr>
      <t>1. Installing the firmware update that patches the vulnerabilities released by Asus [24554].</t>
    </r>
    <r>
      <rPr>
        <sz val="11"/>
        <color theme="1"/>
        <rFont val="Aptos Narrow"/>
        <family val="2"/>
        <scheme val="minor"/>
      </rPr>
      <t xml:space="preserve">
</t>
    </r>
    <r>
      <rPr>
        <sz val="11"/>
        <color rgb="FFFFFF00"/>
        <rFont val="Aptos Narrow"/>
        <family val="2"/>
        <scheme val="minor"/>
      </rPr>
      <t>2. Turning off the AiCloud feature on the affected routers until the firmware update is applied [20284].</t>
    </r>
  </si>
  <si>
    <r>
      <rPr>
        <sz val="11"/>
        <color theme="9"/>
        <rFont val="Aptos Narrow"/>
        <family val="2"/>
        <scheme val="minor"/>
      </rPr>
      <t>1. best way to avoid this risk has been to turn off the AiCloud feature</t>
    </r>
    <r>
      <rPr>
        <sz val="11"/>
        <color theme="1"/>
        <rFont val="Aptos Narrow"/>
        <family val="2"/>
        <scheme val="minor"/>
      </rPr>
      <t xml:space="preserve">
</t>
    </r>
    <r>
      <rPr>
        <sz val="11"/>
        <color theme="5"/>
        <rFont val="Aptos Narrow"/>
        <family val="2"/>
        <scheme val="minor"/>
      </rPr>
      <t xml:space="preserve">2. not use an external hard drive with the router at all
</t>
    </r>
    <r>
      <rPr>
        <sz val="11"/>
        <color theme="1"/>
        <rFont val="Aptos Narrow"/>
        <family val="2"/>
        <scheme val="minor"/>
      </rPr>
      <t>3. These types of attacks could be prevented if security was a higher priority in the router manufacturers software development life cycle</t>
    </r>
  </si>
  <si>
    <r>
      <t xml:space="preserve">1. Additional attacks are expected from other hackers as </t>
    </r>
    <r>
      <rPr>
        <sz val="11"/>
        <color theme="5"/>
        <rFont val="Aptos Narrow"/>
        <family val="2"/>
        <scheme val="minor"/>
      </rPr>
      <t>the code used to take control of the mail servers spreads</t>
    </r>
  </si>
  <si>
    <r>
      <rPr>
        <sz val="11"/>
        <color rgb="FFFFFF00"/>
        <rFont val="Aptos Narrow"/>
        <family val="2"/>
        <scheme val="minor"/>
      </rPr>
      <t>1. The cyber-attack was attributed to a Chinese government-backed actor, as reported by a person working with the US response and Microsoft [112046].</t>
    </r>
    <r>
      <rPr>
        <sz val="11"/>
        <color theme="1"/>
        <rFont val="Aptos Narrow"/>
        <family val="2"/>
        <scheme val="minor"/>
      </rPr>
      <t xml:space="preserve">
</t>
    </r>
    <r>
      <rPr>
        <sz val="11"/>
        <color theme="8"/>
        <rFont val="Aptos Narrow"/>
        <family val="2"/>
        <scheme val="minor"/>
      </rPr>
      <t>2. The European Banking Authority, a European Union banking regulator, confirmed it had been affected by the cyber-attack on its email servers [112046].</t>
    </r>
  </si>
  <si>
    <t>1.  allowed hackers to access email accounts of at least 30,000 organizations in the US
2.  affected hundreds of thousands of Microsoft customers around the world
3. back channels for remote access can affect credit unions, town governments and small business
4. struck the The European Banking Authority's email servers and that no data had been obtained</t>
  </si>
  <si>
    <r>
      <rPr>
        <sz val="11"/>
        <color theme="9"/>
        <rFont val="Aptos Narrow"/>
        <family val="2"/>
        <scheme val="minor"/>
      </rPr>
      <t>1. The software failure incident affected hundreds of thousands of Microsoft customers worldwide, allowing hackers to access the email accounts of at least 30,000 organizations in the US [112046].</t>
    </r>
    <r>
      <rPr>
        <sz val="11"/>
        <color theme="1"/>
        <rFont val="Aptos Narrow"/>
        <family val="2"/>
        <scheme val="minor"/>
      </rPr>
      <t xml:space="preserve">
</t>
    </r>
    <r>
      <rPr>
        <sz val="11"/>
        <color theme="9"/>
        <rFont val="Aptos Narrow"/>
        <family val="2"/>
        <scheme val="minor"/>
      </rPr>
      <t>2. The breach had significant impacts on various entities such as credit unions, town governments, small businesses, and even large organizations like the European Banking Authority [112046].</t>
    </r>
    <r>
      <rPr>
        <sz val="11"/>
        <color theme="1"/>
        <rFont val="Aptos Narrow"/>
        <family val="2"/>
        <scheme val="minor"/>
      </rPr>
      <t xml:space="preserve">
</t>
    </r>
    <r>
      <rPr>
        <sz val="11"/>
        <color theme="7"/>
        <rFont val="Aptos Narrow"/>
        <family val="2"/>
        <scheme val="minor"/>
      </rPr>
      <t>3. The incident led to a multi-agency effort by the Biden administration to determine the extent of the hack, identify victims, and patch vulnerabilities [112046].
4. The attack was attributed to a Chinese government-backed actor, although China denied involvement [112046].
5. The incident added strain on resources for US agencies already dealing with the aftermath of the SolarWinds attack, making it challenging to address both incidents simultaneously [112046].</t>
    </r>
  </si>
  <si>
    <t>1. Impacted customers should contact our support teams for additional help and resources.</t>
  </si>
  <si>
    <t>1. scan devices for vulnerabilities
2. Patching their Exchange servers will prevent an attack if their Exchange server has not already been compromised</t>
  </si>
  <si>
    <r>
      <rPr>
        <sz val="11"/>
        <color theme="9"/>
        <rFont val="Aptos Narrow"/>
        <family val="2"/>
        <scheme val="minor"/>
      </rPr>
      <t>1. Timely installation of security patches and updates by organizations using Microsoft Exchange could have prevented the software failure incident [112046].</t>
    </r>
    <r>
      <rPr>
        <sz val="11"/>
        <color theme="1"/>
        <rFont val="Aptos Narrow"/>
        <family val="2"/>
        <scheme val="minor"/>
      </rPr>
      <t xml:space="preserve">
</t>
    </r>
    <r>
      <rPr>
        <sz val="11"/>
        <color theme="7"/>
        <rFont val="Aptos Narrow"/>
        <family val="2"/>
        <scheme val="minor"/>
      </rPr>
      <t>2. Implementing robust cybersecurity measures and best practices within organizations to prevent unauthorized access to email accounts and systems could have helped in preventing the attack [112046].</t>
    </r>
    <r>
      <rPr>
        <sz val="11"/>
        <color theme="1"/>
        <rFont val="Aptos Narrow"/>
        <family val="2"/>
        <scheme val="minor"/>
      </rPr>
      <t xml:space="preserve">
</t>
    </r>
    <r>
      <rPr>
        <sz val="11"/>
        <color theme="9"/>
        <rFont val="Aptos Narrow"/>
        <family val="2"/>
        <scheme val="minor"/>
      </rPr>
      <t>3. Conducting regular security audits and vulnerability scans on Microsoft Exchange servers to identify and address potential weaknesses before they are exploited by hackers could have mitigated the risk of the incident [112046].</t>
    </r>
  </si>
  <si>
    <r>
      <rPr>
        <sz val="11"/>
        <color rgb="FFFFFF00"/>
        <rFont val="Aptos Narrow"/>
        <family val="2"/>
        <scheme val="minor"/>
      </rPr>
      <t>1. Applying patches issued by Microsoft for the attack on Exchange servers can prevent further attacks if the servers have not already been compromised [112046].</t>
    </r>
    <r>
      <rPr>
        <sz val="11"/>
        <color theme="1"/>
        <rFont val="Aptos Narrow"/>
        <family val="2"/>
        <scheme val="minor"/>
      </rPr>
      <t xml:space="preserve">
</t>
    </r>
    <r>
      <rPr>
        <sz val="11"/>
        <color theme="9"/>
        <rFont val="Aptos Narrow"/>
        <family val="2"/>
        <scheme val="minor"/>
      </rPr>
      <t>2. Implementing additional investigation and mitigation guidance provided by Microsoft and working closely with Cisa, other government agencies, and security companies can help respond to the hack effectively [112046].</t>
    </r>
  </si>
  <si>
    <r>
      <t xml:space="preserve">1. security researcher Brian Krebs
2. Cybersecurity and Infrastructure Security Agency (Cisa)
3. Microsoft
4. White House press secretary, Jen Psaki
</t>
    </r>
    <r>
      <rPr>
        <sz val="11"/>
        <rFont val="Aptos Narrow"/>
        <family val="2"/>
        <scheme val="minor"/>
      </rPr>
      <t>5. Oliver Tavakoli, the chief technology officer at California-based security firm Vectra</t>
    </r>
    <r>
      <rPr>
        <sz val="11"/>
        <color theme="1"/>
        <rFont val="Aptos Narrow"/>
        <family val="2"/>
        <scheme val="minor"/>
      </rPr>
      <t xml:space="preserve">
6. European Banking Authority</t>
    </r>
  </si>
  <si>
    <r>
      <rPr>
        <sz val="11"/>
        <color theme="9"/>
        <rFont val="Aptos Narrow"/>
        <family val="2"/>
        <scheme val="minor"/>
      </rPr>
      <t xml:space="preserve">1. Security researcher Brian Krebs [Article 112046]
2. Cybersecurity and Infrastructure Security Agency (Cisa) [Article 112046]
3. White House press secretary, Jen Psaki [Article 112046]
4. Microsoft [Article 112046]
5. European Banking Authority [Article 112046]
</t>
    </r>
    <r>
      <rPr>
        <sz val="11"/>
        <color theme="7"/>
        <rFont val="Aptos Narrow"/>
        <family val="2"/>
        <scheme val="minor"/>
      </rPr>
      <t xml:space="preserve">6. US response sources [Article 112046]
7. Chinese government spokesman [Article 112046]
8. Former national security official [Article 112046]
9. Wired [Article 112046]
</t>
    </r>
    <r>
      <rPr>
        <sz val="11"/>
        <color theme="9"/>
        <rFont val="Aptos Narrow"/>
        <family val="2"/>
        <scheme val="minor"/>
      </rPr>
      <t>10. Tech executives, including Microsoft's president, Brad Smith [Article 112046]</t>
    </r>
  </si>
  <si>
    <t>(a) The software failure incident having happened again at one_organization:
- The article mentions that the recent hack on Microsoft Exchange is the second major hacking campaign to hit the US since the election, following the SolarWinds attack [112046].
- Microsoft has been targeted in this incident, similar to the SolarWinds attack, where about 100 US companies and nine federal agencies were breached [112046].
(b) The software failure incident having happened again at multiple_organization:
- The article highlights that the recent hack on Microsoft Exchange is the second major hacking campaign to hit the US since the election, following the SolarWinds attack [112046].
- The European Banking Authority, the European Union’s banking regulator, confirmed it had been affected by the cyber-attack on Microsoft Exchange [112046].</t>
  </si>
  <si>
    <r>
      <rPr>
        <sz val="11"/>
        <color theme="7"/>
        <rFont val="Aptos Narrow"/>
        <family val="2"/>
        <scheme val="minor"/>
      </rPr>
      <t>one_organization,</t>
    </r>
    <r>
      <rPr>
        <sz val="11"/>
        <color theme="9"/>
        <rFont val="Aptos Narrow"/>
        <family val="2"/>
        <scheme val="minor"/>
      </rPr>
      <t xml:space="preserve"> multiple_organization</t>
    </r>
  </si>
  <si>
    <t>[a] The software failure incident reported in the articles was primarily due to poor decisions made by the attackers behind the cyber-attack on Microsoft Exchange servers. The attack was described as "unusually aggressive" and allowed the hackers to gain "total, remote control over affected systems" by exploiting vulnerabilities in the software [112046]. Additionally, the attack was attributed to a Chinese government-backed actor, indicating a deliberate and strategic decision to target organizations using Microsoft Exchange servers [112046]. The incident highlights the significant impact that poor decisions in cybersecurity can have on organizations and governments worldwide.</t>
  </si>
  <si>
    <t>(a) The software failure incident related to development incompetence is evident in the cyber-attack on Microsoft Exchange that affected hundreds of thousands of customers worldwide. The attack allowed hackers to access the email accounts of at least 30,000 organizations in the US, indicating a significant vulnerability that could have far-reaching impacts [112046].
(b) The software failure incident related to accidental factors is not explicitly mentioned in the provided article.</t>
  </si>
  <si>
    <r>
      <t xml:space="preserve">development_incompetence, </t>
    </r>
    <r>
      <rPr>
        <sz val="11"/>
        <color theme="9"/>
        <rFont val="Aptos Narrow"/>
        <family val="2"/>
        <scheme val="minor"/>
      </rPr>
      <t>unknown</t>
    </r>
  </si>
  <si>
    <t>(a) crash: The software failure incident mentioned in the articles can be categorized as a crash. The attack on Microsoft Exchange servers allowed hackers to access email accounts of thousands of organizations, indicating a failure of the system to maintain its state and perform its intended functions [112046].
(b) omission: The incident does not specifically mention a failure due to the system omitting to perform its intended functions at an instance(s).
(c) timing: The incident does not specifically mention a failure due to the system performing its intended functions correctly, but too late or too early.
(d) value: The software failure incident does not involve the system performing its intended functions incorrectly.
(e) byzantine: The incident does not involve the system behaving erroneously with inconsistent responses and interactions.
(f) other: The behavior of the software failure incident can be categorized as a cyber-attack that exploited vulnerabilities in Microsoft Exchange servers, leading to unauthorized access to email accounts of numerous organizations.</t>
  </si>
  <si>
    <r>
      <rPr>
        <sz val="11"/>
        <color theme="8"/>
        <rFont val="Aptos Narrow"/>
        <family val="2"/>
        <scheme val="minor"/>
      </rPr>
      <t>crash</t>
    </r>
    <r>
      <rPr>
        <sz val="11"/>
        <color theme="1"/>
        <rFont val="Aptos Narrow"/>
        <family val="2"/>
        <scheme val="minor"/>
      </rPr>
      <t xml:space="preserve">, </t>
    </r>
    <r>
      <rPr>
        <sz val="11"/>
        <color theme="9"/>
        <rFont val="Aptos Narrow"/>
        <family val="2"/>
        <scheme val="minor"/>
      </rPr>
      <t>other</t>
    </r>
  </si>
  <si>
    <r>
      <rPr>
        <sz val="11"/>
        <color theme="9"/>
        <rFont val="Aptos Narrow"/>
        <family val="2"/>
        <scheme val="minor"/>
      </rPr>
      <t>information</t>
    </r>
    <r>
      <rPr>
        <sz val="11"/>
        <color theme="1"/>
        <rFont val="Aptos Narrow"/>
        <family val="2"/>
        <scheme val="minor"/>
      </rPr>
      <t xml:space="preserve">, </t>
    </r>
    <r>
      <rPr>
        <sz val="11"/>
        <color theme="7"/>
        <rFont val="Aptos Narrow"/>
        <family val="2"/>
        <scheme val="minor"/>
      </rPr>
      <t>finance</t>
    </r>
    <r>
      <rPr>
        <sz val="11"/>
        <color theme="1"/>
        <rFont val="Aptos Narrow"/>
        <family val="2"/>
        <scheme val="minor"/>
      </rPr>
      <t xml:space="preserve">, </t>
    </r>
    <r>
      <rPr>
        <sz val="11"/>
        <color theme="9"/>
        <rFont val="Aptos Narrow"/>
        <family val="2"/>
        <scheme val="minor"/>
      </rPr>
      <t>government</t>
    </r>
  </si>
  <si>
    <t>(a) unknown
(b) unknown
(c) unknown
(d) The software failure incident resulted in the compromise of email accounts of at least 30,000 organizations in the US, affecting credit unions, town governments, small businesses, and even large entities like the European Banking Authority. The breach allowed hackers to access sensitive data stored on email servers, although in some cases, like the European Banking Authority, it was reported that no data had been obtained [112046].
(e) unknown
(f) unknown
(g) The articles do not mention any direct observed consequences of people losing their lives, being physically harmed, or facing immediate harm due to the software failure incident [112046].
(h) The articles discuss potential consequences of the software failure incident, such as the significant vulnerability that could have far-reaching impacts, the need for organizations to scan devices for vulnerabilities, and the challenge of handling this hack along with the recent SolarWinds attacks, which places strain on investigative and remediation resources [112046].
(i) unknown</t>
  </si>
  <si>
    <t>1. Tesla's cruise control system in certain models (35,665 imported Model 3 vehicles and 249,855 Model 3 and Model Y vehicles manufactured at Tesla 's Shanghai plant)</t>
  </si>
  <si>
    <t>1. certain models can be activated when drivers try to shift gears or accidentally touch the gear selector</t>
  </si>
  <si>
    <t>1. Tesla recalls nearly 300,000 cars in China
2. cruise control system on certain models can be activated when drivers try to shift gears or accidentally touch the gear selector, resulting in accidental acceleration</t>
  </si>
  <si>
    <t>1. China's State Administration for Market Regulation
2. Tesla</t>
  </si>
  <si>
    <t>1. Cruise control system in certain Tesla models [115929, 116081]</t>
  </si>
  <si>
    <t>1. The cruise control system in certain Tesla models was responsible for causing the software failure incident, leading to accidental acceleration when drivers tried to shift gears or accidentally touched the gear selector. This issue was reported by China's State Administration for Market Regulation ([115929], [116081]).</t>
  </si>
  <si>
    <t>1. Owners of Tesla vehicles in China were impacted by the software failure incident [115929, 116081].</t>
  </si>
  <si>
    <t>1. The software cause of the failure incident was related to the cruise control system in certain Tesla models being activated when drivers try to shift gears or accidentally touch the gear selector, resulting in accidental acceleration [115929, 116081].</t>
  </si>
  <si>
    <t>1. Providing a software update to affected vehicles to address the cruise control system issue [115929, 116081]</t>
  </si>
  <si>
    <t>1. Chinaâ€™s State Administration for Market Regulation [Article 115929, Article 116081]
2. Tesla's official Weibo account [Article 115929, Article 116081]</t>
  </si>
  <si>
    <t>(a) The software failure incident in the articles is related to the design phase. The incident occurred due to a safety risk concerning the vehicle's cruise control feature, where the cruise control system in certain Tesla models could be activated when drivers try to shift gears or accidentally touch the gear selector, resulting in accidental acceleration [115929, 116081]. This issue was identified as a design flaw in the system development of the vehicles, leading to the need for a software update to resolve the problem.</t>
  </si>
  <si>
    <t>(a) within_system: The software failure incident reported in the articles is within the system. The issue with Tesla's cruise control system was due to a problem where it could be activated when drivers try to shift gears or accidentally touch the gear selector, leading to accidental acceleration. This issue originated from within the system itself, specifically related to the functionality of the cruise control system [115929, 116081].
(b) outside_system: There is no information in the articles suggesting that the software failure incident was due to contributing factors originating from outside the system.</t>
  </si>
  <si>
    <t>(a) The software failure incident in this case was due to non-human actions. The failure was related to a safety risk concerning the vehicle's cruise control feature, where the cruise control system in certain Tesla models could be activated when drivers try to shift gears or accidentally touch the gear selector, resulting in accidental acceleration. This issue was identified by China's State Administration for Market Regulation, and Tesla responded by issuing a recall for over 285,000 vehicles to address the problem. Customers were offered a free software update to resolve the issue, indicating that the failure was not caused by human actions but rather by a flaw in the software system itself [115929, 116081].</t>
  </si>
  <si>
    <t>(a) The software failure incident in this case is non-malicious. The issue with over 285,000 Tesla vehicles in China was related to a safety risk concerning the vehicle's cruise control feature. The cruise control system in certain models could be activated accidentally when drivers tried to shift gears or touched the gear selector, leading to unintended acceleration. Tesla acknowledged the problem, issued a recall, and offered a free software update to resolve the issue. The company also apologized for any inconvenience caused to car owners and committed to improving safety in accordance with China's regulations ([115929], [116081]).</t>
  </si>
  <si>
    <t>(a) The software failure incident in the articles is related to accidental factors. The cruise control system in certain Tesla models can be activated when drivers try to shift gears or accidentally touch the gear selector, resulting in accidental acceleration. This issue led to the recall of over 285,000 vehicles in China [Article 115929, Article 116081].</t>
  </si>
  <si>
    <t>The software failure incident reported in the articles is temporary. The incident involves a safety risk related to the cruise control feature in certain Tesla models, where the cruise control system can be activated accidentally when drivers try to shift gears or touch the gear selector [Article 115929, Article 116081]. This issue is being addressed through a software update provided by Tesla to affected vehicles, indicating that the failure is temporary and can be resolved through software modifications.</t>
  </si>
  <si>
    <t>The software failure incident reported in the news articles is related to the transportation industry. Tesla had to recall over 285,000 vehicles in China due to a safety risk associated with the cruise control feature in certain models [Article 115929, Article 116081]. This incident directly impacts the transportation sector as it involves vehicles and their functionality, highlighting the importance of ensuring the safety and reliability of software systems in the automotive industry.</t>
  </si>
  <si>
    <t>The software failure incident reported in the provided articles is related to the cruise control system in certain Tesla models. The cruise control system, which is a part of the overall vehicle system, can be activated when drivers try to shift gears or accidentally touch the gear selector, leading to accidental acceleration [Article 115929, Article 116081].
Based on the information provided, the overall system in this incident involving Tesla vehicles can be classified as a cyber-physical system (CPS) as it includes computational (software controlling the cruise control system) and physical components (the vehicle itself) to monitor and control physical inputs/outputs (acceleration of the vehicle).</t>
  </si>
  <si>
    <t>1. The software failure incident with Tesla vehicles in China happened on June 26, 2021 [Article 116081].</t>
  </si>
  <si>
    <t>1. "on Saturday"
2. Published on June 28, 2021
3. Calculated: June 26, 2021</t>
  </si>
  <si>
    <r>
      <rPr>
        <sz val="11"/>
        <color rgb="FFFFFF00"/>
        <rFont val="Aptos Narrow"/>
        <family val="2"/>
        <scheme val="minor"/>
      </rPr>
      <t>1. The cruise control system in certain Tesla models can be activated when drivers try to shift gears or accidentally touch the gear selector, resulting in accidental acceleration, as reported by China's State Administration for Market Regulation [115929, 116081].</t>
    </r>
    <r>
      <rPr>
        <sz val="11"/>
        <color theme="1"/>
        <rFont val="Aptos Narrow"/>
        <family val="2"/>
        <scheme val="minor"/>
      </rPr>
      <t xml:space="preserve">
</t>
    </r>
    <r>
      <rPr>
        <sz val="11"/>
        <color theme="7"/>
        <rFont val="Aptos Narrow"/>
        <family val="2"/>
        <scheme val="minor"/>
      </rPr>
      <t>2. Tesla faced challenges in the Chinese market, with five Chinese regulatory agencies questioning the quality of its Shanghai-made Model 3 cars, indicating potential quality control issues beyond just software [115929, 116081].</t>
    </r>
    <r>
      <rPr>
        <sz val="11"/>
        <color theme="1"/>
        <rFont val="Aptos Narrow"/>
        <family val="2"/>
        <scheme val="minor"/>
      </rPr>
      <t xml:space="preserve">
</t>
    </r>
    <r>
      <rPr>
        <sz val="11"/>
        <color theme="8"/>
        <rFont val="Aptos Narrow"/>
        <family val="2"/>
        <scheme val="minor"/>
      </rPr>
      <t>3. Tesla's sales in China dropped significantly, with fewer than 26,000 cars sold in April, down 27% from March, which could be attributed to various factors such as competition from local electric vehicle manufacturers [115929, 116081].</t>
    </r>
  </si>
  <si>
    <r>
      <rPr>
        <sz val="11"/>
        <color theme="9"/>
        <rFont val="Aptos Narrow"/>
        <family val="2"/>
        <scheme val="minor"/>
      </rPr>
      <t>1. The software failure incident led to the recall of more than 285,000 Tesla vehicles in China due to a safety risk related to the cruise control feature, where the system could be activated unintentionally, causing accidental acceleration [Article 115929, Article 116081].</t>
    </r>
    <r>
      <rPr>
        <sz val="11"/>
        <color theme="1"/>
        <rFont val="Aptos Narrow"/>
        <family val="2"/>
        <scheme val="minor"/>
      </rPr>
      <t xml:space="preserve">
</t>
    </r>
    <r>
      <rPr>
        <sz val="11"/>
        <color theme="7"/>
        <rFont val="Aptos Narrow"/>
        <family val="2"/>
        <scheme val="minor"/>
      </rPr>
      <t>2. Tesla provided a free software update to affected vehicle owners to address the issue, avoiding the need for customers to return their vehicles [Article 115929, Article 116081].
3. The incident caused inconvenience to Tesla car owners in China, prompting Tesla to issue an apology for the recall [Article 115929, Article 116081].
4. The software failure incident highlighted challenges for Tesla in the Chinese market, where regulatory agencies questioned the quality of the Model 3 cars manufactured in Shanghai [Article 115929, Article 116081].</t>
    </r>
  </si>
  <si>
    <t>1. a free software update remotely or in person to resolve the issue</t>
  </si>
  <si>
    <r>
      <rPr>
        <sz val="11"/>
        <color theme="7"/>
        <rFont val="Aptos Narrow"/>
        <family val="2"/>
        <scheme val="minor"/>
      </rPr>
      <t>1. Implementing stricter testing protocols for the cruise control system to detect and prevent issues related to accidental acceleration [115929, 116081].
2. Conducting thorough user acceptance testing to ensure that the cruise control system behaves as expected in various driving scenarios [115929, 116081].
3. Enhancing the user interface design to minimize the risk of drivers accidentally activating the cruise control system when shifting gears or touching the gear selector [115929, 116081].</t>
    </r>
    <r>
      <rPr>
        <sz val="11"/>
        <color theme="1"/>
        <rFont val="Aptos Narrow"/>
        <family val="2"/>
        <scheme val="minor"/>
      </rPr>
      <t xml:space="preserve">
</t>
    </r>
    <r>
      <rPr>
        <sz val="11"/>
        <color theme="7"/>
        <rFont val="Aptos Narrow"/>
        <family val="2"/>
        <scheme val="minor"/>
      </rPr>
      <t>4. Regularly monitoring and analyzing customer feedback and complaints to proactively identify potential software issues and address them before they escalate [115929, 116081].</t>
    </r>
  </si>
  <si>
    <t>(a) The software failure incident related to the cruise control system in Tesla vehicles happened again within the same organization. Tesla recalled over 285,000 vehicles in China due to a safety risk associated with the cruise control feature, which could lead to accidental acceleration when drivers try to shift gears or touch the gear selector [115929, 116081].
(b) There is no information in the provided articles about a similar software failure incident happening at other organizations or with their products and services.</t>
  </si>
  <si>
    <t>(a) The software failure incident reported in the articles is related to a safety risk concerning the vehicle's cruise control feature. The cruise control system in certain Tesla models can be activated when drivers try to shift gears or accidentally touch the gear selector, resulting in accidental acceleration. This issue is attributed to a hardware-related problem as it involves the interaction between the physical gear selector and the cruise control system, leading to unintended acceleration [115929, 116081].
(b) The resolution of the software failure incident involves providing affected vehicle owners with a software update to address the cruise control issue. Tesla will deliver the software update remotely or in-person to the impacted vehicles, which indicates that the root cause of the problem lies in the software controlling the cruise control system [115929, 116081].</t>
  </si>
  <si>
    <t>(a) The software failure incident in the articles can be attributed to poor_decisions. Tesla's cruise control system in certain models was designed in a way that it could be activated when drivers try to shift gears or accidentally touch the gear selector, leading to accidental acceleration. This design flaw was a result of poor decision-making in the software development process, which ultimately led to the safety risk and the subsequent recall of over 285,000 vehicles in China [115929, 116081].</t>
  </si>
  <si>
    <t>(a) crash: The software failure incident in the articles is not described as a crash where the system loses state and does not perform any of its intended functions. The issue with Tesla's cruise control system resulted in accidental acceleration when drivers tried to shift gears or accidentally touched the gear selector, indicating that the system was still functioning but in an unintended manner [115929, 116081].
(b) omission: The software failure incident is not described as an omission where the system fails to perform its intended functions at an instance(s). The issue with Tesla's cruise control system was related to unintended acceleration rather than a failure to perform a specific function [115929, 116081].
(c) timing: The software failure incident is not related to timing, where the system performs its intended functions correctly but at the wrong time. The problem with Tesla's cruise control system was the unintended activation when drivers attempted to shift gears or touched the gear selector, leading to accidental acceleration [115929, 116081].
(d) value: The software failure incident is related to the system performing its intended functions incorrectly. In this case, the cruise control system in certain Tesla models was activating unintentionally when drivers tried to change gears or touched the gear selector, causing unintended acceleration, which is an incorrect behavior [115929, 116081].
(e) byzantine: The software failure incident is not described as a byzantine failure where the system behaves erroneously with inconsistent responses and interactions. The issue with Tesla's cruise control system was more straightforward, involving unintended acceleration due to the system's response to driver actions [115929, 116081].
(f) other: The behavior of the software failure incident in the articles can be categorized as an unintended acceleration issue caused by the cruise control system's incorrect response to driver actions, specifically when attempting to shift gears or touching the gear selector. This behavior falls under the "value" category, where the system performs its intended functions incorrectly [115929, 116081].</t>
  </si>
  <si>
    <r>
      <rPr>
        <sz val="11"/>
        <color theme="9"/>
        <rFont val="Aptos Narrow"/>
        <family val="2"/>
        <scheme val="minor"/>
      </rPr>
      <t>value</t>
    </r>
    <r>
      <rPr>
        <sz val="11"/>
        <color theme="1"/>
        <rFont val="Aptos Narrow"/>
        <family val="2"/>
        <scheme val="minor"/>
      </rPr>
      <t xml:space="preserve">, </t>
    </r>
    <r>
      <rPr>
        <sz val="11"/>
        <color theme="8"/>
        <rFont val="Aptos Narrow"/>
        <family val="2"/>
        <scheme val="minor"/>
      </rPr>
      <t>other</t>
    </r>
  </si>
  <si>
    <t>The consequence of the software failure incident related to the Tesla vehicles in China was primarily related to potential harm and property impact. The software issue with the cruise control system could lead to accidental acceleration when drivers try to shift gears or touch the gear selector, posing a safety risk [115929, 116081]. However, there were no reported incidents of actual harm or accidents caused by this software failure. The company initiated a recall to address the issue and provide a software update to affected vehicles to prevent any potential harm or property damage [115929, 116081].</t>
  </si>
  <si>
    <t>a) sensor: The software failure incident reported in the articles is related to the cruise control system in Tesla vehicles being activated when drivers try to shift gears or accidentally touch the gear selector, resulting in accidental acceleration. This issue is not directly related to a sensor error but rather to the interaction between the gear selector and the cruise control system, indicating a failure in the perception layer of the cyber physical system [115929, 116081].</t>
  </si>
  <si>
    <t>The software failure incident reported in the news articles was not related to the communication layer of the cyber physical system that failed. Instead, the failure was specifically related to the cruise control feature of Tesla vehicles, where the cruise control system in certain models could be activated accidentally, leading to unintended acceleration when drivers try to shift gears or touch the gear selector [115929, 116081].</t>
  </si>
  <si>
    <t>The software failure incident reported in the news articles regarding Tesla's recall of over 285,000 vehicles in China was related to the application layer of the cyber physical system. The failure was specifically due to a safety risk concerning the vehicle's cruise control feature, where the cruise control system in certain models could be activated when drivers tried to shift gears or accidentally touched the gear selector, resulting in accidental acceleration [115929, 116081]. This issue aligns with the definition of an application layer failure, as it was caused by contributing factors introduced by incorrect usage or interaction with the cruise control system's software application.</t>
  </si>
  <si>
    <t>1. The software failure incidents involving Tesla cars using Autopilot or other self-driving features that crashed into emergency vehicles occurred between January 22, 2018, and July 10, 2021 [117484]. 
2. The article was published on August 17, 2021 [117484].
3. Estimated timeline of the incident:
   - The incidents occurred between January 22, 2018, and July 10, 2021 [117484].
   - The article was published on August 17, 2021 [117484].
   - Therefore, the software failure incidents happened between January 2018 and July 2021.</t>
  </si>
  <si>
    <t>1. Tesla's Autopilot feature
2. Tesla's traffic-aware cruise control
3. Tesla Model Y, X, S, and 3 with model years 2014 to 2021 [117484]</t>
  </si>
  <si>
    <t>1. Tesla's Autopilot feature and traffic-aware cruise control were responsible for causing the software failure incidents reported in the news article [117484].</t>
  </si>
  <si>
    <t>1. Implement stricter driver supervision requirements for the Autopilot feature to ensure active driver engagement at all times [117484].
2. Enhance the technology and methods used to monitor, assist, and enforce the driver's engagement with driving while Autopilot is in use [117484].
3. Improve the system's ability to detect and appropriately respond to stationary objects, especially in emergency situations [117484].</t>
  </si>
  <si>
    <t>(a) The software failure incident related to the design phase can be seen in the article where the National Highway Transportation Safety Administration (NHTSA) is investigating Tesla accidents involving Autopilot or other self-driving features that crashed into emergency vehicles. The investigation aims to understand the causes of these crashes, including the technologies and methods used to monitor, assist, and enforce the driver's engagement with driving while Autopilot is in use [117484].
(b) The software failure incident related to the operation phase is evident in the accidents where Tesla vehicles using Autopilot or traffic-aware cruise control were involved in crashes with emergency vehicles. These incidents occurred when the self-driving features were engaged as the vehicles approached the crash scenes, indicating a failure in the operation or misuse of the system [117484].</t>
  </si>
  <si>
    <t>(a) The software failure incident occurring due to non-human actions:
The article reports on the investigation by the National Highway Transportation Safety Administration (NHTSA) into 11 accidents involving Tesla cars using Autopilot or other self-driving features that crashed into emergency vehicles. These accidents occurred when the Teslas approached the scene of earlier crashes, and the post-accident scenes included control measures like first responder vehicle lights, flares, an illuminated arrow board, and road cones. The NHTSA is looking into the causes of these crashes, including the technologies and methods used to monitor, assist, and enforce the driver's engagement with driving while Autopilot is in use [117484].
(b) The software failure incident occurring due to human actions:
The article mentions a fatal crash in Florida in 2018 where the National Transportation Safety Board found Autopilot partly to blame. Additionally, there was a case in a Houston suburb where police reported that there was no one in the driver's seat of a Tesla that crashed and killed two people, although Tesla denied this charge. In this case, Tesla's vice president of vehicle engineering confirmed that Tesla's adaptive cruise control was engaged and accelerated before the crash. These incidents highlight the potential role of human actions in contributing to software failure incidents involving Tesla vehicles [117484].</t>
  </si>
  <si>
    <t>(a) The software failure incident occurring due to hardware:
- The article mentions that the National Highway Transportation Safety Administration is investigating accidents involving Tesla cars using Autopilot or other self-driving features that crashed into emergency vehicles. These accidents occurred when the vehicles approached the scene of an earlier crash where control measures like first responder vehicle lights, flares, an illuminated arrow board, and road cones were present [117484].
- The article also discusses how Tesla's adaptive cruise control was engaged and accelerated before a crash in which there was no one in the driver's seat, resulting in two fatalities. This incident raises concerns about the hardware and software systems in Tesla vehicles [117484].
(b) The software failure incident occurring due to software:
- The article highlights that the National Transportation Safety Board found Autopilot partly to blame in a 2018 fatal crash in Florida that killed a Tesla driver, indicating a software-related issue [117484].
- There are concerns raised about the Autopilot feature and the need for active driver supervision despite Tesla's claims about the safety of cars using Autopilot. The investigation aims to understand the technologies and methods used to monitor, assist, and enforce driver engagement with driving while Autopilot is in use, suggesting potential software-related issues [117484].</t>
  </si>
  <si>
    <t>(a) The software failure incident related to the Tesla accidents involving Autopilot and emergency vehicles does not seem to be malicious. The incidents were attributed to the self-driving features of the Tesla cars, particularly Autopilot and traffic-aware cruise control, being engaged as they approached the crashes. The National Highway Transportation Safety Administration (NHTSA) is investigating to better understand the causes of these crashes, including the technologies and methods used to monitor, assist, and enforce the driver's engagement with driving while Autopilot is in use [117484].
(b) The software failure incident can be categorized as non-malicious. The incidents were not caused by human(s) with intent to harm the system but rather by the limitations and potential errors in the self-driving features of the Tesla vehicles. The safety agency emphasized that no commercially available motor vehicles today are capable of driving themselves and that drivers must use advanced driving assistance features correctly and responsibly [117484].</t>
  </si>
  <si>
    <t>The software failure incident related to Tesla's Autopilot feature can be considered as a temporary failure. The incidents involving Tesla cars using Autopilot or other self-driving features crashing into emergency vehicles were due to contributing factors introduced by certain circumstances, such as the cars approaching the crashes with Autopilot or traffic-aware cruise control engaged [117484].
However, it's important to note that the investigation by the National Highway Transportation Safety Administration aims to better understand the causes of these Tesla crashes, including the technologies and methods used to monitor, assist, and enforce the driver's engagement with driving while Autopilot is in use. This indicates that the failure is not permanent but rather temporary, as it is being actively investigated to identify contributing factors and potential solutions [117484].</t>
  </si>
  <si>
    <t>(a) The failed system in the incident was related to the transportation industry. The software failure incident involved Tesla cars using Autopilot or other self-driving features that crashed into emergency vehicles at accident scenes [Article 117484].</t>
  </si>
  <si>
    <t>(a) death: People lost their lives due to the software failure
- The National Highway Transportation Safety Administration reported that seven of the accidents involving Tesla cars using Autopilot or other self-driving features resulted in 17 injuries and one death [Article 117484].
(b) harm: People were physically harmed due to the software failure
- In addition to the one death, the accidents under investigation resulted in 17 injuries [Article 117484].</t>
  </si>
  <si>
    <t>1. Incidents between January 22, 2018, and July 10, 2021</t>
  </si>
  <si>
    <t>1. Users of Tesla
2. non-Tesla drivers that these Teslas crashed into</t>
  </si>
  <si>
    <t>1.  there was no one in the driver’s seat of a Tesla that crashed and killed two people. Tesla’s adaptive cruise control was engaged and accelerated to 30 mph before that car crashed.
2. many more Tesla owners assume their cars can, in fact, drive themselves than do drivers of other cars with automatic braking and other safety features</t>
  </si>
  <si>
    <t>1. Every available vehicle requires a human driver to be in control at all times, and all state laws hold human drivers responsible for operation of their vehicles.</t>
  </si>
  <si>
    <t>1. National Highway Transportation Safety Administration
2. Lars Moravy, Tesla’s vice president of vehicle engineering
3. Gordon Johnson, an analyst and vocal critic of Tesla
4. Sam Abuelsamid, an expert in self-driving vehicles and principal analyst at Guidehouse Insights</t>
  </si>
  <si>
    <t>1. Teslas self-driving Autopilot feature 
2. the traffic-aware cruise control
3. Tesla Y, X, S and 3 with model years 2014 to 2021</t>
  </si>
  <si>
    <r>
      <rPr>
        <sz val="11"/>
        <color theme="7"/>
        <rFont val="Aptos Narrow"/>
        <family val="2"/>
        <scheme val="minor"/>
      </rPr>
      <t>1. Emergency vehicles involved in the accidents [117484]</t>
    </r>
    <r>
      <rPr>
        <sz val="11"/>
        <color theme="1"/>
        <rFont val="Aptos Narrow"/>
        <family val="2"/>
        <scheme val="minor"/>
      </rPr>
      <t xml:space="preserve">
</t>
    </r>
    <r>
      <rPr>
        <sz val="11"/>
        <color theme="9"/>
        <rFont val="Aptos Narrow"/>
        <family val="2"/>
        <scheme val="minor"/>
      </rPr>
      <t>2. Tesla drivers and passengers in the vehicles involved in the accidents [117484]
3. Other non-Tesla drivers on the road who could be injured by cars using the Autopilot feature [117484]</t>
    </r>
  </si>
  <si>
    <r>
      <rPr>
        <sz val="11"/>
        <color theme="9"/>
        <rFont val="Aptos Narrow"/>
        <family val="2"/>
        <scheme val="minor"/>
      </rPr>
      <t>1. The failure incidents involving Tesla cars using Autopilot or other self-driving features crashing into emergency vehicles were caused by the software's inability to properly detect and respond to stationary objects, such as first responder vehicles, flares, illuminated arrow boards, and road cones [117484].</t>
    </r>
    <r>
      <rPr>
        <sz val="11"/>
        <color theme="1"/>
        <rFont val="Aptos Narrow"/>
        <family val="2"/>
        <scheme val="minor"/>
      </rPr>
      <t xml:space="preserve">
</t>
    </r>
    <r>
      <rPr>
        <sz val="11"/>
        <color theme="9"/>
        <rFont val="Aptos Narrow"/>
        <family val="2"/>
        <scheme val="minor"/>
      </rPr>
      <t>2. The software's design flaw in ignoring stationary objects when traveling at speeds over 40 mph led to the failure incidents, as it did not appropriately slow down or respond to the presence of these objects [117484].
3. The software's limitations in understanding and reacting to visual cues at accident scenes, such as road flares and flashing lights, contributed to the failure incidents, as these cues were not effectively processed by the autonomous driving system [117484].</t>
    </r>
  </si>
  <si>
    <t>1. Teslas self-driving Autopilot feature or the traffic-aware cruise control did not function as intended around emergency vehicles
2. Machine visions are not as adaptive as humans: cues that a driver would see when approaching an accident site, such as road flares or flashing lights, make more sense to a human than they might to an auto drive system, machine systems sometimes make silly errors
3. vehicles are designed to ignore stationary objects when traveling at more than 40 mph so they don’t slam on the brakes when approaching overpasses or other stationary objects on the side of the road, such as a car stopped on the shoulder</t>
  </si>
  <si>
    <r>
      <rPr>
        <sz val="11"/>
        <color theme="9"/>
        <rFont val="Aptos Narrow"/>
        <family val="2"/>
        <scheme val="minor"/>
      </rPr>
      <t xml:space="preserve">1. Lack of human driver supervision while using the Autopilot feature [117484]
2. Misunderstanding or overestimation of the capabilities of the self-driving technology by Tesla owners [117484]
</t>
    </r>
    <r>
      <rPr>
        <sz val="11"/>
        <color rgb="FFFFFF00"/>
        <rFont val="Aptos Narrow"/>
        <family val="2"/>
        <scheme val="minor"/>
      </rPr>
      <t>3. Design limitations in the self-driving technology, such as ignoring stationary objects when traveling at high speeds [117484]</t>
    </r>
  </si>
  <si>
    <t>1. 11 accidents where Teslas crashed into emergency vehicles, seven of these accidents resulted 17 injuries and one death.
2. Tesla (TSLA) stock fell 5% in morning trading following news
3. other non-Tesla drivers on the road who could be injured by cars using the feature</t>
  </si>
  <si>
    <r>
      <rPr>
        <sz val="11"/>
        <color theme="9"/>
        <rFont val="Aptos Narrow"/>
        <family val="2"/>
        <scheme val="minor"/>
      </rPr>
      <t xml:space="preserve">1. The software failure incident involving Tesla cars using Autopilot or other self-driving features resulted in at least 11 accidents, with seven of these accidents causing 17 injuries and one death [117484].
2. Following news of the probe by the National Highway Transportation Safety Administration, Tesla's stock fell by 5% in morning trading [117484].
</t>
    </r>
    <r>
      <rPr>
        <sz val="11"/>
        <color theme="7"/>
        <rFont val="Aptos Narrow"/>
        <family val="2"/>
        <scheme val="minor"/>
      </rPr>
      <t xml:space="preserve">3. The incident raised concerns about the safety of Tesla's Autopilot feature, with previous incidents like the 2018 fatal crash in Florida partly blaming Autopilot for the accident [117484].
4. The investigation by the safety agency aims to better understand the causes of the Tesla crashes and the technologies used to monitor, assist, and enforce driver engagement while Autopilot is in use [117484].
</t>
    </r>
    <r>
      <rPr>
        <sz val="11"/>
        <color theme="9"/>
        <rFont val="Aptos Narrow"/>
        <family val="2"/>
        <scheme val="minor"/>
      </rPr>
      <t>5. Analysts and critics have highlighted the potential danger not only to Autopilot users but also to other non-Tesla drivers on the road who could be at risk due to cars using the feature [117484].</t>
    </r>
  </si>
  <si>
    <r>
      <rPr>
        <sz val="11"/>
        <color theme="9"/>
        <rFont val="Aptos Narrow"/>
        <family val="2"/>
        <scheme val="minor"/>
      </rPr>
      <t xml:space="preserve">1. Implementing stricter driver supervision requirements for the Autopilot feature to ensure active driver engagement at all times could have prevented the software failure incident [117484].
2. Enhancing the technology and methods used to monitor, assist, and enforce the driver's engagement with driving while Autopilot is in use could have helped prevent the accidents involving Tesla vehicles and emergency vehicles [117484].
</t>
    </r>
    <r>
      <rPr>
        <sz val="11"/>
        <color theme="7"/>
        <rFont val="Aptos Narrow"/>
        <family val="2"/>
        <scheme val="minor"/>
      </rPr>
      <t>3. Improving the adaptive cruise control and self-driving technology to better detect and respond to stationary objects, especially in emergency situations, could have mitigated the risks associated with the Autopilot feature [117484].</t>
    </r>
  </si>
  <si>
    <t>(a) In the provided article, the incident involving Tesla cars using Autopilot or other self-driving features crashing into emergency vehicles is not the first time such safety concerns have been raised about Tesla's Autopilot feature. The National Transportation Safety Board had previously found Autopilot partly to blame in a 2018 fatal crash in Florida that killed a Tesla driver. Additionally, there was a case in a Houston suburb where a Tesla crashed and killed two people earlier in the year, with the car allegedly having its adaptive cruise control engaged before the crash [117484].
(b) The article mentions that self-driving options like Tesla's Autopilot and adaptive cruise control, available on a wide range of automakers' vehicles, have features that can slow down a vehicle when necessary. However, the article also highlights concerns raised by an analyst regarding the danger that Tesla's Autopilot feature poses not only to Tesla drivers but also to other non-Tesla drivers on the road who could be injured by cars using the feature. This indicates that similar incidents or safety concerns related to self-driving features may not be limited to Tesla alone but could potentially involve other organizations and their products as well [117484].</t>
  </si>
  <si>
    <r>
      <rPr>
        <sz val="11"/>
        <color theme="9"/>
        <rFont val="Aptos Narrow"/>
        <family val="2"/>
        <scheme val="minor"/>
      </rPr>
      <t>one_organization</t>
    </r>
    <r>
      <rPr>
        <sz val="11"/>
        <color theme="7"/>
        <rFont val="Aptos Narrow"/>
        <family val="2"/>
        <scheme val="minor"/>
      </rPr>
      <t>, multiple_organization</t>
    </r>
  </si>
  <si>
    <t>(a) within_system:
- The software failure incident involving Tesla cars using Autopilot or other self-driving features crashing into emergency vehicles was primarily due to contributing factors originating from within the system itself. The National Highway Transportation Safety Administration (NHTSA) is investigating these accidents, which occurred when the Teslas had the self-driving Autopilot feature or traffic-aware cruise control engaged [117484].
- Tesla's Autopilot feature has been questioned before for its safety, with the NHTSA investigating to understand the causes of these crashes and the technologies used to monitor and enforce driver engagement while Autopilot is in use [117484].
- The issue raised by an analyst, Gordon Johnson, highlighted the danger that Tesla's Autopilot feature poses not only to the drivers but also to other non-Tesla drivers on the road, emphasizing the risks associated with the feature itself [117484].
(b) outside_system:
- The software failure incident involving Tesla cars crashing into emergency vehicles was influenced by contributing factors originating from outside the system, such as the presence of emergency vehicles with control measures like first responder vehicle lights, flares, illuminated arrow boards, and road cones at the accident scenes [117484].
- The article mentions that the real problem lies in the fact that many Tesla owners assume their cars can drive themselves, indicating a potential lack of understanding or misinterpretation of the system's capabilities by users, which could be considered an external factor impacting the software failure incident [117484].</t>
  </si>
  <si>
    <t>The articles do not provide specific information about the intent behind the software failure incident related to Tesla vehicles using Autopilot and crashing into emergency vehicles. The incidents are being investigated by the National Highway Transportation Safety Administration to better understand the causes of the crashes, including the technologies and methods used to monitor, assist, and enforce the driver's engagement with driving while Autopilot is in use [117484]. The focus is on understanding the contributing factors and ensuring driver responsibility and safety rather than explicitly attributing the failure to poor or accidental decisions.</t>
  </si>
  <si>
    <t>(a) The software failure incident related to development incompetence is evident in the article as the National Highway Transportation Safety Administration (NHTSA) is investigating accidents involving Tesla cars using Autopilot or other self-driving features that crashed into emergency vehicles. The investigation aims to understand the causes of these crashes, including the technologies and methods used to monitor, assist, and enforce the driver's engagement with driving while Autopilot is in use [117484].
(b) The software failure incident related to accidental factors is highlighted in the article when discussing how self-driving options like Tesla's Autopilot or adaptive cruise control are designed to ignore stationary objects when traveling at more than 40 mph to prevent unnecessary braking. However, the real problem arises when Tesla owners assume their cars can drive themselves, leading to confusion and potential errors when approaching accident sites with cues that may make more sense to humans than to the auto drive system [117484].</t>
  </si>
  <si>
    <t>(a) crash: The software failure incident in the articles can be categorized as a crash. The incidents involving Tesla cars using Autopilot or other self-driving features crashed into emergency vehicles when coming upon the scene of an earlier crash, resulting in injuries and even a death [Article 117484].
(b) omission: There is no specific mention of the software failure incident being due to the system omitting to perform its intended functions at an instance(s) in the provided article.
(c) timing: The software failure incident is not described as a timing issue where the system performed its intended functions correctly but too late or too early in the provided article.
(d) value: The software failure incident is not described as a failure due to the system performing its intended functions incorrectly in the provided article.
(e) byzantine: The software failure incident is not described as a byzantine failure where the system behaves erroneously with inconsistent responses and interactions in the provided article.
(f) other: The behavior of the software failure incident is not described as falling under the "other" category in the provided article.</t>
  </si>
  <si>
    <t>The incident involving Tesla cars using Autopilot or other self-driving features does involve a cyber-physical system. The Autopilot feature integrates software components with physical components of the vehicle to monitor and control physical interactions, such as steering, acceleration, and braking based on sensor inputs and algorithms. This integration of software and physical components to enable autonomous driving functionality aligns with the definition of a cyber-physical system [117484].</t>
  </si>
  <si>
    <t>1. Older, weaker forms of  Multifactor Authentication (MFA) that have one-time passwords sent through SMS or generated by mobile apps like Google Authenticator or push prompts sent to a mobile device</t>
  </si>
  <si>
    <t>1. Lapsus$ data extortion gang
2. Russian Foreign Intelligence Service threat actors (like Cozy Bear - The group also goes under the names Nobelium, APT29, and the Dukes)</t>
  </si>
  <si>
    <t>1.  Microsoft
2. Okta
3. Nvidia</t>
  </si>
  <si>
    <t>1. Prompt bombing: tricking the user to acknowledge an MFA request by issuing multiple MFA requests to the end user’s legitimate device until the user accepted the authentication, allowing the threat actor to eventually gain access to the account. Methods to do this include: Sending a bunch of MFA requests and hoping the target finally accepts one to make the noise stop. Sending one or two prompts per day. This method often attracts less attention, but “there is still a good chance the target will accept the MFA request.” Calling the target, pretending to be part of the company, and telling the target they need to send an MFA request as part of a company process.</t>
  </si>
  <si>
    <t>1. the hacking group was able to access the laptop of one of its employees (Microsoft)
2. Able to login to an employee’s Microsoft VPN from Germany and USA at the same time and they didn’t even seem to notice. Also was able to re-enroll MFA twice.
3. Lapsus$, a hacking gang that has breached Microsoft, Okta, and Nvidia in recent months, has also used the technique</t>
  </si>
  <si>
    <t>1. Using MFA framework called FIDO2, which has the option of using fingerprint readers or cameras built into their devices or dedicated security keys to confirm that they are authorized to access an account.
2. the authentication must be performed on the device that is logging in. It can’t happen on one device to give access to a different device.</t>
  </si>
  <si>
    <t>1. security firm Mandiant
2. Lapsus$ wrote on the group’s official Telegram channel
3. Mike Grover, a seller of red-team hacking tools for security professionals and a red-team consultant
4. Greg Linares, a red-team professional
5. reporter Brian Krebs of KrebsOnSecurity</t>
  </si>
  <si>
    <t>1. The software failure incident involving MFA prompt bombing happened in recent months as per the article [125629].
2. Published on 2022-03-30.
3. Estimated timeline: The incident likely occurred in early 2022 (January-March 2022).</t>
  </si>
  <si>
    <t>The system that failed in the software failure incident described in the article is the Multifactor Authentication (MFA) system. Specific components/models/versions that failed include:
1. Weaker forms of MFA based on one-time passwords sent through SMS or generated by mobile apps like Google Authenticator or push prompts sent to a mobile device [125629].
2. MFA prompt-bombing technique exploited by threat actors like Cozy Bear and Lapsus$ to bypass MFA protection [125629].</t>
  </si>
  <si>
    <t>1. Microsoft [125629]
2. Okta [125629]
3. Nvidia [125629]</t>
  </si>
  <si>
    <t>1. The software cause of the failure incident was related to weaknesses in older, weaker forms of multifactor authentication (MFA) that allowed hackers to bypass the protection [125629].</t>
  </si>
  <si>
    <t>1. Security firm Mandiant [125629]
2. Member of hacking gang Lapsus$ [125629]
3. Red-team hacking tools seller and consultant Mike Grover [125629]
4. Red-team professional Greg Linares [125629]
5. Reporter Brian Krebs of KrebsOnSecurity [125629]</t>
  </si>
  <si>
    <t>(a) The software failure incident occurring due to non-human actions:
The software failure incident described in the articles is primarily due to weaknesses in the implementation of multifactor authentication (MFA) systems. Specifically, the incident involves a technique known as MFA prompt bombing, where hackers exploit vulnerabilities in older, weaker forms of MFA, such as SMS-delivered one-time passwords or push prompts, to bypass authentication and gain unauthorized access to accounts [125629].
(b) The software failure incident occurring due to human actions:
The software failure incident also involves human actions, particularly in terms of the actions taken by hackers to exploit the vulnerabilities in the MFA systems. The hackers, such as the Lapsus$ data extortion gang and elite Russian-state threat actors like Cozy Bear, actively engaged in tactics to trick users into accepting multiple MFA requests or manipulating IT administrators to reset MFA and enroll new devices, thereby compromising the security of the systems [125629].</t>
  </si>
  <si>
    <t>(a) The software failure incident discussed in the articles does not directly relate to hardware failures. The focus is on the weaknesses in multifactor authentication (MFA) systems and how hackers were able to bypass certain forms of MFA to gain unauthorized access to accounts [125629].
(b) The software failure incident discussed in the articles is related to weaknesses in software, specifically in the implementation of multifactor authentication (MFA) systems. Hackers were able to exploit vulnerabilities in certain forms of MFA, such as SMS-delivered one-time passwords and push prompts, to bypass authentication and gain access to accounts. This highlights the importance of using more secure forms of MFA, such as FIDO2, to prevent such incidents [125629].</t>
  </si>
  <si>
    <t>The software failure incident discussed in the articles is more related to temporary failures rather than permanent ones. The incident involves vulnerabilities in the Multifactor Authentication (MFA) system, specifically the technique known as MFA prompt bombing, where hackers exploit weaknesses in certain forms of MFA to gain unauthorized access to accounts [125629]. This type of failure is temporary as it is caused by specific circumstances, such as the exploitation of vulnerabilities in older, weaker forms of MFA like SMS-delivered one-time passwords or push prompts sent to mobile devices, rather than being a permanent failure inherent to the system itself.</t>
  </si>
  <si>
    <t>(a) The failed system in the reported incident is related to the information industry, specifically in the context of cybersecurity and account protection through multifactor authentication (MFA) [125629]. The incident involved hackers successfully bypassing weaker forms of MFA, such as SMS-delivered one-time passwords or push prompts, to gain unauthorized access to accounts. This failure highlights the importance of implementing strong MFA measures to protect sensitive information and prevent account takeovers.</t>
  </si>
  <si>
    <t>The software failure incident described in the articles does not involve a cyber-physical system. The incident primarily revolves around the bypassing of multifactor authentication (MFA) techniques by hackers, focusing on weaknesses in MFA implementations and the exploitation of human factors rather than physical components [125629].</t>
  </si>
  <si>
    <t>1. "In the past few months"
2. Published on MAR 30, 2022</t>
  </si>
  <si>
    <t>The software failure incident involving Tesla cars using Autopilot or other self-driving features that crashed into emergency vehicles does not seem to be related to the application layer of the cyber physical system. The incident is more focused on the functionality and limitations of the Autopilot feature, driver supervision, and the interaction between the vehicles and their surroundings rather than bugs, operating system errors, unhandled exceptions, or incorrect usage at the application layer [117484].</t>
  </si>
  <si>
    <t>The articles do not provide specific information about the failure being related to the communication layer of the cyber physical system that failed.</t>
  </si>
  <si>
    <t>(a) sensor: The article mentions that Tesla vehicles using Autopilot crashed into emergency vehicles at accident scenes. These accidents occurred mostly at night, and the post-accident scenes included control measures like first responder vehicle lights, flares, an illuminated arrow board, and road cones. This indicates that the sensors responsible for detecting these objects or obstacles may have failed to properly identify the emergency vehicles and control measures, leading to the accidents [117484].
(b) actuator: The article does not specifically mention any failures related to actuators.
(c) processing_unit: The article discusses how Tesla's Autopilot feature and adaptive cruise control were engaged in the accidents. It mentions that the National Highway Transportation Safety Administration is investigating the technologies and methods used to monitor, assist, and enforce the driver's engagement with driving while Autopilot is in use. This suggests that there may have been issues related to the processing unit or algorithms governing the behavior of the Autopilot feature [117484].
(d) network_communication: The article does not provide information indicating any failures related to network communication.
(e) embedded_software: The article highlights that Tesla's Autopilot feature has been questioned before in terms of safety. It mentions a fatal crash in 2018 where Autopilot was partly blamed and a more recent incident where Tesla's adaptive cruise control was engaged before a crash. This suggests that there could be issues with the embedded software controlling these autonomous driving features [117484].</t>
  </si>
  <si>
    <t>1. The hacking gang Lapsus$ was responsible for causing the software failure incident by exploiting weaknesses in the MFA prompt-bombing technique [125629].
2. The elite Russian-state threat actors, including Cozy Bear, were also responsible for defeating the protection of MFA through similar techniques [125629].</t>
  </si>
  <si>
    <r>
      <rPr>
        <sz val="11"/>
        <color theme="7"/>
        <rFont val="Aptos Narrow"/>
        <family val="2"/>
        <scheme val="minor"/>
      </rPr>
      <t>1. Lack of proper employee training and awareness on MFA security protocols [125629]</t>
    </r>
    <r>
      <rPr>
        <sz val="11"/>
        <color theme="1"/>
        <rFont val="Aptos Narrow"/>
        <family val="2"/>
        <scheme val="minor"/>
      </rPr>
      <t xml:space="preserve">
</t>
    </r>
    <r>
      <rPr>
        <sz val="11"/>
        <color theme="9"/>
        <rFont val="Aptos Narrow"/>
        <family val="2"/>
        <scheme val="minor"/>
      </rPr>
      <t>2. Vulnerabilities in the MFA reset/backup mechanisms that could be exploited by attackers [125629]</t>
    </r>
    <r>
      <rPr>
        <sz val="11"/>
        <color theme="1"/>
        <rFont val="Aptos Narrow"/>
        <family val="2"/>
        <scheme val="minor"/>
      </rPr>
      <t xml:space="preserve">
</t>
    </r>
    <r>
      <rPr>
        <sz val="11"/>
        <color theme="7"/>
        <rFont val="Aptos Narrow"/>
        <family val="2"/>
        <scheme val="minor"/>
      </rPr>
      <t>3. Reliance on third-party employees with access to weaker forms of MFA, compromising the network security [125629]</t>
    </r>
  </si>
  <si>
    <r>
      <t xml:space="preserve">1. </t>
    </r>
    <r>
      <rPr>
        <sz val="11"/>
        <color theme="9"/>
        <rFont val="Aptos Narrow"/>
        <family val="2"/>
        <scheme val="minor"/>
      </rPr>
      <t>Implementing FIDO2-based MFA</t>
    </r>
    <r>
      <rPr>
        <sz val="11"/>
        <color theme="1"/>
        <rFont val="Aptos Narrow"/>
        <family val="2"/>
        <scheme val="minor"/>
      </rPr>
      <t xml:space="preserve">, which is more secure and </t>
    </r>
    <r>
      <rPr>
        <sz val="11"/>
        <color theme="9"/>
        <rFont val="Aptos Narrow"/>
        <family val="2"/>
        <scheme val="minor"/>
      </rPr>
      <t>tied to the physical device being used for authentication</t>
    </r>
    <r>
      <rPr>
        <sz val="11"/>
        <color theme="1"/>
        <rFont val="Aptos Narrow"/>
        <family val="2"/>
        <scheme val="minor"/>
      </rPr>
      <t xml:space="preserve">, making it harder for attackers to bypass the protection [125629].
</t>
    </r>
    <r>
      <rPr>
        <sz val="11"/>
        <color theme="7"/>
        <rFont val="Aptos Narrow"/>
        <family val="2"/>
        <scheme val="minor"/>
      </rPr>
      <t>2. Ensuring organizations have contingencies in place for lost keys or devices to avoid falling back on vulnerable forms of MFA [125629].
3. Strengthening reset/backup mechanisms to prevent attackers from exploiting them to reset MFA and enroll new devices [125629].
4. Limiting access to the network by third-party employees using weaker forms of MFA to maintain the security benefits of stronger forms [125629].</t>
    </r>
  </si>
  <si>
    <r>
      <rPr>
        <sz val="11"/>
        <color rgb="FFFFFF00"/>
        <rFont val="Aptos Narrow"/>
        <family val="2"/>
        <scheme val="minor"/>
      </rPr>
      <t xml:space="preserve">1. Implementing stronger forms of multifactor authentication (MFA) based on the FIDO2 framework, which ties authentication to the physical device being used [125629].
2. Ensuring that organizations have contingencies in place to deal with lost keys or devices required for MFA, rather than falling back on more vulnerable forms of authentication [125629].
3. Enhancing security measures to prevent IT administrators from being tricked into resetting MFA and enrolling new devices [125629].
</t>
    </r>
    <r>
      <rPr>
        <sz val="11"/>
        <color theme="7"/>
        <rFont val="Aptos Narrow"/>
        <family val="2"/>
        <scheme val="minor"/>
      </rPr>
      <t>4. Strengthening network security by safeguarding Active Directory from complete compromise, as this can lead to bypassing MFA protections [125629].</t>
    </r>
  </si>
  <si>
    <t>(a) The software failure incident related to MFA prompt bombing has happened again at Microsoft, Okta, and Nvidia. The hacking gang Lapsus$ successfully breached these organizations using the technique of MFA prompt bombing, where they were able to access accounts by bombarding users with multiple MFA requests until they accepted the authentication [125629].
(b) The software failure incident related to MFA prompt bombing has also happened at other organizations beyond Microsoft, Okta, and Nvidia. The article mentions that elite Russian-state threat actors like Cozy Bear, who were behind the SolarWinds hack, have also successfully defeated MFA protection using this technique. Additionally, the article highlights that the technique has been used in real-world attacks even before the emergence of the Lapsus$ hacking gang, indicating that multiple organizations have faced similar incidents [125629].</t>
  </si>
  <si>
    <r>
      <rPr>
        <sz val="11"/>
        <color theme="8"/>
        <rFont val="Aptos Narrow"/>
        <family val="2"/>
        <scheme val="minor"/>
      </rPr>
      <t>one_organization,</t>
    </r>
    <r>
      <rPr>
        <sz val="11"/>
        <color theme="1"/>
        <rFont val="Aptos Narrow"/>
        <family val="2"/>
        <scheme val="minor"/>
      </rPr>
      <t xml:space="preserve"> multiple_organization</t>
    </r>
  </si>
  <si>
    <t>(a) The software failure incident related to the design phase can be seen in the article. The incident involves a vulnerability in the multifactor authentication (MFA) system, particularly in the weaker forms of MFA such as one-time passwords sent through SMS or generated by mobile apps like Google Authenticator. Hackers like the Lapsus$ data extortion gang and elite Russian-state threat actors have successfully defeated this protection by exploiting loopholes in the design of the MFA system [125629].
(b) The software failure incident related to the operation phase is evident in the exploitation of the MFA prompt-bombing technique by hackers. This technique involves tricking users into accepting multiple MFA requests until the hacker gains access to the account. The operation of the MFA system, including the acceptance of phone app push notifications or phone calls as a second factor, was manipulated by threat actors to bypass the security measures, highlighting a failure in the operational aspect of the system [125629].</t>
  </si>
  <si>
    <t>The software failure incident discussed in the articles is related to the boundary of the system. The failure was due to contributing factors that originated from both within and outside the system.
1. Within_system: The failure within the system was related to the vulnerabilities in the Multi-Factor Authentication (MFA) mechanisms used by various organizations. Weaker forms of MFA, such as SMS-delivered one-time passwords or push prompts, were exploited by hackers like Cozy Bear and Lapsus$ to bypass the authentication and gain unauthorized access to accounts [125629].
2. Outside_system: The failure outside the system was attributed to the actions of threat actors like Cozy Bear and Lapsus$, who exploited the weaknesses in the MFA systems implemented by organizations. These threat actors used social engineering tactics, such as bombarding users with multiple MFA requests until they accepted, to trick individuals into granting access [125629].</t>
  </si>
  <si>
    <t>(a) The software failure incident discussed in the articles is malicious in nature. The incident involves hackers exploiting weaknesses in older, weaker forms of multifactor authentication (MFA) to bypass security measures and gain unauthorized access to accounts. Elite threat actors like Cozy Bear and hacking groups like Lapsus$ have successfully defeated the protection provided by MFA through techniques like MFA prompt bombing. These attackers took advantage of vulnerabilities in the MFA system to issue multiple MFA requests until the legitimate user accepted the authentication, allowing the threat actors to gain access to the account [125629].
Additionally, the incident involves hackers using social engineering tactics, such as tricking targets into accepting MFA requests by pretending to be part of the company or bombarding them with multiple requests until they comply. The attackers exploited weaknesses in MFA systems, highlighting the importance of using MFA correctly and the need for organizations to continuously improve their security measures to defend against sophisticated threats [125629].</t>
  </si>
  <si>
    <t>a) The intent of the software failure incident related to poor decisions can be inferred from the article. The incident involving the software failure was due to poor decisions made in the implementation of multifactor authentication (MFA) systems. Weaker forms of MFA, such as those relying on SMS-delivered one-time passwords or push prompts, were exploited by hackers to bypass security measures. These weaker forms of MFA were not as effective in preventing account takeovers compared to stronger forms like FIDO2. The failure to adopt more secure MFA methods, despite their availability, can be seen as a poor decision that contributed to the software failure incident [125629]. 
(b) The software failure incident can also be attributed to accidental decisions or unintended consequences. For example, the article mentions how some employees may inadvertently accept MFA requests due to tactics like MFA prompt bombing, where multiple requests are sent until the user accepts one. Additionally, the reliance on third parties to manage networks or perform essential functions, who may use weaker forms of MFA, can lead to unintended vulnerabilities. These accidental decisions or oversights in implementing and managing MFA systems can contribute to the software failure incident [125629].</t>
  </si>
  <si>
    <t>(a) The articles do not provide information about the software failure incident occurring due to development incompetence.
(b) The software failure incident related to MFA prompt bombing can be considered as a failure due to contributing factors introduced accidentally. The incident involved hackers exploiting weaknesses in older, weaker forms of MFA, such as SMS-delivered one-time passwords or push prompts, to bypass authentication and gain unauthorized access to accounts [125629].</t>
  </si>
  <si>
    <t>(a) crash: The articles do not mention any software failure incident related to a crash where the system loses state and does not perform any of its intended functions.
(b) omission: The software failure incident described in the articles does not involve the system omitting to perform its intended functions at an instance(s).
(c) timing: The software failure incident does not involve the system performing its intended functions correctly but too late or too early.
(d) value: The software failure incident does not involve the system performing its intended functions incorrectly.
(e) byzantine: The software failure incident described in the articles does not involve the system behaving erroneously with inconsistent responses and interactions.
(f) other: The software failure incident described in the articles involves a failure related to the bypassing of Multi-Factor Authentication (MFA) through a technique known as MFA prompt bombing. This behavior involves exploiting vulnerabilities in the MFA system to trick users into accepting multiple authentication requests, ultimately gaining unauthorized access to accounts [125629].</t>
  </si>
  <si>
    <t>(property) The consequence of the software failure incident discussed in the articles is related to property being impacted. The incident involved hackers successfully bypassing weaker forms of multifactor authentication (MFA) to gain unauthorized access to accounts of individuals and organizations, including companies like Microsoft, Okta, and Nvidia. This unauthorized access allowed the hackers to breach systems and potentially access sensitive data or resources, impacting the security and integrity of the affected entities' data and systems [125629].</t>
  </si>
  <si>
    <t>1. June 2021</t>
  </si>
  <si>
    <t>1. Software made by California-based firm Fortinet to control the Boston Children’s Hospital computer network</t>
  </si>
  <si>
    <t>1. Iranian government-backed hackers</t>
  </si>
  <si>
    <t>1. Boston Children’s Hospital</t>
  </si>
  <si>
    <t>1. attackers exploit popular software made by California-based firm Fortinet to control the hospital’s computer network</t>
  </si>
  <si>
    <t>1. attempted hack of the Boston Children’s Hospital computer network</t>
  </si>
  <si>
    <t>1. work with [the hospital] ahead of time to mitigate any of the other potential associated threats to the network.</t>
  </si>
  <si>
    <t>1. FBI Director Christopher Wray
2. Joseph Bonavolonta, the special agent in charge of the FBI’s Boston Field Office
3. Kristen Dattoli, a spokesperson for the hospital
4. Shahrokh Nazemi, a spokesperson for Iran’s Permanent Mission to the United Nations
5. threat-intelligence firm Recorded Future</t>
  </si>
  <si>
    <t>health</t>
  </si>
  <si>
    <t>1. The software failure incident at Boston Children's Hospital happened in June 2021 [128447].</t>
  </si>
  <si>
    <t>1. Fortinet software made by California-based firm - exploited by the attackers to control the Boston Childrenâ€™s Hospital computer network [128447]</t>
  </si>
  <si>
    <t>1. Iranian government-backed hackers [128447]</t>
  </si>
  <si>
    <t>1. Boston Childrenâ€™s Hospital [128447]</t>
  </si>
  <si>
    <t>1. The software cause of the failure incident was the exploitation of popular software made by California-based firm Fortinet by Iranian government-backed hackers to control the Boston Childrenâ€™s Hospital computer network [128447].</t>
  </si>
  <si>
    <t>1. FBI Director Christopher Wray [Article 128447]
2. Joseph Bonavolonta, special agent in charge of the FBIâ€™s Boston Field Office [Article 128447]
3. Kristen Dattoli, spokesperson for Boston Childrenâ€™s Hospital [Article 128447]
4. Shahrokh Nazemi, spokesperson for Iranâ€™s Permanent Mission to the United Nations [Article 128447]</t>
  </si>
  <si>
    <t>(a) within_system: The software failure incident at the Boston Children's Hospital was a result of Iranian government-backed hackers exploiting popular software made by California-based firm Fortinet to control the hospital's computer network [128447]. The hackers attempted to hack the hospital's computer network, but the FBI was able to thwart the attack before any damage was done. This incident highlights the vulnerability of the hospital's internal systems to cyberattacks originating from outside sources.</t>
  </si>
  <si>
    <t>(a) The software failure incident at the Boston Children's Hospital was attributed to Iranian government-backed hackers exploiting popular software made by the California-based firm Fortinet to control the hospital's computer network [128447].
(b) The software failure incident was a result of the attackers exploiting software made by Fortinet to gain control over the hospital's computer network. This indicates a failure originating in the software used by the hospital [128447].</t>
  </si>
  <si>
    <t>(a) The software failure incident at the Boston Children's Hospital was malicious in nature, as it was an attempted hack by Iranian government-backed hackers to control the hospital's computer network. The hackers exploited popular software made by Fortinet to carry out the attack, with the FBI thwarting the activity before any damage was done [128447].
(b) There is no information in the articles suggesting that the software failure incident was non-malicious.</t>
  </si>
  <si>
    <t>The software failure incident at the Boston Children's Hospital, where Iranian government-backed hackers attempted to hack the hospital's computer network, was not due to poor decisions or accidental decisions. Instead, it was a deliberate and malicious act by the hackers to exploit software vulnerabilities for their own gain [128447].</t>
  </si>
  <si>
    <t>(a) The software failure incident reported in the articles is more likely to be temporary rather than permanent. This is because the incident involved an attempted hack by Iranian government-backed hackers on the Boston Childrenâ€™s Hospital computer network, which was thwarted by the FBI before any damage was done [128447]. The fact that the FBI was able to prevent the hackers from causing harm to the hospital's network indicates that the failure was temporary and did not result in lasting damage or consequences.</t>
  </si>
  <si>
    <t>(a) crash: The software failure incident in the article does not involve a crash where the system loses state and does not perform any of its intended functions. The incident is related to an attempted hack of the Boston Childrenâ€™s Hospital computer network by Iranian government-backed hackers, which was thwarted by the FBI before any damage was done [128447].</t>
  </si>
  <si>
    <t>(a) The failed system was intended to support the health industry, specifically the Boston Children's Hospital computer network [128447].
(j) The failed system was related to the health industry, as it targeted the Boston Children's Hospital computer network [128447].</t>
  </si>
  <si>
    <t>&lt;Article 128447&gt; does not provide information indicating that the overall system in the Boston Children's Hospital hack incident is a cyber-physical system. Therefore, based on the information available, it is unknown whether the overall system in the incident is a cyber-physical system.</t>
  </si>
  <si>
    <r>
      <rPr>
        <sz val="11"/>
        <color rgb="FFFFFF00"/>
        <rFont val="Aptos Narrow"/>
        <family val="2"/>
        <scheme val="minor"/>
      </rPr>
      <t xml:space="preserve">1. The attempted hack of the Boston Childrenâ€™s Hospital computer network was caused by Iranian government-backed hackers [128447].
2. The hackers exploited popular software made by California-based firm Fortinet to control the hospitalâ€™s computer network [128447].
</t>
    </r>
    <r>
      <rPr>
        <sz val="11"/>
        <color theme="8"/>
        <rFont val="Aptos Narrow"/>
        <family val="2"/>
        <scheme val="minor"/>
      </rPr>
      <t xml:space="preserve">3. The FBI received a tip about the Iranian hackers from a valued partner within the intelligence community [128447].
4. The FBI and the Boston Childrenâ€™s Hospital staff worked closely together to proactively thwart the threat to the network [128447].
</t>
    </r>
    <r>
      <rPr>
        <sz val="11"/>
        <color theme="7"/>
        <rFont val="Aptos Narrow"/>
        <family val="2"/>
        <scheme val="minor"/>
      </rPr>
      <t>5. The incident was part of a larger trend of ransomware and hacking threats targeting the health care system, which have worsened during the coronavirus pandemic [128447].</t>
    </r>
  </si>
  <si>
    <r>
      <rPr>
        <sz val="11"/>
        <color theme="9"/>
        <rFont val="Aptos Narrow"/>
        <family val="2"/>
        <scheme val="minor"/>
      </rPr>
      <t xml:space="preserve">1. The attempted hack of the Boston Childrenâ€™s Hospital computer network by Iranian government-backed hackers in June 2021 [128447] resulted in a potential threat to the hospital's computer network.
2. The attackers exploited popular software made by California-based firm Fortinet to control the hospitalâ€™s computer network, indicating a vulnerability in the software [128447].
</t>
    </r>
    <r>
      <rPr>
        <sz val="11"/>
        <color theme="7"/>
        <rFont val="Aptos Narrow"/>
        <family val="2"/>
        <scheme val="minor"/>
      </rPr>
      <t>3. The FBI, with the help of a tip from a valued partner within the intelligence community, was able to thwart the hackers before they caused damage to the hospitalâ€™s network, preventing any immediate impact [128447].
4. The incident highlighted the ongoing high-impact hacking threats faced by the US from various countries like Iran, Russia, China, and North Korea [128447].
5. The FBI and the Boston Childrenâ€™s Hospital staff worked together to proactively mitigate the threat to the hospital's network, preventing any ransomware deployment or associated threats [128447].
6. The incident was part of a series of cyberattacks targeting a range of organizations across the transportation and health care sectors, prompting a public warning from the FBI and other agencies about Iranian government-backed hackers [128447].</t>
    </r>
  </si>
  <si>
    <r>
      <rPr>
        <sz val="11"/>
        <color theme="7"/>
        <rFont val="Aptos Narrow"/>
        <family val="2"/>
        <scheme val="minor"/>
      </rPr>
      <t>1. Implementing robust cybersecurity measures such as regular security audits, penetration testing, and network monitoring to detect and prevent unauthorized access [128447].</t>
    </r>
    <r>
      <rPr>
        <sz val="11"/>
        <color theme="1"/>
        <rFont val="Aptos Narrow"/>
        <family val="2"/>
        <scheme val="minor"/>
      </rPr>
      <t xml:space="preserve">
</t>
    </r>
    <r>
      <rPr>
        <sz val="11"/>
        <color theme="8"/>
        <rFont val="Aptos Narrow"/>
        <family val="2"/>
        <scheme val="minor"/>
      </rPr>
      <t xml:space="preserve">2. Keeping software systems up to date with the latest security patches and updates to address known vulnerabilities [128447].
</t>
    </r>
    <r>
      <rPr>
        <sz val="11"/>
        <color theme="7"/>
        <rFont val="Aptos Narrow"/>
        <family val="2"/>
        <scheme val="minor"/>
      </rPr>
      <t xml:space="preserve">3. Providing cybersecurity training to employees to recognize and report suspicious activities, such as phishing attempts or unusual network behavior [128447].
</t>
    </r>
    <r>
      <rPr>
        <sz val="11"/>
        <color theme="9"/>
        <rFont val="Aptos Narrow"/>
        <family val="2"/>
        <scheme val="minor"/>
      </rPr>
      <t>4. Collaborating with intelligence communities and law enforcement agencies to share threat intelligence and proactively thwart potential cyberattacks [128447].</t>
    </r>
  </si>
  <si>
    <t>1. Enhancing cybersecurity measures and protocols to prevent future hacking attempts [128447]
2. Regularly updating and patching software vulnerabilities to mitigate potential exploits [128447]
3. Collaborating with intelligence communities and law enforcement agencies to proactively identify and thwart cyber threats [128447]</t>
  </si>
  <si>
    <t>(a) The software failure incident having happened again at one_organization:
The article does not mention any previous or subsequent similar incidents happening again at the Boston Children's Hospital or with its products and services. Therefore, it is unknown if a similar incident has occurred again at the same organization [128447].
(b) The software failure incident having happened again at multiple_organization:
The article mentions that the FBI and other agencies issued a public warning in November about Iranian government-backed hackers targeting a range of organizations across the transportation and health care sectors, including the Boston Children's Hospital incident. This indicates that similar incidents have happened at multiple organizations within these sectors [128447].</t>
  </si>
  <si>
    <t>1. Hacker collective The Three Musketeers [15042]</t>
  </si>
  <si>
    <t>1. Sony's PlayStation console [15042]</t>
  </si>
  <si>
    <t>1. The software cause of the failure incident was the release of the 'LV0' decryption keys by hacker collective The Three Musketeers, which enabled the cracking of Sony software updates and compromised the PS3's firmware [15042].</t>
  </si>
  <si>
    <t>1. The breach was caused by hackers releasing a decryption key that could enable playing pirated games on PlayStation consoles [Article 15042].
2. The release of the 'LV0' decryption keys by hacker collective The Three Musketeers led to the compromise of Sony's PlayStation console [Article 15042].</t>
  </si>
  <si>
    <t>1. Hacker News [15042]
2. The Three Musketeers hacker collective [15042]
3. BBC [15042]
4. CNET [15042]</t>
  </si>
  <si>
    <t>(a) The software failure incident in this case was primarily due to non-human actions, specifically the release of the 'LV0' decryption keys by the hacker collective The Three Musketeers. This release of the decryption keys allowed for the cracking of Sony's software updates and potentially opened up the PlayStation console to piracy without sacrificing the connection to the PlayStation Network [15042].
(b) Additionally, human actions played a role in this software failure incident as rival hackers were planning on selling the same PlayStation hacking tool for a fee, prompting The Three Musketeers to release the decryption keys to prevent this commercialization of the hacking tool [15042].</t>
  </si>
  <si>
    <t>(a) The software failure incident related to hardware:
- The breach in Sony's PlayStation console was due to hackers releasing a decryption key, which could potentially lead to playing pirated games on the consoles [Article 15042].
- The release of the 'LV0' decryption keys by hackers compromised the PS3's firmware, which is a hardware-related issue as it involves the security and encryption mechanisms of the console [Article 15042].
(b) The software failure incident related to software:
- The software failure incident in this case is primarily due to the release of decryption keys by hackers, which compromised the software security of Sony's PlayStation console [Article 15042].
- The incident highlights the vulnerability of Sony's software updates and patches, which could be cracked in the future, indicating a software-related failure [Article 15042].</t>
  </si>
  <si>
    <t>(a) The software failure incident related to the release of the 'LV0' decryption keys by hacker collective The Three Musketeers was malicious in nature. The hackers intentionally released the decryption key to enable piracy on Sony's PlayStation console, making it easier for people to play pirated games without sacrificing a connection to the PlayStation Network. This act was aimed at undermining Sony's security measures and facilitating unauthorized access to the console's firmware [15042].</t>
  </si>
  <si>
    <t>(a) The failed system in this incident was related to the entertainment industry. The software failure incident specifically affected Sony's PlayStation console, which is a prominent gaming and entertainment device [15042].</t>
  </si>
  <si>
    <t>1. hacker collective The Three Musketeers</t>
  </si>
  <si>
    <t>1. Sony Playstation</t>
  </si>
  <si>
    <t>1. hackers releasing a decryption key that could make it easier for people to play pirated games on their consoles, without sacrificing a connection to the PlayStation Network
2. any future patches or software updates from Sony could be cracked too</t>
  </si>
  <si>
    <t>1. BBC 
2. hacker collective The Three Musketeers
3. Hacker News
4. CNET</t>
  </si>
  <si>
    <t>1. Unknown
2. Published on Oct. 24, 2012</t>
  </si>
  <si>
    <t>1. Sony's Playstation 3's firmware</t>
  </si>
  <si>
    <t>1.  'LV0' decryption keys, which enable any Sony software updates to be cracked in the future, were released by hackers</t>
  </si>
  <si>
    <t>(a) The software failure incident at Boston Children's Hospital was attributed to Iranian government-backed hackers exploiting popular software made by California-based firm Fortinet to control the hospital's computer network. This indicates a failure due to contributing factors introduced by the system development or updates [128447].
(b) The operation of the hospital's computer network was targeted by the hackers, but the FBI was able to thwart the attack before any damage was done. This incident highlights a failure due to contributing factors introduced by the operation of the system [128447].</t>
  </si>
  <si>
    <r>
      <rPr>
        <sz val="11"/>
        <color theme="8"/>
        <rFont val="Aptos Narrow"/>
        <family val="2"/>
        <scheme val="minor"/>
      </rPr>
      <t>design</t>
    </r>
    <r>
      <rPr>
        <sz val="11"/>
        <color theme="1"/>
        <rFont val="Aptos Narrow"/>
        <family val="2"/>
        <scheme val="minor"/>
      </rPr>
      <t xml:space="preserve">, </t>
    </r>
    <r>
      <rPr>
        <sz val="11"/>
        <color theme="9"/>
        <rFont val="Aptos Narrow"/>
        <family val="2"/>
        <scheme val="minor"/>
      </rPr>
      <t>operation</t>
    </r>
  </si>
  <si>
    <t>(a) The software failure incident at the Boston Children's Hospital was attributed to Iranian government-backed hackers who attempted to hack the hospital's computer network using popular software made by Fortinet [128447].
(b) The FBI was able to thwart the hackers before they could cause damage to the hospital's network, indicating human intervention to prevent the attack [128447].</t>
  </si>
  <si>
    <t>(a) The software failure incident at the Boston Children's Hospital was not due to development incompetence but rather a targeted cyberattack by Iranian government-backed hackers who exploited popular software made by Fortinet to control the hospital's computer network [128447].
(b) The software failure incident was accidental in the sense that the hackers were able to exploit vulnerabilities in the hospital's network using software from Fortinet, which was not intentionally designed to be exploited in such a manner. The attack was not a result of accidental system failures but rather a deliberate and malicious act by the hackers [128447].</t>
  </si>
  <si>
    <t>(a) death: People lost their lives due to the software failure
- No information in the provided article suggests that people lost their lives due to the software failure incident at the Boston Children's Hospital [128447].
(b) harm: People were physically harmed due to the software failure
- There is no mention of people being physically harmed as a direct result of the software failure incident at the Boston Children's Hospital [128447].
(c) basic: People's access to food or shelter was impacted because of the software failure
- The software failure incident at the Boston Children's Hospital did not impact people's access to food or shelter [128447].
(d) property: People's material goods, money, or data was impacted due to the software failure
- The software failure incident at the Boston Children's Hospital did not result in any impact on people's material goods, money, or data [128447].
(e) delay: People had to postpone an activity due to the software failure
- The article does not mention any activities being postponed by people due to the software failure incident at the Boston Children's Hospital [128447].
(f) non-human: Non-human entities were impacted due to the software failure
- The software failure incident at the Boston Children's Hospital primarily involved the hospital's computer network being targeted by Iranian government-backed hackers, with no specific mention of non-human entities being impacted [128447].
(g) no_consequence: There were no real observed consequences of the software failure
- The software failure incident at the Boston Children's Hospital was averted by the FBI before any significant damage occurred, and there were no reported consequences resulting from the incident [128447].
(h) theoretical_consequence: There were potential consequences discussed of the software failure that did not occur
- The article discusses the potential high-impact hacking threats faced by the US from various governments, including Iran, Russia, China, and North Korea. While the hackers attempted to exploit the hospital's computer network, the FBI was able to thwart the attack before any significant damage was done, indicating potential consequences that did not materialize [128447].
(i) other: Was there consequence(s) of the software failure not described in the (a to h) options? What is the other consequence(s)?
- There are no other consequences of the software failure incident mentioned in the article [128447].</t>
  </si>
  <si>
    <t>1. The software failure incident of Sony's PlayStation console being breached by hackers and the release of decryption keys happened in 2012. [Article 15042]</t>
  </si>
  <si>
    <r>
      <rPr>
        <sz val="11"/>
        <color theme="9"/>
        <rFont val="Aptos Narrow"/>
        <family val="2"/>
        <scheme val="minor"/>
      </rPr>
      <t>1. Sony's PlayStation console</t>
    </r>
    <r>
      <rPr>
        <sz val="11"/>
        <color theme="1"/>
        <rFont val="Aptos Narrow"/>
        <family val="2"/>
        <scheme val="minor"/>
      </rPr>
      <t xml:space="preserve">
</t>
    </r>
    <r>
      <rPr>
        <sz val="11"/>
        <color theme="7"/>
        <rFont val="Aptos Narrow"/>
        <family val="2"/>
        <scheme val="minor"/>
      </rPr>
      <t>2. LV0 decryption keys</t>
    </r>
    <r>
      <rPr>
        <sz val="11"/>
        <color theme="1"/>
        <rFont val="Aptos Narrow"/>
        <family val="2"/>
        <scheme val="minor"/>
      </rPr>
      <t xml:space="preserve">
</t>
    </r>
    <r>
      <rPr>
        <sz val="11"/>
        <color theme="9"/>
        <rFont val="Aptos Narrow"/>
        <family val="2"/>
        <scheme val="minor"/>
      </rPr>
      <t>3. PS3's firmware</t>
    </r>
    <r>
      <rPr>
        <sz val="11"/>
        <color theme="1"/>
        <rFont val="Aptos Narrow"/>
        <family val="2"/>
        <scheme val="minor"/>
      </rPr>
      <t xml:space="preserve">
</t>
    </r>
    <r>
      <rPr>
        <sz val="11"/>
        <color theme="7"/>
        <rFont val="Aptos Narrow"/>
        <family val="2"/>
        <scheme val="minor"/>
      </rPr>
      <t>4. Sony's software updates</t>
    </r>
    <r>
      <rPr>
        <sz val="11"/>
        <color theme="1"/>
        <rFont val="Aptos Narrow"/>
        <family val="2"/>
        <scheme val="minor"/>
      </rPr>
      <t xml:space="preserve">
</t>
    </r>
    <r>
      <rPr>
        <sz val="11"/>
        <color theme="7"/>
        <rFont val="Aptos Narrow"/>
        <family val="2"/>
        <scheme val="minor"/>
      </rPr>
      <t>5. PSN data protection measures [15042]</t>
    </r>
  </si>
  <si>
    <r>
      <rPr>
        <sz val="11"/>
        <color theme="9"/>
        <rFont val="Aptos Narrow"/>
        <family val="2"/>
        <scheme val="minor"/>
      </rPr>
      <t xml:space="preserve">1. The release of the 'LV0' decryption keys by hackers led to the compromise of Sony's PlayStation console, making it easier for people to play pirated games without sacrificing a connection to the PlayStation Network [Article 15042].
2. The decryption keys being out in the open meant that any future patches or software updates from Sony could be cracked as well, potentially rendering the console vulnerable to piracy indefinitely [Article 15042].
</t>
    </r>
    <r>
      <rPr>
        <sz val="11"/>
        <color theme="8"/>
        <rFont val="Aptos Narrow"/>
        <family val="2"/>
        <scheme val="minor"/>
      </rPr>
      <t>3. The incident raised questions about the balance between allowing buyers to tinker with products they've purchased and implementing measures to prevent piracy and unauthorized software modifications [Article 15042].</t>
    </r>
  </si>
  <si>
    <r>
      <rPr>
        <sz val="11"/>
        <color theme="7"/>
        <rFont val="Aptos Narrow"/>
        <family val="2"/>
        <scheme val="minor"/>
      </rPr>
      <t xml:space="preserve">1. Implementing stronger encryption methods and security protocols to protect the decryption keys used by Sony to safeguard the PS3's firmware [15042].
2. Regularly updating and rotating encryption keys to prevent them from being compromised in the future [15042].
</t>
    </r>
    <r>
      <rPr>
        <sz val="11"/>
        <color theme="8"/>
        <rFont val="Aptos Narrow"/>
        <family val="2"/>
        <scheme val="minor"/>
      </rPr>
      <t>3. Conducting thorough security audits and assessments to identify vulnerabilities in the system that could lead to breaches like the release of decryption keys [15042].</t>
    </r>
  </si>
  <si>
    <r>
      <rPr>
        <sz val="11"/>
        <color rgb="FFFFFF00"/>
        <rFont val="Aptos Narrow"/>
        <family val="2"/>
        <scheme val="minor"/>
      </rPr>
      <t>1. Enhancing encryption and security measures to prevent future breaches like the release of decryption keys [15042]</t>
    </r>
    <r>
      <rPr>
        <sz val="11"/>
        <color theme="1"/>
        <rFont val="Aptos Narrow"/>
        <family val="2"/>
        <scheme val="minor"/>
      </rPr>
      <t xml:space="preserve">
</t>
    </r>
    <r>
      <rPr>
        <sz val="11"/>
        <color theme="8"/>
        <rFont val="Aptos Narrow"/>
        <family val="2"/>
        <scheme val="minor"/>
      </rPr>
      <t>2. Implementing stricter controls and protocols to safeguard customers' personal and financial information [15042]</t>
    </r>
  </si>
  <si>
    <t>(a) The software failure incident related to the breach of Sony's PlayStation console due to hackers releasing decryption keys is an example of a software failure incident happening again within the same organization. This incident is not the first time Sony has faced security breaches or hacking-related issues with its products and services. The release of decryption keys in this case could potentially lead to ongoing vulnerabilities and challenges for Sony in safeguarding its systems against piracy and unauthorized access [15042].
(b) The incident involving the breach of Sony's PlayStation console due to the release of decryption keys by hackers does not directly indicate a similar incident happening at other organizations with their products and services. However, the broader issue of software security breaches and hacking attempts is a common challenge faced by various organizations in the tech industry, highlighting the importance of robust cybersecurity measures to protect against such threats [15042].</t>
  </si>
  <si>
    <t>(a) The software failure incident related to the design phase can be attributed to the hackers releasing the 'LV0' decryption keys for Sony's PlayStation console. These keys, used by Sony to protect the PS3's firmware and verify updates, were compromised, making it easier for people to play pirated games on their consoles [15042].
(b) The software failure incident related to the operation phase can be seen in the potential consequences of the decryption keys being released. With the keys out in the open, any future patches or software updates from Sony could be cracked, leading to concerns about the security and integrity of the PlayStation console against piracy [15042].</t>
  </si>
  <si>
    <t>(a) within_system: The software failure incident related to the breach of Sony's PlayStation console was primarily caused by hackers releasing the 'LV0' decryption keys, which are used by Sony to protect the PS3's firmware and verify updates [15042]. This internal breach of security within the system led to the compromise of the console's software integrity and the potential for piracy.
(b) outside_system: The incident also involved external factors, such as the actions of the hacker collective The Three Musketeers who released the decryption keys, as well as the potential threat posed by rival hackers planning to sell similar hacking tools [15042]. These external factors originating from outside the system contributed to the software failure incident by exposing vulnerabilities in the PlayStation console's security measures.</t>
  </si>
  <si>
    <t>(a) The software failure incident related to the release of the 'LV0' decryption keys for Sony's PlayStation console was primarily driven by poor decisions made by the hacker collective The Three Musketeers. The group released the decryption key because they wanted to prevent rival hackers from selling the same hacking tool for a fee. This decision ultimately compromised the security of Sony's firmware and opened up the possibility of future software updates being cracked, leading to concerns about piracy on the PlayStation platform [15042].
(b) The accidental decisions aspect is not explicitly mentioned in the provided article.</t>
  </si>
  <si>
    <t>(a) The software failure incident related to development incompetence is evident in the article as hackers were able to breach Sony's PlayStation console by releasing decryption keys that could potentially lead to piracy of games on the consoles [15042]. This breach occurred due to the lack of professional competence in securing the encryption keys used to protect the PS3's firmware and verify updates. The release of these keys by hackers compromised the security of the console, highlighting a failure in ensuring the robustness of the system against such attacks.
(b) The accidental aspect of the software failure incident is not explicitly mentioned in the provided article.</t>
  </si>
  <si>
    <t>(a) The software failure incident related to the breach of Sony's PlayStation console due to the release of the 'LV0' decryption keys by hacker collective The Three Musketeers seems to have caused a permanent impact. The decryption keys released could enable any Sony software updates to be cracked in the future, potentially making it easier for people to play pirated games on their consoles without sacrificing a connection to the PlayStation Network. This breach raises concerns that any future patches or software updates from Sony could also be cracked, indicating a long-term vulnerability in the system's security [15042].
(b) The article does not provide information suggesting that the software failure incident was temporary.</t>
  </si>
  <si>
    <t>(a) crash: The software failure incident in the article does not specifically mention a crash where the system loses state and does not perform any of its intended functions.
(b) omission: The incident does not describe a failure due to the system omitting to perform its intended functions at an instance(s).
(c) timing: The incident does not relate to a failure due to the system performing its intended functions correctly but too late or too early.
(d) value: The software failure incident in the article is related to a failure due to the system performing its intended functions incorrectly. The release of the 'LV0' decryption keys by hackers compromised Sony's ability to protect the PS3's firmware and verify software updates, potentially leading to piracy issues [15042].
(e) byzantine: The incident does not involve a failure due to the system behaving erroneously with inconsistent responses and interactions.
(f) other: The behavior of the software failure incident in the article can be categorized as a security breach caused by hackers releasing decryption keys, compromising the system's security measures and potentially leading to piracy issues [15042].</t>
  </si>
  <si>
    <r>
      <rPr>
        <sz val="11"/>
        <color theme="8"/>
        <rFont val="Aptos Narrow"/>
        <family val="2"/>
        <scheme val="minor"/>
      </rPr>
      <t>value</t>
    </r>
    <r>
      <rPr>
        <sz val="11"/>
        <color theme="1"/>
        <rFont val="Aptos Narrow"/>
        <family val="2"/>
        <scheme val="minor"/>
      </rPr>
      <t xml:space="preserve">, </t>
    </r>
    <r>
      <rPr>
        <sz val="11"/>
        <color theme="9"/>
        <rFont val="Aptos Narrow"/>
        <family val="2"/>
        <scheme val="minor"/>
      </rPr>
      <t>other</t>
    </r>
  </si>
  <si>
    <t>(d) property: People's material goods, money, or data was impacted due to the software failure
The software failure incident involving the breach of Sony's PlayStation console by hackers resulted in the release of decryption keys that could potentially enable people to play pirated games on their consoles without sacrificing a connection to the PlayStation Network. This breach could lead to the compromise of Sony's firmware and the cracking of any future patches or software updates, making the console vulnerable to piracy [15042].</t>
  </si>
  <si>
    <t>The software failure incident involving Sony's PlayStation console does not meet the definition of a cyber-physical system (CPS) based on the information provided in the article. The incident primarily revolves around a breach caused by hackers releasing decryption keys that could enable piracy on the console, without mentioning any direct physical interactions or controls being compromised [15042]. Therefore, the overall system in this incident is not classified as a cyber-physical system.</t>
  </si>
  <si>
    <t>(a) sensor: The software failure incident reported in the article is not related to a sensor error.
(b) actuator: The software failure incident reported in the article is not related to an actuator error.
(c) processing_unit: The failure in this incident is related to the processing unit of the PlayStation console. Hackers released decryption keys that could crack Sony's software updates, compromising the firmware and potentially allowing for piracy. This indicates a failure related to the processing unit's security measures [15042].
(d) network_communication: The failure in this incident is not directly related to network communication error.
(e) embedded_software: The failure in this incident is related to embedded software error. The decryption keys released by hackers could compromise the security of the PS3's firmware and software updates, indicating a vulnerability in the embedded software of the PlayStation console [15042].</t>
  </si>
  <si>
    <r>
      <rPr>
        <sz val="11"/>
        <color theme="8"/>
        <rFont val="Aptos Narrow"/>
        <family val="2"/>
        <scheme val="minor"/>
      </rPr>
      <t>processing_unit,</t>
    </r>
    <r>
      <rPr>
        <sz val="11"/>
        <color theme="1"/>
        <rFont val="Aptos Narrow"/>
        <family val="2"/>
        <scheme val="minor"/>
      </rPr>
      <t xml:space="preserve"> </t>
    </r>
    <r>
      <rPr>
        <sz val="11"/>
        <color theme="9"/>
        <rFont val="Aptos Narrow"/>
        <family val="2"/>
        <scheme val="minor"/>
      </rPr>
      <t>embedded_software</t>
    </r>
  </si>
  <si>
    <t>The software failure incident reported in Article 15042 is related to a breach in the security of Sony's PlayStation console due to hackers releasing decryption keys. This incident does not specifically mention a failure related to the communication layer of the cyber physical system. Instead, it focuses on the release of encryption keys that could compromise the security of the console and enable piracy of games. Therefore, the failure in this case is not directly linked to the communication layer of the cyber physical system.</t>
  </si>
  <si>
    <t>The software failure incident reported in Article 15042 was related to the application layer of the cyber physical system. The breach of Sony's PlayStation console due to hackers releasing decryption keys that could enable the playing of pirated games on the consoles without sacrificing the connection to the PlayStation Network is a clear indication of a failure at the application layer. This failure was caused by the release of the 'LV0' decryption keys, which are used by Sony to protect the PS3's firmware and verify updates, leading to a compromise in the security of the console [15042].</t>
  </si>
  <si>
    <r>
      <rPr>
        <sz val="11"/>
        <color theme="9"/>
        <rFont val="Aptos Narrow"/>
        <family val="2"/>
        <scheme val="minor"/>
      </rPr>
      <t>1. National Highway Transportation Safety Administration (NHTSA) [Article 117484]</t>
    </r>
    <r>
      <rPr>
        <sz val="11"/>
        <color theme="1"/>
        <rFont val="Aptos Narrow"/>
        <family val="2"/>
        <scheme val="minor"/>
      </rPr>
      <t xml:space="preserve">
</t>
    </r>
    <r>
      <rPr>
        <sz val="11"/>
        <color theme="9"/>
        <rFont val="Aptos Narrow"/>
        <family val="2"/>
        <scheme val="minor"/>
      </rPr>
      <t xml:space="preserve">2. National Transportation Safety Board [Article 117484]
</t>
    </r>
    <r>
      <rPr>
        <sz val="11"/>
        <color theme="7"/>
        <rFont val="Aptos Narrow"/>
        <family val="2"/>
        <scheme val="minor"/>
      </rPr>
      <t>3. Police in a Houston suburb [Article 117484]</t>
    </r>
    <r>
      <rPr>
        <sz val="11"/>
        <color theme="1"/>
        <rFont val="Aptos Narrow"/>
        <family val="2"/>
        <scheme val="minor"/>
      </rPr>
      <t xml:space="preserve">
</t>
    </r>
    <r>
      <rPr>
        <sz val="11"/>
        <color theme="9"/>
        <rFont val="Aptos Narrow"/>
        <family val="2"/>
        <scheme val="minor"/>
      </rPr>
      <t>4. Lars Moravy, Teslaâ€™s vice president of vehicle engineering [Article 117484]
5. Gordon Johnson, analyst and vocal critic of Tesla [Article 117484]
6. Sam Abuelsamid, expert in self-driving vehicles and principal analyst at Guidehouse Insights [Article 117484]</t>
    </r>
  </si>
  <si>
    <t>1. The software failure incident with the Cellmate chastity gadget happened in October 2020 as reported in [Article 106334], [Article 106355], and [Article 106477].</t>
  </si>
  <si>
    <t>LLM Correct, Manual Incorrect</t>
  </si>
  <si>
    <t># Facts Manual</t>
  </si>
  <si>
    <r>
      <t xml:space="preserve">information, </t>
    </r>
    <r>
      <rPr>
        <sz val="11"/>
        <color theme="5"/>
        <rFont val="Aptos Narrow"/>
        <family val="2"/>
        <scheme val="minor"/>
      </rPr>
      <t>sales</t>
    </r>
  </si>
  <si>
    <t>n=3</t>
  </si>
  <si>
    <t>1. usernames and passwords were found unencrypted on the site: the passwords were stored in clear text and not encrypted</t>
  </si>
  <si>
    <t>1. custom malware to, among other things, retrieve the usernames and passwords of Times' reporters. Since that brand-new malware wasn't on Symantec's list of forbidden software, most of it was allowed to pass through undetected: antivirus software missed 44 of the 45 pieces of malware installed by attackers on the network</t>
  </si>
  <si>
    <r>
      <t>1. All 13 routers evaluated can be taken over from the local network, with four of those requiring no active management session. Eleven of the 13 can be taken over from a Wide-Area Network (WAN) such as a wireless network, with two of those requiring no active management session. all 14 of the devices had critical security vulnerabilities that could be exploited by a "remote adversary" and could lead to unauthorized remote control of the router. ISE found the routers were vulnerable to three kinds of attacks: Trivial attacks can be launched directly against the router with no human interaction or access to credentials. Unauthenticated attacks require some form of human interaction, such as following a malicious link or browsing to an unsafe page, but do not require an active session or access to credentials. Authenticated attacks require that the attacker have access to credentials (or that default router credentials are used -- an all-too-common situation) or that a victim is logged in with an active session at the time of the attack.
2</t>
    </r>
    <r>
      <rPr>
        <sz val="11"/>
        <color theme="5"/>
        <rFont val="Aptos Narrow"/>
        <family val="2"/>
        <scheme val="minor"/>
      </rPr>
      <t xml:space="preserve">. most common form of successful attack ISE used was the "one-click attack" known as a cross-site request forgery: </t>
    </r>
    <r>
      <rPr>
        <sz val="11"/>
        <color theme="1"/>
        <rFont val="Aptos Narrow"/>
        <family val="2"/>
        <scheme val="minor"/>
      </rPr>
      <t>Cross-site request forgery was the first component of all of our attacks. After that, our standard attack was to reset the administrative password to a known value, or add a new administrator, and then enable remote management. Only when this was not possible (e.g., some routers require the old password as part of the request to change it) did we try other attacks. Those included: shell command injection, directory traversal to share the root of the filesystem over an Internet-accessible ftp server, exploiting a race condition to upload shell scripts over ftp and then have them execute, enabling additional vulnerable services, and some more. There are more vulnerabilities in the routers, and we're disclosing those, too, but they're not necessarily part of this report we're publishing.</t>
    </r>
  </si>
  <si>
    <r>
      <t>For consumers: if you set up your router properly, and practice prudence while being online, chances are you're safe
1</t>
    </r>
    <r>
      <rPr>
        <sz val="11"/>
        <color theme="9"/>
        <rFont val="Aptos Narrow"/>
        <family val="2"/>
        <scheme val="minor"/>
      </rPr>
      <t>. change the router's default username and password credentials</t>
    </r>
    <r>
      <rPr>
        <sz val="11"/>
        <color theme="1"/>
        <rFont val="Aptos Narrow"/>
        <family val="2"/>
        <scheme val="minor"/>
      </rPr>
      <t xml:space="preserve">
</t>
    </r>
    <r>
      <rPr>
        <sz val="11"/>
        <color theme="5"/>
        <rFont val="Aptos Narrow"/>
        <family val="2"/>
        <scheme val="minor"/>
      </rPr>
      <t>2. use WPA2 security protocol, over WEP
3. change the router's IP address to be non-standard when possible
4. clearing your browser cache and cookies after changing any router settings</t>
    </r>
    <r>
      <rPr>
        <sz val="11"/>
        <color theme="1"/>
        <rFont val="Aptos Narrow"/>
        <family val="2"/>
        <scheme val="minor"/>
      </rPr>
      <t xml:space="preserve">
For vendors:
5</t>
    </r>
    <r>
      <rPr>
        <sz val="11"/>
        <color theme="9"/>
        <rFont val="Aptos Narrow"/>
        <family val="2"/>
        <scheme val="minor"/>
      </rPr>
      <t>. making firmware updates available, and setting firmware to automatically update like any other modern operating system
6.  vendors to perform regular device security audits</t>
    </r>
    <r>
      <rPr>
        <sz val="11"/>
        <color theme="1"/>
        <rFont val="Aptos Narrow"/>
        <family val="2"/>
        <scheme val="minor"/>
      </rPr>
      <t xml:space="preserve">
7</t>
    </r>
    <r>
      <rPr>
        <sz val="11"/>
        <color theme="5"/>
        <rFont val="Aptos Narrow"/>
        <family val="2"/>
        <scheme val="minor"/>
      </rPr>
      <t>. Updates currently lack digitally signed updates that can be verified by the router</t>
    </r>
  </si>
  <si>
    <r>
      <rPr>
        <sz val="11"/>
        <color theme="9"/>
        <rFont val="Aptos Narrow"/>
        <family val="2"/>
        <scheme val="minor"/>
      </rPr>
      <t>1. The software failure incident allowed hackers to exploit the wireless connection of TrackingPoint rifles, enabling them to change targets or prevent the gun from shooting altogether [38968, 37995, 38012].</t>
    </r>
    <r>
      <rPr>
        <sz val="11"/>
        <color theme="1"/>
        <rFont val="Aptos Narrow"/>
        <family val="2"/>
        <scheme val="minor"/>
      </rPr>
      <t xml:space="preserve">
</t>
    </r>
    <r>
      <rPr>
        <sz val="11"/>
        <color theme="9"/>
        <rFont val="Aptos Narrow"/>
        <family val="2"/>
        <scheme val="minor"/>
      </rPr>
      <t>2. The vulnerability in the rifle's software allowed hackers to alter the gun's targeting system, causing it to miss its intended target or hit a different target chosen by the hacker [38968, 37995, 38012].</t>
    </r>
    <r>
      <rPr>
        <sz val="11"/>
        <color theme="1"/>
        <rFont val="Aptos Narrow"/>
        <family val="2"/>
        <scheme val="minor"/>
      </rPr>
      <t xml:space="preserve">
</t>
    </r>
    <r>
      <rPr>
        <sz val="11"/>
        <color theme="9"/>
        <rFont val="Aptos Narrow"/>
        <family val="2"/>
        <scheme val="minor"/>
      </rPr>
      <t>3. The hackers were able to take control of the rifle remotely, changing variables in the scope's calculations that made the rifle miss its target, disable the scope's computer, or prevent the gun from firing [37995, 38012].</t>
    </r>
    <r>
      <rPr>
        <sz val="11"/>
        <color theme="1"/>
        <rFont val="Aptos Narrow"/>
        <family val="2"/>
        <scheme val="minor"/>
      </rPr>
      <t xml:space="preserve">
</t>
    </r>
    <r>
      <rPr>
        <sz val="11"/>
        <color theme="8"/>
        <rFont val="Aptos Narrow"/>
        <family val="2"/>
        <scheme val="minor"/>
      </rPr>
      <t>4. The incident highlighted security flaws in the rifles, leading to concerns about the safety and reliability of computer-aided weapons [37995, 38012].
5. The software vulnerability raised questions about the security of smart guns and the potential risks associated with connecting lethal weapons to the internet [37995, 38012].</t>
    </r>
  </si>
  <si>
    <r>
      <t>1. wireless connection can also be exploited by a hacker to make the TrackingPoint TP750 rifle change targets or stop it from shooting all together. The attacker can even disable the firing pin, a computer controlled solenoid, to prevent the gun from firing.
2. In a video demonstration for Wired, the duo was able to change the gun's target -- hitting a bullseye chosen by the person on the computer instead of the one chosen by the shooter. Their tricks can change variables in the scope’s calculations that make the rifle inexplicably miss its target, permanently disable the scope’s computer</t>
    </r>
    <r>
      <rPr>
        <sz val="11"/>
        <color rgb="FFFFFF00"/>
        <rFont val="Aptos Narrow"/>
        <family val="2"/>
        <scheme val="minor"/>
      </rPr>
      <t xml:space="preserve">
</t>
    </r>
    <r>
      <rPr>
        <sz val="11"/>
        <color theme="5"/>
        <rFont val="Aptos Narrow"/>
        <family val="2"/>
        <scheme val="minor"/>
      </rPr>
      <t>3. an attacker could also add themselves as a “root” user on the device, taking full control of its software, making permanent changes to its targeting variables, or deleting files to render the scope inoperable. the attacker can just as easily lock out the user or erase the gun’s entire file system. “If the scope is bricked, you have a six to seven thousand dollar computer you can’t use on top of a rifle that you still have to aim yourself.”</t>
    </r>
    <r>
      <rPr>
        <sz val="11"/>
        <color rgb="FFFFFF00"/>
        <rFont val="Aptos Narrow"/>
        <family val="2"/>
        <scheme val="minor"/>
      </rPr>
      <t xml:space="preserve">
</t>
    </r>
    <r>
      <rPr>
        <sz val="11"/>
        <color theme="5"/>
        <rFont val="Aptos Narrow"/>
        <family val="2"/>
        <scheme val="minor"/>
      </rPr>
      <t>4. a hacker could alter the rifle in a way that would persist long after that Wi-Fi connection is broken. It’s even possible (although likely difficult), they suggest, to implant the gun with malware that would only take effect at a certain time or location based on querying a user’s connected phone.</t>
    </r>
  </si>
  <si>
    <t>1. TDoS attack, or telephony denial-of-service attack: The tactic involves infecting mobile phones to cause them to automatically make bogus 911 calls — without their owners' knowledge — thereby clogging call-center queues and preventing legitimate callers from reaching operators</t>
  </si>
  <si>
    <t xml:space="preserve">1. Because call centers and routers around the country often operate at near capacity under normal conditions, increasing the volume of calls by just a small percentage can overwhelm them
2. The call capacity of 911 systems is exceptionally limited, and in many cases just three to five circuits process all 911 calls for a 911 center, Forgety said. "Three to five circuits is trivial to overwhelm. I can do it with a pocketful of cellphones." to launch an attack sufficient to disrupt the 911 system throughout the entire state of North Carolina, and just 200,000 infected phones distributed across the U.S. to significantly disrupt 911 services around the nation. </t>
  </si>
  <si>
    <t>1. Users of An Instagram client: Who Viewed Your Profile - InstaAgent</t>
  </si>
  <si>
    <r>
      <rPr>
        <sz val="11"/>
        <color rgb="FF000000"/>
        <rFont val="Aptos Narrow"/>
        <family val="2"/>
        <scheme val="minor"/>
      </rPr>
      <t xml:space="preserve">1. Anyone who has downloaded the app should delete it and reset their password on Instagram, as well as on any other service where they may have, inadvisably, used the same login details. </t>
    </r>
    <r>
      <rPr>
        <sz val="11"/>
        <rFont val="Aptos Narrow"/>
        <family val="2"/>
        <scheme val="minor"/>
      </rPr>
      <t>hundreds of thousands of users should consider their Instagram passwords compromised</t>
    </r>
  </si>
  <si>
    <t>1. Google DoubleClick, the Google-owned ad technology</t>
  </si>
  <si>
    <t>1. North Korea's internet</t>
  </si>
  <si>
    <t>1.  North Korea experienced sweeping and progressively worse internet outages
2. the problems were discovered over the weekend and grew progressively worse until North Korea went “totally down”.</t>
  </si>
  <si>
    <t>1. spurious traffic can be filtered and discarded to allow normal connections to resume</t>
  </si>
  <si>
    <t>1. Users of Google's image recognition algorithm in its auto-tag tool in its Photos app
2. People misidentified: Black people, Jacky Alcine</t>
  </si>
  <si>
    <r>
      <rPr>
        <sz val="11"/>
        <color theme="7"/>
        <rFont val="Aptos Narrow"/>
        <family val="2"/>
        <scheme val="minor"/>
      </rPr>
      <t>1. Twitter users [66881]</t>
    </r>
    <r>
      <rPr>
        <sz val="11"/>
        <color theme="1"/>
        <rFont val="Aptos Narrow"/>
        <family val="2"/>
        <scheme val="minor"/>
      </rPr>
      <t xml:space="preserve">
</t>
    </r>
    <r>
      <rPr>
        <sz val="11"/>
        <color theme="9"/>
        <rFont val="Aptos Narrow"/>
        <family val="2"/>
        <scheme val="minor"/>
      </rPr>
      <t>2. Jacky Alcine from New York [66881]</t>
    </r>
    <r>
      <rPr>
        <sz val="11"/>
        <color theme="1"/>
        <rFont val="Aptos Narrow"/>
        <family val="2"/>
        <scheme val="minor"/>
      </rPr>
      <t xml:space="preserve">
</t>
    </r>
    <r>
      <rPr>
        <sz val="11"/>
        <color theme="7"/>
        <rFont val="Aptos Narrow"/>
        <family val="2"/>
        <scheme val="minor"/>
      </rPr>
      <t xml:space="preserve">3. Wired reporters [66881]
</t>
    </r>
    <r>
      <rPr>
        <sz val="11"/>
        <color theme="9"/>
        <rFont val="Aptos Narrow"/>
        <family val="2"/>
        <scheme val="minor"/>
      </rPr>
      <t>4. Agustin Fuentes, a US-based Professor of Anthropology [66881]</t>
    </r>
    <r>
      <rPr>
        <sz val="11"/>
        <color theme="1"/>
        <rFont val="Aptos Narrow"/>
        <family val="2"/>
        <scheme val="minor"/>
      </rPr>
      <t xml:space="preserve">
</t>
    </r>
    <r>
      <rPr>
        <sz val="11"/>
        <color theme="9"/>
        <rFont val="Aptos Narrow"/>
        <family val="2"/>
        <scheme val="minor"/>
      </rPr>
      <t>5. John Overholt, a curator of Early Modern Books &amp; Manuscripts at Harvard University [66881]</t>
    </r>
    <r>
      <rPr>
        <sz val="11"/>
        <color theme="1"/>
        <rFont val="Aptos Narrow"/>
        <family val="2"/>
        <scheme val="minor"/>
      </rPr>
      <t xml:space="preserve">
</t>
    </r>
    <r>
      <rPr>
        <sz val="11"/>
        <color theme="9"/>
        <rFont val="Aptos Narrow"/>
        <family val="2"/>
        <scheme val="minor"/>
      </rPr>
      <t>6. Yonatan Zunger, chief architect of social at Google [66881]</t>
    </r>
  </si>
  <si>
    <r>
      <t xml:space="preserve">1. Atlanta’s mayor Keisha Lance Bottoms
2. Atlanta Chief Operating Officer Richard Cox
</t>
    </r>
    <r>
      <rPr>
        <sz val="11"/>
        <color theme="5"/>
        <rFont val="Aptos Narrow"/>
        <family val="2"/>
        <scheme val="minor"/>
      </rPr>
      <t xml:space="preserve">3. NBC affiliate WXIA
</t>
    </r>
    <r>
      <rPr>
        <sz val="11"/>
        <color theme="1"/>
        <rFont val="Aptos Narrow"/>
        <family val="2"/>
        <scheme val="minor"/>
      </rPr>
      <t>4. DHS spokesman Scott McConnell
5. Deputy Chief Information Officer Daphne Rackley</t>
    </r>
  </si>
  <si>
    <t>1. Hybrid System Software in Toyota Prius, Prius V, and Auris with build dates between October 2008 and November 2014</t>
  </si>
  <si>
    <t>1. Web services using Apple pay in their websites</t>
  </si>
  <si>
    <r>
      <t xml:space="preserve">1. unintended issues that can emerge from </t>
    </r>
    <r>
      <rPr>
        <sz val="11"/>
        <color theme="9"/>
        <rFont val="Aptos Narrow"/>
        <family val="2"/>
        <scheme val="minor"/>
      </rPr>
      <t>web interconnections and third-party integrations</t>
    </r>
    <r>
      <rPr>
        <sz val="11"/>
        <color theme="1"/>
        <rFont val="Aptos Narrow"/>
        <family val="2"/>
        <scheme val="minor"/>
      </rPr>
      <t xml:space="preserve">  (embedding Apple Pay into websites inadvertently introduces vulnerabilities that could expose the host website to attack)
2.</t>
    </r>
    <r>
      <rPr>
        <sz val="11"/>
        <color theme="5"/>
        <rFont val="Aptos Narrow"/>
        <family val="2"/>
        <scheme val="minor"/>
      </rPr>
      <t xml:space="preserve"> a well-known type of vulnerability called "server side request forgery," which allow attackers to bypass protections like firewalls to directly send commands to web applications</t>
    </r>
    <r>
      <rPr>
        <sz val="11"/>
        <color theme="1"/>
        <rFont val="Aptos Narrow"/>
        <family val="2"/>
        <scheme val="minor"/>
      </rPr>
      <t xml:space="preserve">
</t>
    </r>
    <r>
      <rPr>
        <sz val="11"/>
        <color theme="9"/>
        <rFont val="Aptos Narrow"/>
        <family val="2"/>
        <scheme val="minor"/>
      </rPr>
      <t>3. the connection between a site and the Apple Pay infrastructure, and the validation mechanism meant to broker this connection, can be established in a number of different ways, all at the host site's discretion (An attacker could swap the URL a target site uses to talk to Apple Pay, for instance, with a malicious URL that can send queries or commands to the target site's infrastructure. From there, the attacker can use this position to potentially extract an authorization token or other privileged data, which in turn gives them access to the website's backend infrastructure)</t>
    </r>
  </si>
  <si>
    <t>1. Twitter users</t>
  </si>
  <si>
    <t>1. flaw in the company’s “contacts upload” feature. The feature, which allows people with a user’s phone number to find and connect with that user on Twitter, is off by default for users in the European Union where stringent privacy rules are in place. It is switched on by default for all other users globally, the spokeswoman said.</t>
  </si>
  <si>
    <r>
      <t xml:space="preserve">1. attempts by possible state actors to access the phone numbers associated with user accounts
2. a "high volume of requests" to use the feature coming from IP addresses in Iran, Israel and Malaysia
3. Twitter was unable to identify all of the accounts that may have been impacted
4. security researcher, Ibrahim Balic, had managed to match 17 million phone numbers to specific Twitter user accounts by exploiting a flaw in the contacts feature of its Android app
</t>
    </r>
    <r>
      <rPr>
        <sz val="11"/>
        <color theme="5"/>
        <rFont val="Aptos Narrow"/>
        <family val="2"/>
        <scheme val="minor"/>
      </rPr>
      <t>5. able to identify a senior Israeli politician by matching a phone number through the tool</t>
    </r>
  </si>
  <si>
    <t>1. Boat trip firm
2. people who live on the river and those who work on [the river]</t>
  </si>
  <si>
    <r>
      <t xml:space="preserve">1. caused a "significant financial impact". A boat tour company says it is losing £1,000 a day because it cannot run trips on a section of river that was accidentally drained.
</t>
    </r>
    <r>
      <rPr>
        <sz val="11"/>
        <color theme="5"/>
        <rFont val="Aptos Narrow"/>
        <family val="2"/>
        <scheme val="minor"/>
      </rPr>
      <t>2. Water levels plunged on a stretch of the River Avon in Bath on Tuesday after a fault with a sluice gate: water level drop by about 1.8m (5.9ft)</t>
    </r>
  </si>
  <si>
    <t xml:space="preserve">1. sex-toy manufacturer Qiui's internet-linked chastity belt: Cellmate Chastity Cage </t>
  </si>
  <si>
    <r>
      <t xml:space="preserve">1.  unfixed bugs, leading to dramatic performance problems on Sony's PlayStation 4 and Microsoft's Xbox One.
2. struggled on new devices like Microsoft's  Xbox Series X and Sony's  PlayStation 5. 
3. studio had to constantly improve its in-game streaming system for old-gen consoles. Because the game's city is so packed and old-gen consoles don't have the best disk bandwidth, the studio was "constantly challenged." 
</t>
    </r>
    <r>
      <rPr>
        <sz val="11"/>
        <color theme="5"/>
        <rFont val="Aptos Narrow"/>
        <family val="2"/>
        <scheme val="minor"/>
      </rPr>
      <t>4. Testing didn't show many of the issues players would later experience.</t>
    </r>
  </si>
  <si>
    <r>
      <rPr>
        <sz val="11"/>
        <color theme="9"/>
        <rFont val="Aptos Narrow"/>
        <family val="2"/>
        <scheme val="minor"/>
      </rPr>
      <t>1. Developer CD Projekt Red recommends playing the sci-fi game on PS5 (via backward compatibility) or PS4 Pro, rather than the base PS4 model.</t>
    </r>
    <r>
      <rPr>
        <sz val="11"/>
        <color theme="1"/>
        <rFont val="Aptos Narrow"/>
        <family val="2"/>
        <scheme val="minor"/>
      </rPr>
      <t xml:space="preserve">
</t>
    </r>
    <r>
      <rPr>
        <sz val="11"/>
        <color theme="5"/>
        <rFont val="Aptos Narrow"/>
        <family val="2"/>
        <scheme val="minor"/>
      </rPr>
      <t xml:space="preserve">2. Sony and Microsoft both removed Cyberpunk from their consoles' digital stores and offered refunds to unhappy customers
</t>
    </r>
    <r>
      <rPr>
        <sz val="14"/>
        <color theme="9"/>
        <rFont val="Aptos Narrow"/>
        <family val="2"/>
        <scheme val="minor"/>
      </rPr>
      <t>3. free next-gen upgrades: updates to address bugs, crashes and other issues</t>
    </r>
  </si>
  <si>
    <r>
      <t xml:space="preserve">1. hundreds of thousands of Microsoft customers
2. 30,000 organizations in the US: </t>
    </r>
    <r>
      <rPr>
        <sz val="11"/>
        <color rgb="FFFFFF00"/>
        <rFont val="Aptos Narrow"/>
        <family val="2"/>
        <scheme val="minor"/>
      </rPr>
      <t>credit unions, town governments and small business</t>
    </r>
    <r>
      <rPr>
        <sz val="11"/>
        <color theme="1"/>
        <rFont val="Aptos Narrow"/>
        <family val="2"/>
        <scheme val="minor"/>
      </rPr>
      <t xml:space="preserve">
4. European Banking Authority</t>
    </r>
  </si>
  <si>
    <t>1. Owners of affected vehicles, including 35,665 imported Model 3 vehicles and 249,855 Model 3 and Model Y vehicles manufactured at Tesla 's Shanghai plant.</t>
  </si>
  <si>
    <r>
      <rPr>
        <sz val="11"/>
        <color theme="9"/>
        <rFont val="Aptos Narrow"/>
        <family val="2"/>
        <scheme val="minor"/>
      </rPr>
      <t>1. The software failure incident involving MFA prompt bombing led to successful breaches by hacking groups like Lapsus$ and elite Russian-state threat actors, compromising companies such as Microsoft, Okta, and Nvidia [125629].</t>
    </r>
    <r>
      <rPr>
        <sz val="11"/>
        <color theme="1"/>
        <rFont val="Aptos Narrow"/>
        <family val="2"/>
        <scheme val="minor"/>
      </rPr>
      <t xml:space="preserve">
</t>
    </r>
    <r>
      <rPr>
        <sz val="11"/>
        <color theme="9"/>
        <rFont val="Aptos Narrow"/>
        <family val="2"/>
        <scheme val="minor"/>
      </rPr>
      <t>2. The incident highlighted vulnerabilities in older, weaker forms of MFA, such as SMS-delivered one-time passwords and push prompts, which were bypassed by the attackers [125629].</t>
    </r>
    <r>
      <rPr>
        <sz val="11"/>
        <color theme="1"/>
        <rFont val="Aptos Narrow"/>
        <family val="2"/>
        <scheme val="minor"/>
      </rPr>
      <t xml:space="preserve">
</t>
    </r>
    <r>
      <rPr>
        <sz val="11"/>
        <color rgb="FFFFFF00"/>
        <rFont val="Aptos Narrow"/>
        <family val="2"/>
        <scheme val="minor"/>
      </rPr>
      <t xml:space="preserve">3. The failure incident emphasized the importance of using stronger forms of MFA, like FIDO2, to prevent unauthorized access to accounts and networks [125629].
</t>
    </r>
    <r>
      <rPr>
        <sz val="11"/>
        <color theme="9"/>
        <rFont val="Aptos Narrow"/>
        <family val="2"/>
        <scheme val="minor"/>
      </rPr>
      <t xml:space="preserve">4. The impacts of the software failure incident included the need for organizations to have contingencies in place for lost keys or devices, as well as the risk of IT administrators being tricked into resetting MFA and enrolling new devices [125629].
</t>
    </r>
    <r>
      <rPr>
        <sz val="11"/>
        <color rgb="FFFFFF00"/>
        <rFont val="Aptos Narrow"/>
        <family val="2"/>
        <scheme val="minor"/>
      </rPr>
      <t>5. The incident underscored the necessity for companies to address vulnerabilities in their MFA systems and not solely rely on MFA as a standalone security measure [125629].</t>
    </r>
  </si>
  <si>
    <r>
      <t>1. hackers releasing a PS3 decryption key: The 'LV0' decryption keys, which enable any Sony software updates to be cracked in the future, were released
2</t>
    </r>
    <r>
      <rPr>
        <sz val="11"/>
        <color theme="5"/>
        <rFont val="Aptos Narrow"/>
        <family val="2"/>
        <scheme val="minor"/>
      </rPr>
      <t>. the group says it released the key because rival hackers were planning on selling the same PlayStation hacking tool for a fee</t>
    </r>
  </si>
  <si>
    <t>Because there's one that's incorrect</t>
  </si>
  <si>
    <t>Correct + Missing</t>
  </si>
  <si>
    <t>Inter-rater Agreement</t>
  </si>
  <si>
    <t>LLM Overlapping</t>
  </si>
  <si>
    <t>Averages</t>
  </si>
  <si>
    <t>Open Ended</t>
  </si>
  <si>
    <t>MCQ</t>
  </si>
  <si>
    <t>-</t>
  </si>
  <si>
    <t>property, other</t>
  </si>
  <si>
    <r>
      <t xml:space="preserve">property, </t>
    </r>
    <r>
      <rPr>
        <sz val="11"/>
        <color theme="5"/>
        <rFont val="Aptos Narrow"/>
        <family val="2"/>
        <scheme val="minor"/>
      </rPr>
      <t>delay</t>
    </r>
  </si>
  <si>
    <t>no_consequence</t>
  </si>
  <si>
    <t>harm</t>
  </si>
  <si>
    <t>property, delay, other</t>
  </si>
  <si>
    <r>
      <t xml:space="preserve">harm, property, </t>
    </r>
    <r>
      <rPr>
        <sz val="11"/>
        <color theme="5"/>
        <rFont val="Aptos Narrow"/>
        <family val="2"/>
        <scheme val="minor"/>
      </rPr>
      <t>delay</t>
    </r>
  </si>
  <si>
    <t>harm, property</t>
  </si>
  <si>
    <r>
      <t xml:space="preserve">death, harm, </t>
    </r>
    <r>
      <rPr>
        <sz val="11"/>
        <color theme="5"/>
        <rFont val="Aptos Narrow"/>
        <family val="2"/>
        <scheme val="minor"/>
      </rPr>
      <t>property</t>
    </r>
  </si>
  <si>
    <t>For the inter-rater agreement for consequences, it is still calculated with the extra options</t>
  </si>
  <si>
    <t>Domains, missing these:
3
knowledge
4
knowledge
5 
information
7
sales
8
knowledge, entertainment, government
11
entertainment
12 
sales
14
entertainment
15
finance
19
other
20
government
21
sales
22
entertainment
23
construction, government</t>
  </si>
  <si>
    <t>Objective, missing:
2
Non-malicious
4
Non-malicious
5
Non-malicious
6
Non-malicious
10
Non-malicious
12
Non-malicious
20
Non-malicious
21
Non-malicious
22
Non-malicious
23
Non-malicious</t>
  </si>
  <si>
    <t xml:space="preserve">% Discarded </t>
  </si>
  <si>
    <t>% Overlap</t>
  </si>
  <si>
    <t>Discarded n</t>
  </si>
  <si>
    <t>Total n</t>
  </si>
  <si>
    <t>Overlap n</t>
  </si>
  <si>
    <t>Sums</t>
  </si>
  <si>
    <t>1. hackers releasing a PS3 decryption key: The 'LV0' decryption keys, which enable any Sony software updates to be cracked in the future, were released
2. the group says it released the key because rival hackers were planning on selling the same PlayStation hacking tool for a fee</t>
  </si>
  <si>
    <t>Consensus</t>
  </si>
  <si>
    <t>1. the group says it released the key because rival hackers were planning on selling the same PlayStation hacking tool for a fee</t>
  </si>
  <si>
    <t>Rater B</t>
  </si>
  <si>
    <t>1. Hacker News</t>
  </si>
  <si>
    <t>1. significant breach of its security measures, making it easier for people to run pirated games.
2. any future patches or software updates from Sony could be cracked too</t>
  </si>
  <si>
    <t>1. PS3 software key leaked
2. hackers releasing a decryption key
3. The 'LV0' decryption keys, which enable any Sony software updates to be cracked in the future, were released</t>
  </si>
  <si>
    <t>1. PS3 software key
2. Sony's console</t>
  </si>
  <si>
    <t>1. June, 2012</t>
  </si>
  <si>
    <t>Rater A</t>
  </si>
  <si>
    <t>1. Hack</t>
  </si>
  <si>
    <t>1. FBI; 
2. Kristen Dattoli; 
3. Shahrokh Nazemi; 
4. Recorded Future</t>
  </si>
  <si>
    <t>1. damage to the hospital’s computer network;</t>
  </si>
  <si>
    <t xml:space="preserve">1. Boston Children’s Hospital; </t>
  </si>
  <si>
    <t>1. Boston Children’s Hospital computer network</t>
  </si>
  <si>
    <t>1. June, 2021
2. December, 2020</t>
  </si>
  <si>
    <t>1. Lapsus$, a hacking gang that has breached Microsoft, Okta, and Nvidia in recent months, has also used the technique</t>
  </si>
  <si>
    <t>1. MFA prompt-bombing technique was effective against Microsoft, which earlier this week said the hacking group was able to access the laptop of one of its employees
2. Okta
3. Nvidia</t>
  </si>
  <si>
    <t xml:space="preserve">1. Mandiant researchers
</t>
  </si>
  <si>
    <t>1. FIDO2 forms of MFA aren’t susceptible to the technique</t>
  </si>
  <si>
    <t>1. the hacking group was able to access the laptop of one of its employees (Microsoft)
2. Able to login to an employee’s Microsoft VPN from Germany and USA at the same time and they didn’t even seem to notice. Also was able to re-enroll MFA twice.</t>
  </si>
  <si>
    <t>1. “The [Nobelium] threat actor took advantage of this and issued multiple MFA requests to the end user’s legitimate device until the user accepted the authentication, allowing the threat actor to eventually gain access to the account.”
2. Call the employee 100 times at 1 am while he is trying to sleep, and he will more than likely accept it. Once the employee accepts the initial call, you can access the MFA enrollment portal and enroll another device
3. Sending a bunch of MFA requests and hoping the target finally accepts one to make the noise stop.
4. Sending one or two prompts per day. This method often attracts less attention, but “there is still a good chance the target will accept the MFA request.”
5. Calling the target, pretending to be part of the company, and telling the target they need to send an MFA request as part of a company process.</t>
  </si>
  <si>
    <t>1. prompt bombing</t>
  </si>
  <si>
    <t>1. Lapsus$ data extortion gang
2. Cozy Bear, the group behind the SolarWinds. The group also goes under the names Nobelium, APT29, and the Dukes</t>
  </si>
  <si>
    <t>1. MULTIFACTOR AUTHENTICATION (MFA)</t>
  </si>
  <si>
    <t>1. 2022</t>
  </si>
  <si>
    <t>NA</t>
  </si>
  <si>
    <t>1. 11 accidents where Teslas crashed into emergency vehicles
2. seven of these accidents resulted 17 injuries and one death
3. Tesla (TSLA) stock fell 5%</t>
  </si>
  <si>
    <t xml:space="preserve">1. human drivers were not in full control of the vehicle
2. Tesla owners tend to think that their cars can drive themselves </t>
  </si>
  <si>
    <t>1. Teslas self-driving Autopilot feature or the traffic-aware cruise control did not function as intended around emergency vehicles
2. cues that a driver would see when approaching an accident site, such as road flares or flashing lights, make more sense to a human than they might to an auto drive system
3. Machine visions are not as adaptive as humans
4. machine systems sometimes make silly errors
5. vehicles are designed to ignore stationary objects when traveling at more than 40 mph so they don’t slam on the brakes when approaching overpasses or other stationary objects on the side of the road, such as a car stopped on the shoulder</t>
  </si>
  <si>
    <t>1. Teslas self-driving Autopilot feature or the traffic-aware cruise control
2. Tesla Y, X, S and 3 with model years 2014 to 2021</t>
  </si>
  <si>
    <t>1. Sam Abuelsamid, an expert in self-driving vehicles and principal analyst at Guidehouse Insights
2. NHTSA
3. Gordon Johnson, an analyst and vocal critic of Tesla</t>
  </si>
  <si>
    <t>1. seven of these accidents resulted 17 injuries and one death.
2. Tesla (TSLA) stock fell 5% in morning trading following news
3. other non-Tesla drivers on the road who could be injured by cars using the feature</t>
  </si>
  <si>
    <t>1. those vehicles are designed to ignore stationary objects when traveling at more than 40 mph so they don’t slam on the brakes when approaching overpasses or other stationary objects on the side of the road, such as a car stopped on the shoulder.</t>
  </si>
  <si>
    <t>1. Tesla drivers
2. non-Tesla drivers</t>
  </si>
  <si>
    <t>1. Tesla cars using Autopilot</t>
  </si>
  <si>
    <t>1. 1/2018-7/2021</t>
  </si>
  <si>
    <t>1. cruise control system on certain models can be activated when drivers try to shift gears or accidentally touch the gear selector, resulting in accidental acceleration</t>
  </si>
  <si>
    <t>1. cruise control feature was performing incorrectly</t>
  </si>
  <si>
    <t>1. Tesla
2. Owners of affected vehicles, including 35,665 imported Model 3 vehicles and 249,855 Model 3 and Model Y vehicles manufactured at Tesla 's Shanghai plant.</t>
  </si>
  <si>
    <t>1. on Saturday
2. Published on June 28, 2021</t>
  </si>
  <si>
    <t>1. Tesla will provide software to owners of affected vehicles</t>
  </si>
  <si>
    <t>1. Tesla recalls nearly 300,000 cars in China
2. accidental acceleration</t>
  </si>
  <si>
    <t>1. Chinese Tesla Owners</t>
  </si>
  <si>
    <t>1. cruise control</t>
  </si>
  <si>
    <t>1. 6/1/2021</t>
  </si>
  <si>
    <t>1. security researcher Brian Krebs
2. Cybersecurity and Infrastructure Security Agency (Cisa)
3. Microsoft
4. White House press secretary, Jen Psaki
5. Oliver Tavakoli, the chief technology officer at California-based security firm Vectra
6. European Banking Authority</t>
  </si>
  <si>
    <t>1. Additional attacks are expected from other hackers as the code used to take control of the mail servers spreads</t>
  </si>
  <si>
    <t>1. hundreds of thousands of Microsoft customers
2. 30,000 organizations in the US: credit unions, town governments and small business
4. European Banking Authority</t>
  </si>
  <si>
    <t xml:space="preserve">1. A person working with the US response and Microsoft said that the attack had been blamed on a Chinese government-backed actor.
</t>
  </si>
  <si>
    <t>1. security researcher Brian Krebs
2. Cybersecurity and Infrastructure Security Agency (Cisa)
3. Microsoft
4. White House press secretary, Jen Psaki
5. Oliver Tavakoli, the chief technology officer at California-based security firm Vectra</t>
  </si>
  <si>
    <t>1. all organizations using Microsoft Exchange should scan devices for vulnerabilities
2. apply updates as soon as possible across all impacted systems</t>
  </si>
  <si>
    <t>1. Patching their Exchange servers will prevent an attack if their Exchange server has not already been compromised</t>
  </si>
  <si>
    <t xml:space="preserve">1.  allowed hackers to access email accounts of at least 30,000 organizations in the US
2.  affected hundreds of thousands of Microsoft customers around the world
3. back channels for remote access can affect credit unions, town governments and small business
4. struck the The European Banking Authority's email servers and that no data had been obtained
</t>
  </si>
  <si>
    <t xml:space="preserve">1. “unusually aggressive” attack infiltrated accounts using tools that give the attackers “total, remote control over affected systems”
2. Additional attacks are expected from other hackers as the code used to take control of the mail servers spreads </t>
  </si>
  <si>
    <t>1. hundreds of thousands of Microsoft customers
2. 30,000 organizations in the US
3. credit unions, town governments and small business
4. European Banking Authority</t>
  </si>
  <si>
    <t>1. First reported on 5 March
2. began as a controlled attack on a few large targets starting in late 2020 and was detected in early January
3. Published on 8 Mar 2021</t>
  </si>
  <si>
    <t>1. security researcher Brian Krebs
2. European Banking Authority</t>
  </si>
  <si>
    <t xml:space="preserve">1. scan devices for vulnerabilities
2. The Biden administration has launched a multi-agency effort initiated by the national security council, that includes the FBI, Cisa and others, the US official said, to determine who has been hacked, what has been done, and how to quickly patch the vulnerabilities.
3. Patching their Exchange servers will prevent an attack if their Exchange server has not already been compromised
</t>
  </si>
  <si>
    <t>1. attack allowed hackers to access email accounts of at least 30,000 organizations in the US
2. These back channels for remote access can affect credit unions, town governments and small business
3. Additional attacks are expected from other hackers as the code used to take control of the mail servers spreads</t>
  </si>
  <si>
    <t>1. attack infiltrated accounts using tools that give the attackers “total, remote control over affected systems”</t>
  </si>
  <si>
    <t>1. Microsoft customers
2. European Banking Authority</t>
  </si>
  <si>
    <t>1. Biden administration
2. Microsoft
3. China (allegedly)</t>
  </si>
  <si>
    <t>1. email accounts</t>
  </si>
  <si>
    <t>1. March 5, 2021
2. late 2020</t>
  </si>
  <si>
    <t>1. Developer CD Projekt Red recommends playing the sci-fi game on PS5 (via backward compatibility) or PS4 Pro, rather than the base PS4 model.
2. Sony and Microsoft both removed Cyberpunk from their consoles' digital stores and offered refunds to unhappy customers
3. free next-gen upgrades: updates to address bugs, crashes and other issues</t>
  </si>
  <si>
    <t>1.  unfixed bugs, leading to dramatic performance problems on Sony's PlayStation 4 and Microsoft's Xbox One.
2. struggled on new devices like Microsoft's  Xbox Series X and Sony's  PlayStation 5. 
3. studio had to constantly improve its in-game streaming system for old-gen consoles. Because the game's city is so packed and old-gen consoles don't have the best disk bandwidth, the studio was "constantly challenged." 
4. Testing didn't show many of the issues players would later experience.</t>
  </si>
  <si>
    <t xml:space="preserve">1. updates to address bugs, crashes and other issues
2.  PlayStation Store listing also carries a warning against playing on PS4, saying it's "not recommended" for the original 2013 model of its console. </t>
  </si>
  <si>
    <t>1. Users of Cyberpunk 2077</t>
  </si>
  <si>
    <t>1. game Cyberpunk 2077</t>
  </si>
  <si>
    <t>1. earlier this month; published on Dec. 14, 2020
2. last December; published on June 21, 2021</t>
  </si>
  <si>
    <t xml:space="preserve">1. Developer CD Projekt Red recommends playing the sci-fi game on PS5 (via backward compatibility) or PS4 Pro, rather than the base PS4 model.
2. Sony and Microsoft both removed Cyberpunk from their consoles' digital stores and offered refunds to unhappy customers
3. free next-gen upgrade
</t>
  </si>
  <si>
    <t xml:space="preserve">1. The PlayStation Store listing also carries a warning against playing on PS4, saying it's "not recommended" for the original 2013 model of its console. </t>
  </si>
  <si>
    <t>1. people unhappy with the game</t>
  </si>
  <si>
    <t>1. the studio wanted "to make the game look epic on PCs" and then adjust for consoles
2. challenges brought on by COVID-19 work-from-home restrictions. "A lot of the dynamics we normally take for granted got lost over video calls or email."</t>
  </si>
  <si>
    <t>1. major bugs and issues
2. the studio had to constantly improve its in-game streaming system for old-gen consoles. Because the game's city is so packed and old-gen consoles don't have the best disk bandwidth, the studio was "constantly challenged."
3. Testing didn't show many of the issues players would later experience</t>
  </si>
  <si>
    <t>1. CD Projekt Red
2. Players</t>
  </si>
  <si>
    <t>1. PS4
2. Xbox One</t>
  </si>
  <si>
    <t>1. the device could be locked remotely by hackers and would have forced users to cut it off with a grinder
2. hackers to remotely lock all the global devices simultaneously
3. The hack was also able to learn of the GPS locations of all devices that have been used around the world
4. Unique code given to each device was revealed
5. A man was left bleeding from his penis and unable to have sex for a month
6. unfortunate owner of a Cellmate digital chastity belt, ended up paying the hackers a $1,000 ransom to free his manhood from the device, only to have the unscrupulous cyber-pirates demand even more money
7. other security flaws in the Cellmate that could expose sensitive user information such as names, phone numbers, birthdays</t>
  </si>
  <si>
    <t>1. There is no physical unlock
2. The problem is that manufacturers of these other toys sometimes rush their products to market</t>
  </si>
  <si>
    <t>1. remote attackers could prevent the Bluetooth lock from being opened
2. a way to trick the server into disclosing the registered name of each device owner and the coordinates of the locations from where the app has been used around the world, and reveal the unique code given to each device
3. [Hackers] could reveal a unique code that had been assigned to each device. These could be used to make the server ignore app requests to unlock any of the identified chastity toys, they added, leaving wearers locked in.</t>
  </si>
  <si>
    <t>1. Hackers
2. Chinese firm Qiui
3. Buckingham-based cyber-security firm Pen Test Partners (PTP)</t>
  </si>
  <si>
    <t>1. Buckingham-based cyber-security firm Pen Test Partners (PTP)
2. Jake Guo, chief executive of Qiui
3. news site Techcrunch</t>
  </si>
  <si>
    <t>1. developers have now fixed the bug in the sex toy's app
2. a manual workaround: break open the Cellmate cap using a screwdriver, and prising open the circuit board and pressing batteries against two of the wires to trigger a moto
3.  call customer hotline to be released</t>
  </si>
  <si>
    <t>1. The problem is that manufacturers of these other toys sometimes rush their products to market</t>
  </si>
  <si>
    <t>1. a way to trick the server into disclosing the registered name of each device owner and the coordinates of the locations from where the app has been used around the world, and reveal the unique code given to each device
2. Using the unique code, the server could be told to ignore app requests to unlock any of the devices that have been identified</t>
  </si>
  <si>
    <t>1. sex-toy manufacturer Qiui's internet connected chastity belt and its users</t>
  </si>
  <si>
    <t>1. Anonymous hackers 
2. Buckingham-based cyber-security firm Pen Test Partners (PTP)</t>
  </si>
  <si>
    <t xml:space="preserve">1. internet-linked chastity belts
2. sex-toy manufacturer Qiui's internet-linked chastity belt: Cellmate Chastity Cage </t>
  </si>
  <si>
    <t>1. In May
2. Published on 6 October 2020</t>
  </si>
  <si>
    <t>1. Buckingham-based cyber-security firm Pen Test Partners (PTP)
2. Jake Guo, chief executive of Qiui.
3. Sam Summers, the unfortunate owner of a Cellmate digital chastity belt</t>
  </si>
  <si>
    <t>1. the device can be easily removed with a screwdriver
2. updated its app as well as the server-based application programming interface (API) involved.
3. anybody trapped in their chastity toy could also call its customer hotline to be released.</t>
  </si>
  <si>
    <t>1. Bodily damage
2. possible for hackers to remotely lock all the devices in use simultaneously.
3. Any other attempt to cut through the device's plastic body poses a risk of harm.
4. security researchers said they discovered a way to fool the server into disclosing the registered name of each device owner, among other personal details, as well as the co-ordinates of every location from where the app had been used.</t>
  </si>
  <si>
    <t>1. remote attackers could prevent the Bluetooth lock from being opened
2. the software relies on sending commands to a computer server used by the manufacturer.
3. [Hackers] could reveal a unique code that had been assigned to each device. These could be used to make the server ignore app requests to unlock any of the identified chastity toys, they added, leaving wearers locked in.</t>
  </si>
  <si>
    <t xml:space="preserve">1. Users
</t>
  </si>
  <si>
    <t>1. hi-tech chastity belt
2. Qiui's Cellmate Chastity Cage
3. 'smart' adult products</t>
  </si>
  <si>
    <t>1. Paul Siddall, director of River Adventures
2. Environment Agency's Ian Withers
3. A Canal and River Trust spokesperson</t>
  </si>
  <si>
    <t>1. caused a "significant financial impact". A boat tour company says it is losing £1,000 a day because it cannot run trips on a section of river that was accidentally drained.
2. Water levels plunged on a stretch of the River Avon in Bath on Tuesday after a fault with a sluice gate: water level drop by about 1.8m (5.9ft)</t>
  </si>
  <si>
    <t>1. A boat tour company says it is losing £1,000 a day because it cannot run trips on a section of river that was accidentally drained.
2. Water levels plunged on a stretch of the River Avon in Bath on Tuesday after a fault with a sluice gate
3. water level drop by about 1.8m (5.9ft)
4. caused a "significant financial impact"</t>
  </si>
  <si>
    <t>1. a fault in the software that operates a vertical sluice gate, causing it to open suddenly</t>
  </si>
  <si>
    <t>1. people who live on the river as well as those who work on it
2. Boat companies</t>
  </si>
  <si>
    <t>1. on Tuesday
2. Published on Sep 18, 2020</t>
  </si>
  <si>
    <t xml:space="preserve">1. Paul Siddall, director of River Adventures
2. Environment Agency's Ian Withers </t>
  </si>
  <si>
    <t>1. slowly raise the water levels</t>
  </si>
  <si>
    <t>1. Boat trip firm losing £1,000 a day after River Avon section drained</t>
  </si>
  <si>
    <t>1. a fault with a sluice gate</t>
  </si>
  <si>
    <t>1. Boat trip firm
2. people who live on the river
3. those who work on [the river]</t>
  </si>
  <si>
    <t>1. vertical sluice gate</t>
  </si>
  <si>
    <t>1. attempts by possible state actors to access the phone numbers associated with user accounts
2. a "high volume of requests" to use the feature coming from IP addresses in Iran, Israel and Malaysia
3. Twitter was unable to identify all of the accounts that may have been impacted
4. security researcher, Ibrahim Balic, had managed to match 17 million phone numbers to specific Twitter user accounts by exploiting a flaw in the contacts feature of its Android app
5. able to identify a senior Israeli politician by matching a phone number through the tool</t>
  </si>
  <si>
    <t>1. changed the feature so it no longer reveals specific account names in response to requests
2. It has also suspended any accounts believed to have been abusing the tool
3. However, the company is not sending individual notifications to users whose phone numbers were accessed in the data leak, which information security experts consider a best practice.</t>
  </si>
  <si>
    <t>1. To turn off the feature, which allows people with a user's phone number to find and connect with that user on Twitter</t>
  </si>
  <si>
    <t>1. a flaw in the company's "contacts upload" feature
2. a flaw in the contacts feature of its Android app</t>
  </si>
  <si>
    <t>1. Twitter</t>
  </si>
  <si>
    <t>1. Twitter
2. a security researcher, Ibrahim Balic</t>
  </si>
  <si>
    <t xml:space="preserve">1. Dec. 24
2. Published on February 3, 2020
</t>
  </si>
  <si>
    <t>1. Twitter
2. TechCrunch</t>
  </si>
  <si>
    <t>1. many user phone numbers had been exposed
2. a security researcher, Ibrahim Balic, had managed to match 17 million phone numbers to specific Twitter user accounts by exploiting a flaw in the contacts feature of its Android app.
3. able to identify a senior Israeli politician by matching a phone number through the tool</t>
  </si>
  <si>
    <t>1. “high volume of requests” to use the feature coming from IP addresses in Iran, Israel and Malaysia.</t>
  </si>
  <si>
    <t>1. flaw in the company’s “contacts upload” feature.
2. The feature, which allows people with a user’s phone number to find and connect with that user on Twitter, is off by default for users in the European Union where stringent privacy rules are in place. It is switched on by default for all other users globally, the spokeswoman said.</t>
  </si>
  <si>
    <t>1. state-backed actors (speculative)</t>
  </si>
  <si>
    <t>1. Twitter “contacts upload” feature</t>
  </si>
  <si>
    <t>1. 2020
2. Dec 24, 2019</t>
  </si>
  <si>
    <t>1. Apple Pay Buttons Can Make Websites Less Safe
2. allow attackers to bypass protections like firewalls to directly send commands to web applications
3. An attacker could swap the URL a target site uses to talk to Apple Pay, for instance, with a malicious URL that can send queries or commands to the target site's infrastructure. From there, the attacker can use this position to potentially extract an authorization token or other privileged data, which in turn gives them access to the website's backend infrastructure</t>
  </si>
  <si>
    <t>1. unintended issues that can emerge from web interconnections and third-party integrations  (embedding Apple Pay into websites inadvertently introduces vulnerabilities that could expose the host website to attack)
2. a well-known type of vulnerability called "server side request forgery," which allow attackers to bypass protections like firewalls to directly send commands to web applications
3. the connection between a site and the Apple Pay infrastructure, and the validation mechanism meant to broker this connection, can be established in a number of different ways, all at the host site's discretion (An attacker could swap the URL a target site uses to talk to Apple Pay, for instance, with a malicious URL that can send queries or commands to the target site's infrastructure. From there, the attacker can use this position to potentially extract an authorization token or other privileged data, which in turn gives them access to the website's backend infrastructure)</t>
  </si>
  <si>
    <t>1. allow attackers to bypass protections like firewalls to directly send commands to web applications
2. An attacker could swap the URL a target site uses to talk to Apple Pay, for instance, with a malicious URL that can send queries or commands to the target site's infrastructure. From there, the attacker can use this position to potentially extract an authorization token or other privileged data, which in turn gives them access to the website's backend infrastructure</t>
  </si>
  <si>
    <t>1. Apple Pay web integration</t>
  </si>
  <si>
    <t>1. first noticed the issue last fall 
2. Published on August 8, 2019</t>
  </si>
  <si>
    <t>1. locking down the options for how websites can configure the integration so there aren't so many potential exposures</t>
  </si>
  <si>
    <t>1. Apple has revised its documentation for adding an Apple Pay button to make it less likely that sites will integrate it in this potentially vulnerable way</t>
  </si>
  <si>
    <t>1. Apple Pay Buttons Can Make Websites Less Safe
2. the attacker can use this position to potentially extract an authorization token or other privileged data, which in turn gives them access to the website's backend infrastructure.</t>
  </si>
  <si>
    <t>1. An attacker could swap the URL a target site uses to talk to Apple Pay, for instance, with a malicious URL that can send queries or commands to the target site's infrastructure.
2. server side request forgery</t>
  </si>
  <si>
    <t>1. [Apple Pay Button] integration inadvertently introduces vulnerabilities that could expose the host website to attack.
2. the connection between a site and the Apple Pay infrastructure, and the validation mechanism meant to broker this connection, can be established in a number of different ways</t>
  </si>
  <si>
    <t>1. Capital One
2. Apple Pay Users</t>
  </si>
  <si>
    <t>1. Apple Pay Buttons</t>
  </si>
  <si>
    <t>1. Aug, 2019
2. Feb, 2019</t>
  </si>
  <si>
    <t xml:space="preserve">2. School computer network </t>
  </si>
  <si>
    <t>1. Sir John Colfox Academy in Bridport, Dorset
2. Head teacher David Herbert</t>
  </si>
  <si>
    <t>1. Backing-up data on an external drive
2.  keeping anti-virus software up to date
3. educating anyone who uses the network to not open unsolicited emails or click on suspicious links.</t>
  </si>
  <si>
    <t>1. GCSE coursework lost</t>
  </si>
  <si>
    <t>1. Hackers have used ransomware to encrypt files at a school
2. a member of staff mistakenly opened an email containing a virus.
3. malicious software is installed on a victim's computer - typically via a link that is sent in an email - and will then proceed to encrypt all the files on it.</t>
  </si>
  <si>
    <t>1. schools and other public institutions, such as hospitals, have become regular victims because hackers think they will be less likely to have good cyber-practices.</t>
  </si>
  <si>
    <t>1. Bridport school</t>
  </si>
  <si>
    <t>1. computer network</t>
  </si>
  <si>
    <t>1. if a computer falls into a stranger's hands, it shouldn't be trusted again
2. cloud service provider should sanitize all its equipment at the deepest level, including the firmware: IBM has responded to this vulnerability by forcing all BMCs, including those that are already reporting up-to-date firmware, to be reflashed with factory firmware before they are reprovisioned to other customers
3. All logs in the BMC firmware are erased, and all passwords to the BMC firmware are regenerated</t>
  </si>
  <si>
    <t>1. Technique could be used to plant malware in servers' hidden code ther persists undetected even after someone else takes over the machine, allowing the hacker to spy on the server, alter its data,or destroy it at will.
2. capable of everything from accessing the computer's memory to altering its operating system.
3. a corrupted BMC can be used to rewrite the firmware of other components, bricking computers or paralyzing them for a potential ransomware attack.
4. 3. BMC firmware could be altered to both offer hackers control and to "lie" to administrators when they try to reflash it—essentially telling the update mechanism that it's been updated without removing the hackers' code</t>
  </si>
  <si>
    <t>1. alteration to its BMC's firmware, simply changing one bit in its code
2. despite supposedly being handed a "fresh" machine, the BMC firmware alteration remained
3. infection of the firmware is persistent, it’s not reimaged when you reimage the whole software stack
4. By renting a machine in a bare metal setup, an attacker can get far more dangerous levels of access to components that can carry malware over to that server's next renter. 
5. a corrupted BMC can be used to rewrite the firmware of other components</t>
  </si>
  <si>
    <t>1. Yuriy Bulygin, Eclypsium's founder and a former head of Intel's advanced threat research team
2. IBM
3. Karsten Nohl 
4. firmware hacker, H. D. Moore</t>
  </si>
  <si>
    <t>1. cloud service provider should sanitize all its equipment at the deepest level, including the firmware: IBM has responded to this vulnerability by forcing all BMCs, including those that are already reporting up-to-date firmware, to be reflashed with factory firmware before they are reprovisioned to other customers
2. All logs in the BMC firmware are erased, and all passwords to the BMC firmware are regenerated</t>
  </si>
  <si>
    <t xml:space="preserve">1. could be used to plant malware in servers' hidden code that persists undetected even after someone else takes over the machine, allowing the hacker to spy on the server, alter its data, or destroy it at will.
2. a corrupted BMC can be used to rewrite the firmware of other components, bricking computers or paralyzing them for a potential ransomware attack.
3. BMC firmware could be altered to both offer hackers control and to "lie" to administrators when they try to reflash it—essentially telling the update mechanism that it's been updated without removing the hackers' code
</t>
  </si>
  <si>
    <t>1. alteration to its BMC's firmware, simply changing one bit in its code
2. despite supposedly being handed a "fresh" machine, the BMC firmware alteration remained
3. infection of the firmware is persistent, it’s not reimaged when you reimage the whole software stack</t>
  </si>
  <si>
    <t>1. On Tuesday
2. Published on FEB 26, 2019</t>
  </si>
  <si>
    <t>1. researchers at the security firm Eclypsium
2.  Karsten Nohl, who developed the so-called BadUSB attack that invisibly alters the firmware of USB sticks, 
3. well-known firmware hacker, H. D. Moore</t>
  </si>
  <si>
    <t>1. IBM has responded to this vulnerability by forcing all BMCs, including those that are already reporting up-to-date firmware, to be reflashed with factory firmware before they are reprovisioned to other customers
2. All logs in the BMC firmware are erased, and all passwords to the BMC firmware are regenerated."
3. only adding a piece of hardware to the server to check the firmware's integrity would fully solve the problem.</t>
  </si>
  <si>
    <t>1. if a computer falls into a stranger's hands, it shouldn't be trusted again</t>
  </si>
  <si>
    <t>1. Technique could be used to plant malware in servers' hidden code ther persists undetected even after someone else takes over the machine, allowing the hacker to spy on the server, alter its data,or destroy it at will.
2. capable of everything from accessing the computer's memory to altering its operating system.
3. a corrupted BMC can be used to rewrite the firmware of other components, bricking computers or paralyzing them for a potential ransomware attack.</t>
  </si>
  <si>
    <t>1. alter its firmware, hiding changes to its code that live on even after they stop renting it and another customer rents the same machine</t>
  </si>
  <si>
    <t>1. By renting a machine in a bare metal setup, an attacker can get far more dangerous levels of access to components that can carry malware over to that server's next renter. 
2. a corrupted BMC can be used to rewrite the firmware of other components</t>
  </si>
  <si>
    <t>1. IBM
2. Amazon
3. Oracle
4. Racksapce</t>
  </si>
  <si>
    <t>1. 'Bare Metal' Cloud Computers
2. IBM Super Micro servers
3. baseboard management controller</t>
  </si>
  <si>
    <t>1. Feb 2019</t>
  </si>
  <si>
    <t>1. Boeing
2. 189 people on board Lion Air's Boeing 737 MAX</t>
  </si>
  <si>
    <t>1. Boeing
2. Indonesia’s Lion Air</t>
  </si>
  <si>
    <t>1. computer on the 737 MAX could force the plane to descend sharply for up to 10 seconds even in manual flight, making it difficult for a pilot to control the aircraft 
2. Boeing shares fell 2.1 percent on Tuesday on concerns related to the first crash of the newest version of the planemaker's best-selling jet
3. all 189 people on board were killed when it dived into the sea</t>
  </si>
  <si>
    <t>1. a system designed to deal with the accident scenario was not described in the flight manual
2. more training for 737 MAX pilots
3. U.S. pilot unions later said they were not aware of the new anti-stall system</t>
  </si>
  <si>
    <t>1. 189 people on board Lion Air's Boeing 737 MAX</t>
  </si>
  <si>
    <t>1. Boeing</t>
  </si>
  <si>
    <t>1. last month
2. Published on November 14, 2018</t>
  </si>
  <si>
    <t>1. Indonesian investigators
2. Boeing Chief Executive Dennis Muilenburg</t>
  </si>
  <si>
    <t>1. In certain failure modes, if there’s an inaccurate angle of attack sensor feeding information to the airplane, there’s a procedure to handle that.</t>
  </si>
  <si>
    <t>1. more training was needed for 737 MAX pilots</t>
  </si>
  <si>
    <t>1. Boeing shares were down nearly 2 percent at $350.30 in afternoon trade.
2. Lion Air jet dived into the Java Sea, killing all 189 on board.</t>
  </si>
  <si>
    <t>1. situation believed to have faced the crew was not contained in the flight manual
2. U.S. pilots were also not aware of potential risks
3. faulty sensor for the ‘angle of attack,’</t>
  </si>
  <si>
    <t>1. 737 MAX</t>
  </si>
  <si>
    <t>1. Nov, 2018
2. Oct, 2018</t>
  </si>
  <si>
    <t>1. lose power and stall instead of going into "limp" mode, which could increase the risk of a crash if it happens at a bad time
2. issued a recall for 2.4 million Toyota Prius, Prius V, and Auris hybrids worldwide</t>
  </si>
  <si>
    <t>1. In the recalled vehicles, they might lose power and stall instead of going into "limp" mode when a fault is discovered</t>
  </si>
  <si>
    <t xml:space="preserve">1. The vehicles' software does not default to a "failsafe" driving mode when a fault is discovered in the hybrid system </t>
  </si>
  <si>
    <t>1. Software in Toyota Prius, Prius V, and Auris with build dates between October 2008 and November 2014</t>
  </si>
  <si>
    <t>1. Recall and update software</t>
  </si>
  <si>
    <t>1. 2.4 million Prius' are recalled</t>
  </si>
  <si>
    <t>1. "limp" mode not activating when power is lost</t>
  </si>
  <si>
    <t>1. Drivers of 2008-2014 manufactured prius'</t>
  </si>
  <si>
    <t>1. Hybrid System</t>
  </si>
  <si>
    <t>1. US Government Accountability Office
2. R. David Edelman, who served as special assistant to President Obama on cybersecurity and tech policy
3. Caolionn O’Connell, a military acquisition and technology expert at Rand Corporation
4. Nuclear Threat Initiative, a group that studies nuclear threats
5. Former Energy Secretary Ernest J. Moniz, former Senator Sam Nunn and former Defense Minister Des Browne of Britain
6. three Cold War veterans
7. The New York Times
8. Defense Science Board
9. office officials</t>
  </si>
  <si>
    <t>1.  Department of Defense remains in denial about cybersecurity threats to its weapons systems: the officials who oversee those systems appeared dismissive of the results; systems that were designed and built without adequately considering cybersecurity; years of warnings about the vulnerabilities of the military systems — some of which the Government Accountability Office said were ignored
2. Some weapons used commercial or open source software but administers failed to change the default passwords
3. DOD also had a hard time detecting when testers were probing the weapons.
4. In come cases, the report states that automated systems did detect the testers, but that the humans responsible for monitoring those systems didn’t understand what the intrusion technology was trying to tell them.
5. “Intrusion detection systems correctly identified test team activities,” the report said. But, it added, the system “was always ‘red’” and “warnings were so common that operators were desensitized to them.”
6. increasingly computerized and networked nature” of the systems: millions of lines of software that are buried in parts and subsystems, creating vulnerabilities that weapons designers and contractors often do not fully grasp.</t>
  </si>
  <si>
    <t>1.  Department of Defense remains in denial about cybersecurity threats to its weapons systems: the officials who oversee those systems appeared dismissive of the results
2. systems that were designed and built without adequately considering cybersecurity.
3. Some weapons used commercial or open source software but administers failed to change the default passwords
4. DOD also had a hard time detecting when testers were probing the weapons.
5. In come cases, the report states that automated systems did detect the testers, but that the humans responsible for monitoring those systems didn’t understand what the intrusion technology was trying to tell them.
6.  years of warnings about the vulnerabilities of the military systems — some of which the Government Accountability Office said were ignored
7. “Intrusion detection systems correctly identified test team activities,” the report said. But, it added, the system “was always ‘red’” and “warnings were so common that operators were desensitized to them.”
8. increasingly computerized and networked nature” of the systems: millions of lines of software that are buried in parts and subsystems, creating vulnerabilities that weapons designers and contractors often do not fully grasp.</t>
  </si>
  <si>
    <t>1. GAO
2.  R. David Edelman (special assistant to President Obama);
3. Caolionn O'Connell (military acquisition and technology expert at Rand Corporation)</t>
  </si>
  <si>
    <t xml:space="preserve">1. Installation of 'intrusion alarms' warning operators of signs of attack; </t>
  </si>
  <si>
    <t>1. Weapons are not cyber secure
2.  weapons may be remotely accessed, monitored, and operated;</t>
  </si>
  <si>
    <t>1. Poor password management
2.  unecrypted communications
3. Default passwords from open source software were not changed
4. Humans responsible for monitoring automated systems did not understand what the intrusion technology was telling them.
5. Warnings are so common that operators are desensitized to them;</t>
  </si>
  <si>
    <t>1. U.S. Military</t>
  </si>
  <si>
    <t>1. U.S. Weapons Systems</t>
  </si>
  <si>
    <t>1. Atlanta’s mayor Keisha Lance Bottoms
2. Atlanta Chief Operating Officer Richard Cox
3. NBC affiliate WXIA
4. DHS spokesman Scott McConnell
5. Deputy Chief Information Officer Daphne Rackley</t>
  </si>
  <si>
    <t>1. city employees and public to contact credit agencies and monitor their bank accounts in case their personal data was compromised</t>
  </si>
  <si>
    <t>1. the city received a ransom demand in bitcoin for $6,800 per unit or $51,000 to unlock the entire system
2. outages earlier Thursday to various customer-facing applications, including those used to pay bills and access court-related information
3. Some city data remains encrypted</t>
  </si>
  <si>
    <t>1. City of Atlanta and its citizens and employees</t>
  </si>
  <si>
    <t>1. Thursday at 5:40 a.m
2. published on 3/22/2018</t>
  </si>
  <si>
    <t>1. NBC
2. Atlanta COO Richard Cox
3. DHS</t>
  </si>
  <si>
    <t>1. Outages in customer facing applications
2. potential data vulnerabilites
3. potential need to pay ransome</t>
  </si>
  <si>
    <t>1. Ransomware</t>
  </si>
  <si>
    <t>1. Atlanta city
2. Atalnta residents
3. Atlanta employees</t>
  </si>
  <si>
    <t>1. Atlanta city software systems</t>
  </si>
  <si>
    <t>1. 3/18/2018</t>
  </si>
  <si>
    <t>1. 'Image labelling technology is still early and unfortunately it's nowhere near perfect,'
2. instead of fixing it the company has simply banned the term 'gorilla' - They fixed this by blocking identification of gorillas, chimpanzees and monkeys - which has been criticised for not working to develop a diverse model for an algorithm and instead just banning identification of gorillas and black people.</t>
  </si>
  <si>
    <t>1. Agustin Fuentes, a US-based Professor of Anthropology
2. Google
3. Jacky Alcine a user who was mistagged 
4. John Overholt, a curator of Early Modern Books &amp; Manuscripts at Harvard University
5. Yonatan Zunger, chief architect of social at Google</t>
  </si>
  <si>
    <t>1. effort to develop a diverse (eg not all white) model base for the algorithm
2. longer-term fixes around both linguistics – words to be careful about in photos of people – and image recognition itself, eg better recognition of dark skinned faces</t>
  </si>
  <si>
    <t>1. The app could not identify gorillas, chimpanzees or monkeys.</t>
  </si>
  <si>
    <t>1. The original issue was Google's auto-tag tool's image recognition algorithm mistagging black people as primates. 
2. instead of fixing it the company has simply banned the term 'gorilla' - They fixed this by blocking identification of gorillas, chimpanzees and monkeys - which has been criticised for not working to develop a diverse model for an algorithm and instead just banning identification of gorillas and black people.</t>
  </si>
  <si>
    <t>1. lack of  a diverse model for an algorithm and instead just banning identification of gorillas and black people.</t>
  </si>
  <si>
    <t>1. Users of Google's image recognition algorithm in its auto-tag tool in its Photos app
2. Black people
3. Jacky Alcine</t>
  </si>
  <si>
    <t>1. 2015 and 2018</t>
  </si>
  <si>
    <t>1. Jacky Alcine
2. John Overholt, a curator of Early Modern Books &amp; Manuscripts at Harvard University. 
3. Yonatan Zunger, chief architect of social at Google</t>
  </si>
  <si>
    <t>1. banning the term gorillas in its auto-tag tool after it labelled a black couple as apes
2. the company has 'fixed' the issue by blocking identification of gorillas, chimpanzees and monkeys.
3. Google had turned off the ability for photographs to be grouped under that label to stop the problem.</t>
  </si>
  <si>
    <t>1. The software outraged many users back in 2015 after it tagged images of a computer programmer and his friend as primates.
2. it could not identify gorillas, chimpanzees or monkeys.</t>
  </si>
  <si>
    <t>1. 'Image labelling technology is still early and unfortunately it's nowhere near perfect,'</t>
  </si>
  <si>
    <t>1. Users</t>
  </si>
  <si>
    <t>1. image recognition algorithm</t>
  </si>
  <si>
    <t>1. 2015</t>
  </si>
  <si>
    <t>1. US-based internet monitoring company Dyn
2. Internet technology service Arbor Networks
3. state department spokeswoman Marie Harf
4. North Korean diplomat Kim Song</t>
  </si>
  <si>
    <t>1.  North Korea experienced sweeping and progressively worse internet outages; the problems were discovered over the weekend and grew progressively worse until North Korea went “totally down”.</t>
  </si>
  <si>
    <t>1. North Korea's internet and its users</t>
  </si>
  <si>
    <t>1. Unknown
2. "Anyone of us that was upset because we couldn’t watch the movie, you could do that"
3. The White House and the Department of State declined to say whether the US government was responsible</t>
  </si>
  <si>
    <t xml:space="preserve">1. US-based internet monitoring company Dyn
2. Dyn spokesman Jim Cowie.
3. Internet technology service Arbor Networks
4. Barack Obama </t>
  </si>
  <si>
    <t>1. North Korea's internet temporarily blacked out
2. attacks tie up a target’s internet equipment so that it becomes overwhelmed until the attacks stop or the spurious traffic can be filtered and discarded to allow normal connections to resume.</t>
  </si>
  <si>
    <t>1. monitoring detected denial-of-service attacks aimed at North Korea’s infrastructure starting on Saturday and persisting on Monday
2. North Korea’s limited connectivity and lack of internet sophistication
3. one benign explanation for the problem was that a router suffered a software glitch</t>
  </si>
  <si>
    <t>1. North Korea</t>
  </si>
  <si>
    <t>1.North Korea's internet</t>
  </si>
  <si>
    <t>1. Dec, 2014</t>
  </si>
  <si>
    <t>1. Wayne Huang, CTO of Armorize
2. company spokeswoman for Runnersworld.com and OrganicGardening.com
3. Google DoubleClick</t>
  </si>
  <si>
    <t>1. Malware affecting users' devices: a piece of software called "hdd plus" is quietly installed on their computer, Once a user is infected, the "hdd plus" program causes a fake Windows warning message to appear on the user's screen indicating that their machine is riddled with malware, and urging the user to purchase a security program. a backdoor is also installed on the user's machines, but he says researchers are still examining it to determine what it does.
2. It's not known how many machines may have been infected by the malicious ad or how man web sites have displayed it. Huang says the infections appear to have begun no earlier than Dec. 4.</t>
  </si>
  <si>
    <t>1. DoubleClick, the Google-owned ad technology</t>
  </si>
  <si>
    <t>1. Wayne Huang, CTO of Armorize
2. Google</t>
  </si>
  <si>
    <t>1. Google acknowledged the issue in a statement to Threat Level and said it recently detected malware on its own through its DoubleClick Ad Exchange filter but this malware was stopped and never got served through its system to web sites.</t>
  </si>
  <si>
    <t>1. Our security team is in touch with Armorize to help investigate and help remove any affected creatives from any other ad platforms.</t>
  </si>
  <si>
    <t>1.malware infects users who visit a page where an infected banner ad is displayed
2.  It’s installed as a drive-by download, meaning that users don’t have to click on the ad to be infected, they just have to visit a website when the ad appears on the page.</t>
  </si>
  <si>
    <t>1. drive-by download
2. attackers simply copied a legitimate banner ad and inserted Javascript that exploits the user’s browser through one of three vulnerabilities
3. If the user has any of the unpatched vulnerabilities, a piece of software called “hdd plus” is quietly installed on their computer. The Javascript also tries to force browsers’ PDF plug-ins to open a PDF to deliver the software through an Adobe exploit.
4. a backdoor is also installed on the user’s machines,</t>
  </si>
  <si>
    <t>1. users
2. Runnersworld.com
3. OrganicGardening.com</t>
  </si>
  <si>
    <t>1. Google Doubleclick
2. AdShufffle, with three f’s in the name</t>
  </si>
  <si>
    <t>1. Google DoubleClick
2. Malicious Ad</t>
  </si>
  <si>
    <r>
      <rPr>
        <sz val="11"/>
        <color rgb="FFFF0000"/>
        <rFont val="Aptos Narrow"/>
        <family val="2"/>
        <scheme val="minor"/>
      </rPr>
      <t xml:space="preserve">1. 2007
</t>
    </r>
    <r>
      <rPr>
        <sz val="11"/>
        <color rgb="FF000000"/>
        <rFont val="Aptos Narrow"/>
        <family val="2"/>
        <scheme val="minor"/>
      </rPr>
      <t>2. 12/4/2010</t>
    </r>
  </si>
  <si>
    <r>
      <rPr>
        <sz val="11"/>
        <color rgb="FF000000"/>
        <rFont val="Aptos Narrow"/>
        <family val="2"/>
        <scheme val="minor"/>
      </rPr>
      <t xml:space="preserve">1. Anyone who has downloaded the app should delete it and reset their password on Instagram, as well as on any other service where they may have, inadvisably, used the same login details. </t>
    </r>
    <r>
      <rPr>
        <sz val="11"/>
        <color rgb="FFFF0000"/>
        <rFont val="Aptos Narrow"/>
        <family val="2"/>
        <scheme val="minor"/>
      </rPr>
      <t>hundreds of thousands of users should consider their Instagram passwords compromised</t>
    </r>
  </si>
  <si>
    <r>
      <rPr>
        <sz val="11"/>
        <color rgb="FF000000"/>
        <rFont val="Aptos Narrow"/>
        <family val="2"/>
        <scheme val="minor"/>
      </rPr>
      <t xml:space="preserve">1. Anyone who has downloaded the app should delete it and reset their password on Instagram, as well as on any other service where they may have, inadvisably, used the same login details 
</t>
    </r>
    <r>
      <rPr>
        <sz val="11"/>
        <color rgb="FFFF0000"/>
        <rFont val="Aptos Narrow"/>
        <family val="2"/>
        <scheme val="minor"/>
      </rPr>
      <t>2. hundreds of thousands of users should consider their Instagram passwords compromised</t>
    </r>
  </si>
  <si>
    <t>1. Anyone who has downloaded the app should delete it and reset their password on Instagram</t>
  </si>
  <si>
    <t>1. users should consider their Instagram passwords compromised</t>
  </si>
  <si>
    <t>1. silently stealing usernames and passwords and uploading them to its developer’s server.
2.  users who logged into the account instead had their credentials uploaded, unencrypted, to a third-party server.</t>
  </si>
  <si>
    <t>1. credentials uploaded, unencrypted, to a third-party server.</t>
  </si>
  <si>
    <t>1. Instagram
2. Users</t>
  </si>
  <si>
    <t>1. InstaAgent</t>
  </si>
  <si>
    <t>1. Nov, 2015</t>
  </si>
  <si>
    <t>1. researchers at Ben Gurion University in Israel
2. Mordechai Guri, head of R&amp;D at the university's Cyber Security Center and chief scientist at Morphisec Endpoint Security
3. Trey Forgety, director of government affairs for the National Emergency Number Association</t>
  </si>
  <si>
    <r>
      <t xml:space="preserve">1. Because call centers and routers around the country often operate at near capacity under normal conditions, increasing the volume of calls by just a small percentage can overwhelm them
2. The call capacity of 911 systems is exceptionally limited, and in many cases just three to five circuits process all 911 calls for a 911 center, Forgety said. "Three to five circuits is trivial to overwhelm. I can do it with a pocketful of cellphones."
</t>
    </r>
    <r>
      <rPr>
        <sz val="11"/>
        <color rgb="FFFF0000"/>
        <rFont val="Aptos Narrow"/>
        <family val="2"/>
        <scheme val="minor"/>
      </rPr>
      <t>3. the technology used to process these calls hasn't kept pace with security needs</t>
    </r>
  </si>
  <si>
    <t>1. TDoS attack, or telephony denial-of-service attack: The tactic involves infecting mobile phones to cause them to automatically make bogus 911 calls — without their owners' knowledge — thereby clogging call-center queues and preventing legitimate callers from reaching operators
2. Because the calls are initiated by the firmware and not the operating system, they occur silently in the background without the phone owner’s notice</t>
  </si>
  <si>
    <t>1. 911 emergency phone system</t>
  </si>
  <si>
    <t>1. Mordechai Guri, head of R&amp;D at the university's Cyber Security Center and chief scientist at Morphisec Endpoint Security</t>
  </si>
  <si>
    <t xml:space="preserve">1. A carrier or 911 system could theoretically halt an attack by blacklisting phones that make repeated 911 calls, either by blocking the phones based on the International Mobile Subscriber Identity (IMSI) number stored in the phone’s SIM card or the unique International Mobile Equipment Identity (IMEI) number assigned to every mobile phone during manufacturing.
2. The researchers say state authorities could resolve the problem in part by making sure they have redundancy in 911 networks so that a single router doesn’t become a major point of failure in an attack.
4. Another way to address the problem would be to alter phone hardware in a way that would prevent attackers from changing the IMSI and IMEI numbers on smartphones and replacing them with random ones
</t>
  </si>
  <si>
    <t>1. Federal authorities could also address the problem by telling carriers they no longer have to process calls from phones that aren't attached to a service plan.</t>
  </si>
  <si>
    <t>1. found a way to effectively disable the 911 emergency system across an entire state for an extended period of time
2. An attack could be prolonged for days using techniques that would prevent authorities from halting the bogus calls</t>
  </si>
  <si>
    <t>1. to launch an attack sufficient to disrupt the 911 system throughout the entire state of North Carolina, and just 200,000 infected phones distributed across the U.S. to significantly disrupt 911 services around the nation. 
2. call centers and routers around the country often operate at near capacity under normal conditions</t>
  </si>
  <si>
    <t>1. launching what’s known as a TDoS attack, or telephony denial-of-service attack, against 911 call centers.
2. infecting mobile phones to cause them to automatically make bogus 911 calls
3. clogging call-center queues and preventing legitimate callers from reaching operators.
4. an attacker could infect mobile phones to create a botnet of phones</t>
  </si>
  <si>
    <t>1. legitimate callers</t>
  </si>
  <si>
    <t>1. a group of researchers</t>
  </si>
  <si>
    <t>1. YouTube page MEtv Product Reviews
2. Jalopnik 
3. Automotive News
4. Tesla</t>
  </si>
  <si>
    <t>1. YouTube page MEtv Product Reviews
2. Jalopnik 
3. Automotive News</t>
  </si>
  <si>
    <t>1. YouTube page MEtv Product Reviews
2.  Tesla</t>
  </si>
  <si>
    <t>1. the doors no longer stop closing when objects are placed in their path</t>
  </si>
  <si>
    <t>1. Tesla Model X Users</t>
  </si>
  <si>
    <t>1. Tesla Model X
2. door sensors</t>
  </si>
  <si>
    <t>1. wireless connection can also be exploited by a hacker to make the TrackingPoint TP750 rifle change targets or stop it from shooting all together. The attacker can even disable the firing pin, a computer controlled solenoid, to prevent the gun from firing.
2. In a video demonstration for Wired, the duo was able to change the gun's target -- hitting a bullseye chosen by the person on the computer instead of the one chosen by the shooter. Their tricks can change variables in the scope’s calculations that make the rifle inexplicably miss its target, permanently disable the scope’s computer
3. an attacker could also add themselves as a “root” user on the device, taking full control of its software, making permanent changes to its targeting variables, or deleting files to render the scope inoperable. the attacker can just as easily lock out the user or erase the gun’s entire file system. “If the scope is bricked, you have a six to seven thousand dollar computer you can’t use on top of a rifle that you still have to aim yourself.”
4. a hacker could alter the rifle in a way that would persist long after that Wi-Fi connection is broken. It’s even possible (although likely difficult), they suggest, to implant the gun with malware that would only take effect at a certain time or location based on querying a user’s connected phone.</t>
  </si>
  <si>
    <t xml:space="preserve">1. the shooter still needed to pull the trigger
</t>
  </si>
  <si>
    <t>1. can change variables in the scope’s calculations that make the rifle inexplicably miss its target. You can make it lie constantly to the user so they’ll always miss their shot. researchers were able to dial in their changes to the scope’s targeting system so precisely that they could cause a bullet to hit a bullseye of the hacker’s choosing rather than the one chosen by the shooter.
2. permanently disable the scope’s computer
3. even prevent the gun from firing.
4. the attacker can just as easily lock out the user or erase the gun’s entire file system. “If the scope is bricked, you have a six to seven thousand dollar computer you can’t use on top of a rifle that you still have to aim yourself.”
5. an attacker could also add themselves as a “root” user on the device, taking full control of its software, making permanent changes to its targeting variables, or deleting files to render the scope inoperable
6. The attacker can even disable the firing pin, a computer controlled solenoid, to prevent the gun from firing
7. a hacker could alter the rifle in a way that would persist long after that Wi-Fi connection is broken. It’s even possible (although likely difficult), they suggest, to implant the gun with malware that would only take effect at a certain time or location based on querying a user’s connected phone.</t>
  </si>
  <si>
    <t>1. the company may not have the manpower to fix its software
2. financial problems: Over the last year, TrackingPoint has laid off the majority of its staff, switched CEOs and even ceased to take new orders for rifles. McHale insists that the company hasn’t gone out of business, though it’s “working through an internal restructuring.”</t>
  </si>
  <si>
    <t>1. a chain of vulnerabilities in the rifle’s software to take control of those self-aiming functions
2. When the Wi-Fi is on, the gun’s network has a default password that allows anyone within Wi-Fi range to connect to it
3. a hacker can treat the gun as a server and access APIs to alter key variables in its targeting application (The hacker pair were only able to find those changeable variables by dissecting one of the two rifles they worked with, using an eMMC reader to copy data from the computer’s flash storage with wires they clipped onto its circuit board pins)
4. through the Wi-Fi connection, an attacker could also add themselves as a “root” user on the device, taking full control of its software, making permanent changes to its targeting variables, or deleting files to render the scope inoperable.</t>
  </si>
  <si>
    <t>1. security researchers Runa Sandvik and Michael Auger plan</t>
  </si>
  <si>
    <t>1. security researchers Runa Sandvik and Michael Auger
2. TrackingPoint
3. TrackingPoint founder John McHale</t>
  </si>
  <si>
    <t>1. will provide you with a software update if necessary,</t>
  </si>
  <si>
    <r>
      <rPr>
        <sz val="11"/>
        <color rgb="FF000000"/>
        <rFont val="Aptos Narrow"/>
        <family val="2"/>
        <scheme val="minor"/>
      </rPr>
      <t xml:space="preserve">1. You can continue to use WiFi (to download photos or connect to ShotView) if you are confident no hackers are within 100 feet,
2. The only alert a shooter might have to that hack would be a sudden jump in the scope’s view as it shifts position. But that change in view is almost indistinguishable from jostling the rifle.
</t>
    </r>
    <r>
      <rPr>
        <sz val="11"/>
        <color rgb="FFFF0000"/>
        <rFont val="Aptos Narrow"/>
        <family val="2"/>
        <scheme val="minor"/>
      </rPr>
      <t xml:space="preserve">3. Sandvik and Auger say they won’t release the full code for their exploit for fear that the company won’t have the manpower to fix its software.
</t>
    </r>
    <r>
      <rPr>
        <sz val="11"/>
        <color rgb="FF000000"/>
        <rFont val="Aptos Narrow"/>
        <family val="2"/>
        <scheme val="minor"/>
      </rPr>
      <t xml:space="preserve">4. the shooter still needed to pull the trigger
</t>
    </r>
  </si>
  <si>
    <t>1. wireless connection can also be exploited by a hacker to make the TrackingPoint TP750 rifle change targets or stop it from shooting all together
2. In a video demonstration for Wired, the duo was able to change the gun's target -- hitting a bullseye chosen by the person on the computer instead of the one chosen by the shooter.
3. Their tricks can change variables in the scope’s calculations that make the rifle inexplicably miss its target, permanently disable the scope’s computer, or even prevent the gun from firing.</t>
  </si>
  <si>
    <t>1. The researchers said they had to take the gun apart and access the system's digital storage system</t>
  </si>
  <si>
    <t>1. the researchers say, is that the rifle's network comes with a default password.
2. Getting the gun to miss its intended target could be as simple as changing the wind and temperature setting by using the company's own app, the researchers say.
3. Sandvik and Auger also said they found a way to load custom software onto the gun, potentially enabling them to make long-lasting changes to the gun's targeting system.
4. a hacker can treat the gun as a server and access APIs to alter key variables in its targeting application.</t>
  </si>
  <si>
    <t>1. Texas-based TrackingPoint</t>
  </si>
  <si>
    <t>1. Texas-based TrackingPoint
2. scope with a wireless connection</t>
  </si>
  <si>
    <t>1. Modern, updated browsers such as Internet Explorer 11, Google Chrome and Mozilla's latest version of Firefox were not susceptible to the malware.
2. Cyphort said it alerted AOL on Jan. 3. AOL (AOL) shut down the malvertisements two days later.
3. you can get access back if you reboot your computer in "safe mode," launch an antivirus software such as MalwareBytes, and clean your computer.</t>
  </si>
  <si>
    <t>1. third-party advertising networks that deliver ads to your screen. It's an automated, complicated marketplace. Deals get made in milliseconds. The sheer speed of buying and selling online ads lets criminals easily pose as legitimate customers with normal-looking ads. But those advertisements are actually laced with malware.
2. Malvertising, as it's called, is hard to catch. One scan isn't enough. Ads aren't static pictures anymore. Ads deliver a stream of information that's fed to them from a computer server, and that source can be changed repeatedly.
3. The attack appears to have only affected people running Windows PCs using outdated browsers, including Internet Explorer 8 -- the most-used version of Microsoft's IE browser. If you were using an older browser, merely visiting a website was enough to get hit with the malware. When ads appeared, they silently infected computers. People didn't even have to click on them.</t>
  </si>
  <si>
    <t>1. Ransomware called Kovter: Once infected, the computer cuts off access to the keyboard and mouse. The screen is blocked with a message claiming to be from law enforcement. It claims you've viewed child pornography and demands a $300 "fine" -- suspiciously payable only via hard-to-trace, pre-paid Mastercard and Visa cards from MoneyPak.
2. AOL's alarms didn't go off because the ad redirected its source eight times -- ending up at a shady Polish website's server.</t>
  </si>
  <si>
    <t>1. AOL's ad network and Google's ad service
2. malvertisement targeted every single visitor to HuffingtonPost.com
3. ads displayed on: Huffington Post, men's magazine FHM, alternative newspapers LA Weekly and Houston Press, video game site GameZone, and many others</t>
  </si>
  <si>
    <t>1. The Huffington Post
2. hackers
3. malicious software called Kovter distributed through ads served by AOL's network
4. Google's ad service</t>
  </si>
  <si>
    <t>1. cybersecurity firm Cyphort
2. FHM's publisher, Bauer Media UK
3. AOL</t>
  </si>
  <si>
    <t>1. you can get access back if you reboot your computer in "safe mode," launch an antivirus software such as MalwareBytes, and clean your computer.</t>
  </si>
  <si>
    <t>1. Modern, updated browsers such as Internet Explorer 11, Google Chrome and Mozilla's latest version of Firefox were not susceptible to the malware.</t>
  </si>
  <si>
    <t>1. The Huffington Post and several major websites displayed malware-laced advertisements that infected computers and locked them down
2. It affected ads displayed on The Huffington Post, men's magazine FHM, alternative newspapers LA Weekly and Houston Press, video game site GameZone, and many others.
3. malvertisement targeted every single visitor to HuffingtonPost.com.</t>
  </si>
  <si>
    <t>1. third-party advertising networks that deliver ads to your screen. It's an automated, complicated marketplace. Deals get made in milliseconds. The sheer speed of buying and selling online ads lets criminals easily pose as legitimate customers with normal-looking ads. But those advertisements are actually laced with malware.
2. Malvertising, as it's called, is hard to catch. One scan isn't enough. Ads aren't static pictures anymore. Ads deliver a stream of information that's fed to them from a computer server, and that source can be changed repeatedly.
3. The attack appears to have only affected people running Windows PCs using outdated browsers, including Internet Explorer 8 -- the most-used version of Microsoft's IE browser. If you were using an older browser, merely visiting a website was enough to get hit with the malware. When ads appeared, they silently infected computers. People didn't even have to click on them.
4. The malware ran on ads served by AOL's network</t>
  </si>
  <si>
    <r>
      <rPr>
        <sz val="11"/>
        <color rgb="FFFF0000"/>
        <rFont val="Aptos Narrow"/>
        <family val="2"/>
        <scheme val="minor"/>
      </rPr>
      <t xml:space="preserve">1. Ransomware called Kovter: Once infected, the computer cuts off access to the keyboard and mouse. The screen is blocked with a message claiming to be from law enforcement. It claims you've viewed child pornography and demands a $300 "fine" -- suspiciously payable only via hard-to-trace, pre-paid Mastercard and Visa cards from MoneyPak.
</t>
    </r>
    <r>
      <rPr>
        <sz val="11"/>
        <color rgb="FF000000"/>
        <rFont val="Aptos Narrow"/>
        <family val="2"/>
        <scheme val="minor"/>
      </rPr>
      <t>2. AOL's alarms didn't go off because the ad redirected its source eight times -- ending up at a shady Polish website's server.</t>
    </r>
  </si>
  <si>
    <t>1. AOL's ad network
2. Google's ad service
3. malvertisement targeted every single visitor to HuffingtonPost.com
4. ads displayed on: men's magazine FHM, alternative newspapers LA Weekly and Houston Press, video game site GameZone, and many others</t>
  </si>
  <si>
    <t>1. malicious software called Kovter distributed through ads served by AOL's network
2. Google's ad service</t>
  </si>
  <si>
    <t>1. ads served by AOL's network
2. ads served by Google</t>
  </si>
  <si>
    <t>1. From Dec. 31 to Jan. 5
2. Published on January 8, 2015</t>
  </si>
  <si>
    <t>1. AOL spokesman Gerasimos Manolatos
2. Nick Bilogorskiy, Cyphort's security research director</t>
  </si>
  <si>
    <t>1. Modern, updated browsers such as Internet Explorer 11, Google Chrome and Mozilla's latest version of Firefox were not susceptible to the malware.
2. Cyphort said it alerted AOL on Jan. 3. AOL (AOL) shut down the malvertisements two days later.</t>
  </si>
  <si>
    <t>1. several major websites displayed malware-laced advertisements that infected computers and locked them down.
2. The attack appears to have only affected people running Windows PCs using outdated browsers, including Internet Explorer 8
3. The malware figures out your computer's location, and tailors the message accordingly. American computers get a fake message from the FBI.
4. The malicious software is called Kovter, a nasty strain of so-called ransomware. Once infected, the computer cuts off access to the keyboard and mouse. The screen is blocked with a message claiming to be from law enforcement. It claims you've viewed child pornography and demands a $300 "fine" -- suspiciously payable only via hard-to-trace, pre-paid Mastercard and Visa cards from MoneyPak.</t>
  </si>
  <si>
    <t>1. The malware ran on ads served by AOL's network
2. When ads appeared, they silently infected computers. People didn't even have to click on them.</t>
  </si>
  <si>
    <t>1. AOL's alarms didn't go off because the ad redirected its source eight times -- ending up at a shady Polish website's server.</t>
  </si>
  <si>
    <t>1. The Huffington Post
2. Men's magazine FHM
3. LA Weekly
4. Houston Press
5. Game Zone</t>
  </si>
  <si>
    <r>
      <rPr>
        <sz val="11"/>
        <color rgb="FF000000"/>
        <rFont val="Aptos Narrow"/>
        <family val="2"/>
        <scheme val="minor"/>
      </rPr>
      <t xml:space="preserve">1. The Huffington Post
2. hackers
</t>
    </r>
    <r>
      <rPr>
        <sz val="11"/>
        <color rgb="FFFF0000"/>
        <rFont val="Aptos Narrow"/>
        <family val="2"/>
        <scheme val="minor"/>
      </rPr>
      <t>3. The Rubicon Project (RUBI)</t>
    </r>
  </si>
  <si>
    <t>1. The Huffington Post and several major websites</t>
  </si>
  <si>
    <t>1. Jan, 2015
2. Dec 31, 2014 - Jan 5, 2015</t>
  </si>
  <si>
    <t>1. fingerprint scanner allows for multiple incorrect attempts without requring a password
2.  once the initial scan gains entry to the phone, one can open other apps with no further security or identification required</t>
  </si>
  <si>
    <t>1. Samsung</t>
  </si>
  <si>
    <t>1. Samsung 
2. Security Research Lab</t>
  </si>
  <si>
    <t>1. able to hack past the fingerprint sensor
2. able to get access to certain secure apps (such as paypal) and services after initial hack</t>
  </si>
  <si>
    <t xml:space="preserve">1. Samsung 
</t>
  </si>
  <si>
    <t>1. Security Research Labs</t>
  </si>
  <si>
    <t>1. Unknown
2. published on April 15, 2014</t>
  </si>
  <si>
    <t>1. The scan unlocks a secure cryptographic key that serves as a password replacement for the phone. We can simply deactivate the key from a lost or stolen device, and you can create a new one. 
2. PayPal also uses sophisticated fraud and risk management tools to try to prevent fraud before it happens.</t>
  </si>
  <si>
    <t xml:space="preserve">1. The Galaxy S5's fingerprint scan can also be associated with certain secure apps and services. So once the initial scan gains entry to the phone, someone can open an app such as PayPal with no further security or identification required. </t>
  </si>
  <si>
    <r>
      <rPr>
        <sz val="11"/>
        <color rgb="FFFF0000"/>
        <rFont val="Aptos Narrow"/>
        <family val="2"/>
        <scheme val="minor"/>
      </rPr>
      <t xml:space="preserve">1. Reseachers at Germany's Security Research Labs were able to sneak past Samsung's fingerprint security by using a fingerprint spoof.
2. Samsung doesn't provide adequate security protection with the fingerprint sensor on its new Galaxy S5 smartphone
3. able to bypass the fingerprint security by using a "wood glue spoof" made from a mold taken from a photo of a fingerprint smudge left on a smartphone screen.
</t>
    </r>
    <r>
      <rPr>
        <sz val="11"/>
        <color rgb="FF000000"/>
        <rFont val="Aptos Narrow"/>
        <family val="2"/>
        <scheme val="minor"/>
      </rPr>
      <t>4. The fingerprint scanner allows for multiple incorrect attempts without requring a password.</t>
    </r>
  </si>
  <si>
    <t>1. best way to avoid this risk has been to turn off the AiCloud feature
2. not use an external hard drive with the router at all
3. These types of attacks could be prevented if security was a higher priority in the router manufacturers software development life cycle</t>
  </si>
  <si>
    <t>1. AiCloud feature of Asus' USB-enabled routers
2. The vulnerability affects nearly a dozen Asus routers, including the RT-AC66R, RT-AC66U, RT-N66R, RT-N66U, RT-AC56U, RT-N56R, RT-N56U, RT-N14U, RT-N16, and RT-N16R.
3. AiCloud feature together with firmware version 3.0.0.4.220</t>
  </si>
  <si>
    <t>1. security researcher Kyle Lovett</t>
  </si>
  <si>
    <t>1. Apparently, Asus has released a firmware update that patches the vulnerabilities</t>
  </si>
  <si>
    <t>1. These types of attacks could be prevented if security was a higher priority in the router manufacturers software development life cycle
2. turn off the AiCloud feature, or better yet not use an external hard drive with the router at all</t>
  </si>
  <si>
    <t>1. Asus wireless routers leave your computer and networked drives open to hackers
2. vulnerabilities make it possible for hackers to access directories on networked drives using Asus' proprietary AiCloud option
3. Two weeks ago, suspected hackers posted a list of more than 13,000 IP addresses gleaned from vulnerable Asus routers.</t>
  </si>
  <si>
    <t>1. Enabling features such as "Cloud Disk," "Smart Access," and "Smart Sync" appear to enable the vulnerability,
2. Enabling the file-sharing tool Samba in the router also exposes the vulnerability to hackers.</t>
  </si>
  <si>
    <t>1. Asus router users</t>
  </si>
  <si>
    <t>1. Asus</t>
  </si>
  <si>
    <t>1. Asus router</t>
  </si>
  <si>
    <t>1. June 2013
2. Feb 2014</t>
  </si>
  <si>
    <t>1. research firm Independent Security Evaluators of Baltimore. 
2. ISE's marketing head, Ted Harrington. 
3. ISE analyst Jake Thompson.
4. Craig Heffner, a vulnerability analyst at Maryland-based Tactical Network Solutions
5. ReadWrite 
6. Darren Kitchen, founder of the Hak5 security and tinkering show and a maker of Wi-Fi penetration-testing devices
7. Dong Ngo, a CNET Reviews senior associate technology editor and a wireless networking expert</t>
  </si>
  <si>
    <t>For consumers: if you set up your router properly, and practice prudence while being online, chances are you're safe
1. change the router's default username and password credentials
2. use WPA2 security protocol, over WEP
3. change the router's IP address to be non-standard when possible
4. clearing your browser cache and cookies after changing any router settings
For vendors:
5. making firmware updates available, and setting firmware to automatically update like any other modern operating system
6.  vendors to perform regular device security audits
7. Updates currently lack digitally signed updates that can be verified by the router</t>
  </si>
  <si>
    <t>1. Routers are "low-powered devices, most made in China and Taiwan, and they're rushed out the door. There's not a consumer demand for security; it's not a feature that will sell it."
2. In a lot of countries, there's only one or two ISPs, and you get whatever router they give you," he said. 
3. "They often enable remote administration by default, so any vulnerability would be amplified." many modern routers come with the ability to control them when not directly connected to the network, that feature is not active by default. Activating it decreases the router's security level.</t>
  </si>
  <si>
    <t>1. All 13 routers evaluated can be taken over from the local network, with four of those requiring no active management session. Eleven of the 13 can be taken over from a Wide-Area Network (WAN) such as a wireless network, with two of those requiring no active management session. all 14 of the devices had critical security vulnerabilities that could be exploited by a "remote adversary" and could lead to unauthorized remote control of the router. ISE found the routers were vulnerable to three kinds of attacks: Trivial attacks can be launched directly against the router with no human interaction or access to credentials. Unauthenticated attacks require some form of human interaction, such as following a malicious link or browsing to an unsafe page, but do not require an active session or access to credentials. Authenticated attacks require that the attacker have access to credentials (or that default router credentials are used -- an all-too-common situation) or that a victim is logged in with an active session at the time of the attack.
2. most common form of successful attack ISE used was the "one-click attack" known as a cross-site request forgery: Cross-site request forgery was the first component of all of our attacks. After that, our standard attack was to reset the administrative password to a known value, or add a new administrator, and then enable remote management. Only when this was not possible (e.g., some routers require the old password as part of the request to change it) did we try other attacks. Those included: shell command injection, directory traversal to share the root of the filesystem over an Internet-accessible ftp server, exploiting a race condition to upload shell scripts over ftp and then have them execute, enabling additional vulnerable services, and some more. There are more vulnerabilities in the routers, and we're disclosing those, too, but they're not necessarily part of this report we're publishing.</t>
  </si>
  <si>
    <t>1. research firm Independent Security Evaluators of Baltimore. ISE's marketing head, Ted Harrington. ISE analyst Jake Thompson.
2. Craig Heffner, a vulnerability analyst at Maryland-based Tactical Network Solutions
3. ReadWrite 
4. Darren Kitchen, founder of the Hak5 security and tinkering show and a maker of Wi-Fi penetration-testing devices
5. Dong Ngo, a CNET Reviews senior associate technology editor and a wireless networking expert</t>
  </si>
  <si>
    <t>if you set up your router properly, and practice prudence while being online, chances are you're safe:
2. change the router's default username and password credentials
3. use WPA2 security protocol, over WEP
4. change the router's IP address to be non-standard when possible
5. updating your firmware after buying your router
6. clearing your browser cache and cookies after changing any router settings
7. Users make their own routers entirely
8. making firmware updates available, and setting firmware to automatically update like any other modern operating system
9. notifying registered users on how to upgrade the firmware themselves
10.  vendors to perform regular device security audits
11. Updates currently lack digitally signed updates that can be verified by the router</t>
  </si>
  <si>
    <t xml:space="preserve">1. Routers are "low-powered devices, most made in China and Taiwan, and they're rushed out the door. There's not a consumer demand for security; it's not a feature that will sell it."
2. In a lot of countries, there's only one or two ISPs, and you get whatever router they give you," he said. 
3. "They often enable remote administration by default, so any vulnerability would be amplified." </t>
  </si>
  <si>
    <t>1. research firm Independent Security Evaluators
2. Craig Heffner, a vulnerability analyst at Maryland-based Tactical Network Solutions
3. ISE's marketing head, Ted Harrington
4. Darren Kitchen, founder of the Hak5
5. ISE analyst Jake Thompson</t>
  </si>
  <si>
    <t>1. "[Vendors] need to hire people who know how to code and have higher quality products that ship.</t>
  </si>
  <si>
    <r>
      <rPr>
        <sz val="11"/>
        <color rgb="FFFF0000"/>
        <rFont val="Aptos Narrow"/>
        <family val="2"/>
        <scheme val="minor"/>
      </rPr>
      <t>1. We're in the process of receiving Common Vulnerability and Exposure (CVE) numbers"</t>
    </r>
    <r>
      <rPr>
        <sz val="11"/>
        <color theme="1"/>
        <rFont val="Aptos Narrow"/>
        <family val="2"/>
        <scheme val="minor"/>
      </rPr>
      <t xml:space="preserve">
2. making sure that you change the router's default username and password credentials
3. We also recommend that people use WPA2
4. change the router's IP address to be non-standard when possible
5. updating your firmware after buying your router, and clearing your browser cache and cookies after changing any router settings.</t>
    </r>
  </si>
  <si>
    <t>1. The most popular home wireless routers are easily hacked and there's little you can do to stop it
2. You can pick credit card numbers out of e-mails, confidential documents, passwords, photos, just about anything</t>
  </si>
  <si>
    <r>
      <rPr>
        <sz val="11"/>
        <color rgb="FFFF0000"/>
        <rFont val="Aptos Narrow"/>
        <family val="2"/>
        <scheme val="minor"/>
      </rPr>
      <t>1. 13 of the most popular off-the-shelf wireless routers could be exploited by a "moderately skilled adversary with LAN or WLAN access."</t>
    </r>
    <r>
      <rPr>
        <sz val="11"/>
        <color theme="1"/>
        <rFont val="Aptos Narrow"/>
        <family val="2"/>
        <scheme val="minor"/>
      </rPr>
      <t xml:space="preserve">
2. In a lot of countries, there's only one or two ISPs, and you get whatever router they give you,
3. many modern routers come with the ability to control them when not directly connected to the network, that feature is not active by default. Activating it decreases the router's security level.</t>
    </r>
  </si>
  <si>
    <r>
      <t xml:space="preserve">1. all 14 of the devices had critical security vulnerabilities that could be exploited by a "remote adversary" and could lead to unauthorized remote control of the router.
</t>
    </r>
    <r>
      <rPr>
        <sz val="11"/>
        <color rgb="FFFF0000"/>
        <rFont val="Aptos Narrow"/>
        <family val="2"/>
        <scheme val="minor"/>
      </rPr>
      <t>2. "They often enable remote administration by default, so any vulnerability would be amplified."</t>
    </r>
    <r>
      <rPr>
        <sz val="11"/>
        <color theme="1"/>
        <rFont val="Aptos Narrow"/>
        <family val="2"/>
        <scheme val="minor"/>
      </rPr>
      <t xml:space="preserve">
3. Trivial attacks can be launched directly against the router with no human interaction or access to credentials.
4. Unauthenticated attacks require some form of human interaction, such as following a malicious link or browsing to an unsafe page, but do not require an active session or access to credentials.
5. Authenticated attacks require that the attacker have access to credentials (or that default router credentials are used -- an all-too-common situation) or that a victim is logged in with an active session at the time of the attack.
6. cross-site request forgery.</t>
    </r>
  </si>
  <si>
    <t>1. Linksys
2. Netgear
3. Verizon</t>
  </si>
  <si>
    <t>1. Rapid7</t>
  </si>
  <si>
    <t>1. Wi-Fi routers</t>
  </si>
  <si>
    <t>1. 2011</t>
  </si>
  <si>
    <r>
      <rPr>
        <sz val="11"/>
        <rFont val="Aptos Narrow"/>
        <family val="2"/>
        <scheme val="minor"/>
      </rPr>
      <t>1. the company suspected that it would be attacked because of its investigation into Chinese Prime Minister Wen Jiabao's family finances.</t>
    </r>
    <r>
      <rPr>
        <sz val="11"/>
        <color theme="1"/>
        <rFont val="Aptos Narrow"/>
        <family val="2"/>
        <scheme val="minor"/>
      </rPr>
      <t xml:space="preserve">
2. It's not hard for attackers to learn how to evade detection, and they're coming up with ingenious ways of doing just that.
3. They go after individuals. They send a malicious piece of code to your e-mail account and you're opening it and letting them in.</t>
    </r>
  </si>
  <si>
    <t>1. the company suspected that it would be attacked because of its investigation into Chinese Prime Minister Wen Jiabao's family finances.</t>
  </si>
  <si>
    <t>1. custom malware to, among other things, retrieve the usernames and passwords of Times' reporters. Since that brand-new malware wasn't on Symantec's list of forbidden software, most of it was allowed to pass through undetected.
2. antivirus software missed 44 of the 45 pieces of malware installed by attackers on the network</t>
  </si>
  <si>
    <t>1. Chinese hacker</t>
  </si>
  <si>
    <t>1. Dave Aitel, CEO of security consultancy Immunity
2. Symantec
3. Avast</t>
  </si>
  <si>
    <t>1. deploy technology that keeps a very, very close eye on what's happening inside your network.
2. You can't always prevent attackers from getting in, but you can at least set tripwires to alert you when they do.</t>
  </si>
  <si>
    <r>
      <rPr>
        <sz val="11"/>
        <color rgb="FFFF0000"/>
        <rFont val="Aptos Narrow"/>
        <family val="2"/>
        <scheme val="minor"/>
      </rPr>
      <t>1. [Antivirus software ] is just not as effective as it needs to be.</t>
    </r>
    <r>
      <rPr>
        <sz val="11"/>
        <color theme="1"/>
        <rFont val="Aptos Narrow"/>
        <family val="2"/>
        <scheme val="minor"/>
      </rPr>
      <t xml:space="preserve">
2. It's not hard for attackers to learn how to evade detection, and they're coming up with ingenious ways of doing just that.
3. They go after individuals. They send a malicious piece of code to your e-mail account and you're opening it and letting them in.</t>
    </r>
  </si>
  <si>
    <t>1. antivirus software missed 44 of the 45 pieces of malware installed by attackers on the network.
2. The Chinese hackers built custom malware</t>
  </si>
  <si>
    <t>1. New York Times</t>
  </si>
  <si>
    <t>1. antivirus software</t>
  </si>
  <si>
    <t>1.  Evil Shadow Team
2. Microsoft 
3. Times of India
4. Reuters</t>
  </si>
  <si>
    <t>1. Customers have been notified and provided with guidance to reset their passwords: advising users to change their passwords as soon as the site comes back online. if users have used the same credentials at other sites, they're urged to change those as well.</t>
  </si>
  <si>
    <t>1. Microsoft has since taken down the hacked site and replaced it with a message telling users that "The Microsoft Store India is currently unavailable. Microsoft is working to restore access as quickly as possible."
2. Customers have been notified and provided with guidance to reset their passwords: advising users to change their passwords as soon as the site comes back online. if users have used the same credentials at other sites, they're urged to change those as well.</t>
  </si>
  <si>
    <t>1.  the theft of usernames and passwords of the site's customers. screenshots of obscured usernames and passwords found unencrypted on the site were posted. 
2. customers who've purchased items through the site are at risk.
3. Microsoft has since taken down the hacked site</t>
  </si>
  <si>
    <t>1. Microsoft has since taken down the hacked site and replaced it with a message telling users that "The Microsoft Store India is currently unavailable.</t>
  </si>
  <si>
    <t>1. Customers have been notified and provided with guidance to reset their passwords.</t>
  </si>
  <si>
    <t>1. Evil Shadow Team reportedly stole usernames and passwords of Microsoft Store customers</t>
  </si>
  <si>
    <t>1. usernames and passwords that it found unencrypted on the site
2. Since the passwords were stored in clear text and not encrypted, customers who've purchased items through the site are at risk.</t>
  </si>
  <si>
    <t>1. online customer accounts</t>
  </si>
  <si>
    <t>1. Evil Shadow Team</t>
  </si>
  <si>
    <t>1. Microsoft online customer accounts</t>
  </si>
  <si>
    <t>1. Feb, 2012</t>
  </si>
  <si>
    <t>1. hacking group fail 0verflow
2. George Hotz
3. Japan's Computer Entertainment Supplier's Association
4. Sony
5. UK-based homebrew news site, DC EMU
6. Patrick Seybold, SCEA's director of communications and social media
7. Space Rogue of the Hacker News Network
8. Edge magazine
9. lawsuit, filed in a California court</t>
  </si>
  <si>
    <t>1. Sony pissed off the hackers by removal of the machine's Other OS functionality on the console which was the impetus they needed to get on and hack it
2. George Hotz, published the required firmware package decrypter and encryption keys on his website.</t>
  </si>
  <si>
    <t>1. December
2. Published on January 11, 2011
3. Calculated: December 2010</t>
  </si>
  <si>
    <r>
      <t xml:space="preserve">1. Sony Developers
</t>
    </r>
    <r>
      <rPr>
        <sz val="11"/>
        <color rgb="FFFF0000"/>
        <rFont val="Aptos Narrow"/>
        <family val="2"/>
        <scheme val="minor"/>
      </rPr>
      <t>2. Berlin conference</t>
    </r>
  </si>
  <si>
    <t>1. Sony has no way to fix the glaring exploit
2. releasing brand new hardware with a completely new encryption method.</t>
  </si>
  <si>
    <r>
      <rPr>
        <sz val="11"/>
        <color rgb="FFFF0000"/>
        <rFont val="Calibri"/>
        <family val="2"/>
      </rPr>
      <t>1. PS3 Slim in September 2010 with no support for Linux.</t>
    </r>
    <r>
      <rPr>
        <sz val="11"/>
        <color rgb="FF000000"/>
        <rFont val="Calibri"/>
        <family val="2"/>
      </rPr>
      <t xml:space="preserve">
2.</t>
    </r>
    <r>
      <rPr>
        <sz val="11"/>
        <color rgb="FFFF0000"/>
        <rFont val="Calibri"/>
        <family val="2"/>
      </rPr>
      <t xml:space="preserve"> manufacturer will release a firmware update that plugs the gap</t>
    </r>
    <r>
      <rPr>
        <sz val="11"/>
        <color rgb="FF000000"/>
        <rFont val="Calibri"/>
        <family val="2"/>
      </rPr>
      <t>.
3. Microsoft took the extra step of banning gamers from Xbox Live if they were found to be running pirated or back-up copies of games on their systems. That may be a possibility for Sony</t>
    </r>
  </si>
  <si>
    <t>1. Console Open to Hackers
2. Hackers now have the same tools as console manufacturer Sony to decide what software can be run on the device.
3. run riot. Pirated games, unsigned applications and even full, hard-coded custom firmwares can be run on the console</t>
  </si>
  <si>
    <t>1. the team is in possession of those encryption keys</t>
  </si>
  <si>
    <t>1. It's possible that hacks will become available, allowing console owners to download game ROMs onto hard drives, USB sticks or Blu-ray discs – these may run without modifications to the console hardware.
2. if the code is known, it can be used to authorize any software , including unauthorized programs and, potentially, pirated games.</t>
  </si>
  <si>
    <t>1. hacking group fail 0verflow
2. George Hotz</t>
  </si>
  <si>
    <t>1. hacks hardware PlayStation 3</t>
  </si>
  <si>
    <r>
      <rPr>
        <sz val="11"/>
        <color rgb="FF000000"/>
        <rFont val="Calibri"/>
        <family val="2"/>
      </rPr>
      <t xml:space="preserve">1. </t>
    </r>
    <r>
      <rPr>
        <sz val="11"/>
        <color rgb="FFC00000"/>
        <rFont val="Calibri"/>
        <family val="2"/>
      </rPr>
      <t xml:space="preserve">2010
</t>
    </r>
    <r>
      <rPr>
        <sz val="11"/>
        <color rgb="FF000000"/>
        <rFont val="Calibri"/>
        <family val="2"/>
      </rPr>
      <t>2. Dec, 2010</t>
    </r>
  </si>
  <si>
    <t>Correct but maybe in the wrong category</t>
  </si>
  <si>
    <t>Question about definition</t>
  </si>
  <si>
    <t>Disagree</t>
  </si>
  <si>
    <t xml:space="preserve">Incident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</si>
</sst>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4" x14ac:knownFonts="1">
    <font>
      <sz val="11"/>
      <color theme="1"/>
      <name val="Aptos Narrow"/>
      <family val="2"/>
      <scheme val="minor"/>
    </font>
    <font>
      <b/>
      <sz val="11"/>
      <color theme="1"/>
      <name val="Aptos Narrow"/>
      <family val="2"/>
      <scheme val="minor"/>
    </font>
    <font>
      <sz val="11"/>
      <color rgb="FF000000"/>
      <name val="Calibri"/>
      <family val="2"/>
    </font>
    <font>
      <b/>
      <sz val="11"/>
      <color rgb="FF000000"/>
      <name val="Calibri"/>
      <family val="2"/>
    </font>
    <font>
      <b/>
      <sz val="11"/>
      <name val="Calibri"/>
      <family val="2"/>
    </font>
    <font>
      <sz val="11"/>
      <color rgb="FFFF0000"/>
      <name val="Aptos Narrow"/>
      <family val="2"/>
      <scheme val="minor"/>
    </font>
    <font>
      <sz val="11"/>
      <color theme="9"/>
      <name val="Aptos Narrow"/>
      <family val="2"/>
      <scheme val="minor"/>
    </font>
    <font>
      <sz val="11"/>
      <name val="Calibri"/>
      <family val="2"/>
    </font>
    <font>
      <sz val="11"/>
      <color theme="5"/>
      <name val="Aptos Narrow"/>
      <family val="2"/>
      <scheme val="minor"/>
    </font>
    <font>
      <sz val="11"/>
      <color theme="8"/>
      <name val="Aptos Narrow"/>
      <family val="2"/>
      <scheme val="minor"/>
    </font>
    <font>
      <sz val="11"/>
      <color theme="7"/>
      <name val="Aptos Narrow"/>
      <family val="2"/>
      <scheme val="minor"/>
    </font>
    <font>
      <sz val="11"/>
      <color theme="5"/>
      <name val="Calibri"/>
      <family val="2"/>
    </font>
    <font>
      <sz val="11"/>
      <color rgb="FF9966FF"/>
      <name val="Aptos Narrow"/>
      <family val="2"/>
      <scheme val="minor"/>
    </font>
    <font>
      <sz val="11"/>
      <color rgb="FF444444"/>
      <name val="Aptos Narrow"/>
      <family val="2"/>
      <scheme val="minor"/>
    </font>
    <font>
      <sz val="11"/>
      <color rgb="FF444444"/>
      <name val="Calibri"/>
      <family val="2"/>
    </font>
    <font>
      <sz val="11"/>
      <name val="Aptos Narrow"/>
      <family val="2"/>
      <scheme val="minor"/>
    </font>
    <font>
      <sz val="11"/>
      <color rgb="FFFFFF00"/>
      <name val="Aptos Narrow"/>
      <family val="2"/>
      <scheme val="minor"/>
    </font>
    <font>
      <sz val="11"/>
      <color theme="1"/>
      <name val="Aptos Narrow"/>
      <family val="2"/>
      <scheme val="minor"/>
    </font>
    <font>
      <sz val="11"/>
      <color rgb="FFFFFF00"/>
      <name val="Calibri"/>
      <family val="2"/>
    </font>
    <font>
      <sz val="11"/>
      <color theme="9"/>
      <name val="Calibri"/>
      <family val="2"/>
    </font>
    <font>
      <sz val="11"/>
      <color rgb="FF000000"/>
      <name val="Aptos Narrow"/>
      <family val="2"/>
      <scheme val="minor"/>
    </font>
    <font>
      <sz val="14"/>
      <color theme="9"/>
      <name val="Aptos Narrow"/>
      <family val="2"/>
      <scheme val="minor"/>
    </font>
    <font>
      <sz val="11"/>
      <color rgb="FFFF0000"/>
      <name val="Calibri"/>
      <family val="2"/>
    </font>
    <font>
      <sz val="11"/>
      <color rgb="FFC00000"/>
      <name val="Calibri"/>
      <family val="2"/>
    </font>
  </fonts>
  <fills count="12">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5050"/>
        <bgColor indexed="64"/>
      </patternFill>
    </fill>
    <fill>
      <patternFill patternType="solid">
        <fgColor rgb="FF9966FF"/>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17" fillId="0" borderId="0" applyFont="0" applyFill="0" applyBorder="0" applyAlignment="0" applyProtection="0"/>
  </cellStyleXfs>
  <cellXfs count="106">
    <xf numFmtId="0" fontId="0" fillId="0" borderId="0" xfId="0"/>
    <xf numFmtId="0" fontId="0" fillId="0" borderId="1" xfId="0" applyBorder="1"/>
    <xf numFmtId="0" fontId="0" fillId="0" borderId="0" xfId="0" applyAlignment="1">
      <alignment wrapText="1"/>
    </xf>
    <xf numFmtId="0" fontId="6" fillId="0" borderId="0" xfId="0" applyFont="1" applyAlignment="1">
      <alignment wrapText="1"/>
    </xf>
    <xf numFmtId="0" fontId="4" fillId="0" borderId="1" xfId="0" applyFont="1" applyBorder="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1" fillId="0" borderId="1" xfId="0" applyFont="1" applyBorder="1" applyAlignment="1">
      <alignment wrapText="1"/>
    </xf>
    <xf numFmtId="0" fontId="1" fillId="3" borderId="1" xfId="0" applyFont="1" applyFill="1" applyBorder="1" applyAlignment="1">
      <alignment wrapText="1"/>
    </xf>
    <xf numFmtId="0" fontId="1" fillId="2"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2" fillId="0" borderId="0" xfId="0" applyFont="1" applyAlignment="1">
      <alignment wrapText="1"/>
    </xf>
    <xf numFmtId="0" fontId="1" fillId="0" borderId="1" xfId="0" applyFont="1" applyBorder="1"/>
    <xf numFmtId="0" fontId="1" fillId="3" borderId="1" xfId="0" applyFont="1" applyFill="1" applyBorder="1"/>
    <xf numFmtId="0" fontId="1" fillId="2"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3" fillId="0" borderId="1" xfId="0" applyFont="1" applyBorder="1"/>
    <xf numFmtId="0" fontId="6" fillId="0" borderId="0" xfId="0" applyFont="1"/>
    <xf numFmtId="0" fontId="13" fillId="0" borderId="0" xfId="0" applyFont="1"/>
    <xf numFmtId="0" fontId="16" fillId="0" borderId="0" xfId="0" applyFont="1"/>
    <xf numFmtId="0" fontId="0" fillId="8" borderId="1" xfId="0" applyFill="1" applyBorder="1"/>
    <xf numFmtId="0" fontId="14" fillId="0" borderId="0" xfId="0" applyFont="1"/>
    <xf numFmtId="0" fontId="8" fillId="0" borderId="0" xfId="0" applyFont="1"/>
    <xf numFmtId="0" fontId="10" fillId="0" borderId="0" xfId="0" applyFont="1"/>
    <xf numFmtId="0" fontId="1" fillId="0" borderId="2" xfId="0" applyFont="1" applyBorder="1"/>
    <xf numFmtId="0" fontId="2" fillId="0" borderId="0" xfId="0" applyFont="1"/>
    <xf numFmtId="0" fontId="1" fillId="8" borderId="1" xfId="0" applyFont="1" applyFill="1" applyBorder="1"/>
    <xf numFmtId="0" fontId="2" fillId="0" borderId="1" xfId="0" applyFont="1" applyBorder="1"/>
    <xf numFmtId="0" fontId="20" fillId="0" borderId="0" xfId="0" applyFont="1"/>
    <xf numFmtId="0" fontId="15" fillId="0" borderId="0" xfId="0" applyFont="1"/>
    <xf numFmtId="0" fontId="9" fillId="0" borderId="0" xfId="0" applyFont="1"/>
    <xf numFmtId="17" fontId="0" fillId="0" borderId="0" xfId="0" applyNumberFormat="1"/>
    <xf numFmtId="0" fontId="0" fillId="0" borderId="3" xfId="0" applyBorder="1"/>
    <xf numFmtId="0" fontId="0" fillId="0" borderId="0" xfId="0" applyAlignment="1">
      <alignment horizontal="left" vertical="top"/>
    </xf>
    <xf numFmtId="0" fontId="5" fillId="0" borderId="0" xfId="0" applyFont="1"/>
    <xf numFmtId="15" fontId="0" fillId="0" borderId="0" xfId="0" applyNumberFormat="1"/>
    <xf numFmtId="0" fontId="11" fillId="0" borderId="1" xfId="0" applyFont="1" applyBorder="1"/>
    <xf numFmtId="0" fontId="7" fillId="0" borderId="1" xfId="0" applyFont="1" applyBorder="1"/>
    <xf numFmtId="0" fontId="15" fillId="0" borderId="1" xfId="0" applyFont="1" applyBorder="1"/>
    <xf numFmtId="0" fontId="0" fillId="0" borderId="0" xfId="0" quotePrefix="1"/>
    <xf numFmtId="9" fontId="0" fillId="0" borderId="0" xfId="1" applyFont="1"/>
    <xf numFmtId="0" fontId="1" fillId="0" borderId="0" xfId="0" applyFont="1"/>
    <xf numFmtId="0" fontId="0" fillId="0" borderId="1" xfId="0" quotePrefix="1" applyBorder="1"/>
    <xf numFmtId="9" fontId="0" fillId="0" borderId="1" xfId="1" applyFont="1" applyBorder="1"/>
    <xf numFmtId="0" fontId="3" fillId="0" borderId="1" xfId="0" applyFont="1" applyBorder="1" applyAlignment="1"/>
    <xf numFmtId="0" fontId="0" fillId="0" borderId="0" xfId="0" applyAlignment="1"/>
    <xf numFmtId="0" fontId="0" fillId="0" borderId="1" xfId="0" applyBorder="1" applyAlignment="1"/>
    <xf numFmtId="0" fontId="0" fillId="3" borderId="1" xfId="0" applyFill="1" applyBorder="1" applyAlignment="1"/>
    <xf numFmtId="0" fontId="0" fillId="2"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0" borderId="0" xfId="0" applyFill="1"/>
    <xf numFmtId="0" fontId="2" fillId="0" borderId="0" xfId="0" applyFont="1" applyAlignment="1"/>
    <xf numFmtId="0" fontId="15" fillId="0" borderId="0" xfId="0" applyFont="1" applyAlignment="1"/>
    <xf numFmtId="0" fontId="0" fillId="0" borderId="0" xfId="0" applyFill="1" applyAlignment="1"/>
    <xf numFmtId="0" fontId="6" fillId="0" borderId="0" xfId="0" applyFont="1" applyAlignment="1"/>
    <xf numFmtId="0" fontId="0" fillId="0" borderId="1" xfId="0" applyFill="1" applyBorder="1"/>
    <xf numFmtId="0" fontId="1" fillId="0" borderId="1" xfId="0" applyFont="1" applyBorder="1" applyAlignment="1"/>
    <xf numFmtId="0" fontId="1" fillId="3" borderId="1" xfId="0" applyFont="1" applyFill="1" applyBorder="1" applyAlignment="1"/>
    <xf numFmtId="0" fontId="1" fillId="2" borderId="1" xfId="0" applyFont="1" applyFill="1" applyBorder="1" applyAlignment="1"/>
    <xf numFmtId="0" fontId="1" fillId="4" borderId="1" xfId="0" applyFont="1" applyFill="1" applyBorder="1" applyAlignment="1"/>
    <xf numFmtId="0" fontId="1" fillId="5" borderId="1" xfId="0" applyFont="1" applyFill="1" applyBorder="1" applyAlignment="1"/>
    <xf numFmtId="0" fontId="1" fillId="6" borderId="1" xfId="0" applyFont="1" applyFill="1" applyBorder="1" applyAlignment="1"/>
    <xf numFmtId="0" fontId="1" fillId="7" borderId="1" xfId="0" applyFont="1" applyFill="1" applyBorder="1" applyAlignment="1"/>
    <xf numFmtId="0" fontId="10" fillId="0" borderId="0" xfId="0" applyFont="1" applyAlignment="1"/>
    <xf numFmtId="0" fontId="4" fillId="0" borderId="1" xfId="0" applyFont="1" applyBorder="1" applyAlignment="1"/>
    <xf numFmtId="0" fontId="9" fillId="0" borderId="0" xfId="0" applyFont="1" applyAlignment="1"/>
    <xf numFmtId="0" fontId="1" fillId="0" borderId="2" xfId="0" applyFont="1" applyBorder="1" applyAlignment="1"/>
    <xf numFmtId="0" fontId="16" fillId="0" borderId="0" xfId="0" applyFont="1" applyAlignment="1"/>
    <xf numFmtId="0" fontId="8" fillId="0" borderId="0" xfId="0" applyFont="1" applyAlignment="1"/>
    <xf numFmtId="0" fontId="7" fillId="0" borderId="0" xfId="0" applyFont="1" applyAlignment="1"/>
    <xf numFmtId="0" fontId="0" fillId="0" borderId="3" xfId="0" applyBorder="1" applyAlignment="1"/>
    <xf numFmtId="0" fontId="11" fillId="0" borderId="0" xfId="0" applyFont="1" applyAlignment="1"/>
    <xf numFmtId="0" fontId="13" fillId="0" borderId="0" xfId="0" applyFont="1" applyAlignment="1"/>
    <xf numFmtId="0" fontId="14" fillId="0" borderId="0" xfId="0" applyFont="1" applyAlignment="1"/>
    <xf numFmtId="164" fontId="0" fillId="0" borderId="0" xfId="1" applyNumberFormat="1" applyFont="1"/>
    <xf numFmtId="9" fontId="0" fillId="0" borderId="0" xfId="1" applyNumberFormat="1" applyFont="1"/>
    <xf numFmtId="0" fontId="2" fillId="8" borderId="0" xfId="0" applyFont="1" applyFill="1" applyAlignment="1"/>
    <xf numFmtId="0" fontId="1" fillId="0" borderId="1" xfId="0" applyFont="1" applyFill="1" applyBorder="1" applyAlignment="1">
      <alignment wrapText="1"/>
    </xf>
    <xf numFmtId="9" fontId="0" fillId="0" borderId="1" xfId="1" applyNumberFormat="1" applyFont="1" applyBorder="1"/>
    <xf numFmtId="0" fontId="1" fillId="0" borderId="0" xfId="0" applyFont="1" applyFill="1" applyBorder="1"/>
    <xf numFmtId="9" fontId="0" fillId="0" borderId="0" xfId="0" applyNumberFormat="1"/>
    <xf numFmtId="9" fontId="0" fillId="0" borderId="1" xfId="1" applyFont="1" applyFill="1" applyBorder="1"/>
    <xf numFmtId="9" fontId="0" fillId="0" borderId="1" xfId="1" applyNumberFormat="1" applyFont="1" applyFill="1" applyBorder="1"/>
    <xf numFmtId="9" fontId="0" fillId="8" borderId="0" xfId="1" applyFont="1" applyFill="1"/>
    <xf numFmtId="0" fontId="3" fillId="0" borderId="0" xfId="0" applyFont="1"/>
    <xf numFmtId="0" fontId="0" fillId="9" borderId="0" xfId="0" applyFill="1"/>
    <xf numFmtId="0" fontId="2" fillId="8" borderId="0" xfId="0" applyFont="1" applyFill="1"/>
    <xf numFmtId="0" fontId="0" fillId="8" borderId="0" xfId="0" applyFill="1"/>
    <xf numFmtId="0" fontId="0" fillId="10" borderId="0" xfId="0" applyFill="1"/>
    <xf numFmtId="0" fontId="2" fillId="11" borderId="0" xfId="0" applyFont="1" applyFill="1"/>
    <xf numFmtId="15" fontId="0" fillId="8" borderId="0" xfId="0" applyNumberFormat="1" applyFill="1"/>
    <xf numFmtId="0" fontId="23" fillId="0" borderId="0" xfId="0" applyFont="1"/>
    <xf numFmtId="0" fontId="0" fillId="0" borderId="0" xfId="0" applyAlignment="1">
      <alignment horizontal="center"/>
    </xf>
  </cellXfs>
  <cellStyles count="2">
    <cellStyle name="Normal" xfId="0" builtinId="0"/>
    <cellStyle name="Percent" xfId="1" builtinId="5"/>
  </cellStyles>
  <dxfs count="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66FF"/>
      <color rgb="FFFFFF00"/>
      <color rgb="FF00FF99"/>
      <color rgb="FFCC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Matthew Richard Campbell" id="{E35CAF53-5667-462F-8969-4412BFDDC084}" userId="S::campb474@purdue.edu::68f8fe7e-e0b8-437a-a4de-94922947bf9b" providerId="AD"/>
  <person displayName="Dharun Rajkkumar Anandayuvaraj" id="{DEE6CC9E-2EFF-49FE-8873-27B85E6D263B}" userId="S::dananday@purdue.edu::e0c1bc35-711c-4e4f-8925-978bf5d12bb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7" dT="2024-03-20T17:00:58.04" personId="{E35CAF53-5667-462F-8969-4412BFDDC084}" id="{A6776D5B-6B8D-4F40-BE1F-5A842F022B6E}">
    <text>revise these both after comment above is resolved</text>
  </threadedComment>
  <threadedComment ref="B7" dT="2024-04-24T15:49:28.62" personId="{DEE6CC9E-2EFF-49FE-8873-27B85E6D263B}" id="{873CDF8F-838C-4692-A6A2-7551441C8902}" parentId="{A6776D5B-6B8D-4F40-BE1F-5A842F022B6E}">
    <text>I think NSE</text>
  </threadedComment>
</ThreadedComments>
</file>

<file path=xl/threadedComments/threadedComment2.xml><?xml version="1.0" encoding="utf-8"?>
<ThreadedComments xmlns="http://schemas.microsoft.com/office/spreadsheetml/2018/threadedcomments" xmlns:x="http://schemas.openxmlformats.org/spreadsheetml/2006/main">
  <threadedComment ref="B9" dT="2024-03-19T16:38:11.98" personId="{E35CAF53-5667-462F-8969-4412BFDDC084}" id="{364F4603-6C9B-4E12-B795-2C11DC5B3116}">
    <text>This doesn't make sense anymore</text>
  </threadedComment>
</ThreadedComments>
</file>

<file path=xl/threadedComments/threadedComment3.xml><?xml version="1.0" encoding="utf-8"?>
<ThreadedComments xmlns="http://schemas.microsoft.com/office/spreadsheetml/2018/threadedcomments" xmlns:x="http://schemas.openxmlformats.org/spreadsheetml/2006/main">
  <threadedComment ref="F57" dT="2024-03-19T15:42:17.28" personId="{E35CAF53-5667-462F-8969-4412BFDDC084}" id="{9C9DFA32-F3E8-4A97-AAEB-FF91BDD29D3F}">
    <text>I should have put this in NSE causes</text>
  </threadedComment>
  <threadedComment ref="D67" dT="2024-03-19T15:58:37.90" personId="{E35CAF53-5667-462F-8969-4412BFDDC084}" id="{28FE6AAF-2F84-4A74-B4FA-DF1CA447C3A8}">
    <text>Human error</text>
  </threadedComment>
  <threadedComment ref="F68" dT="2024-03-19T16:12:30.17" personId="{E35CAF53-5667-462F-8969-4412BFDDC084}" id="{04EAA32B-45B1-4406-A184-277FDA48D9EB}">
    <text>Should we consider 1 an SWE cause? It doesn't mention a specific exploit or practice that occurred during the SWE process.</text>
  </threadedComment>
  <threadedComment ref="F68" dT="2024-04-21T23:53:07.67" personId="{DEE6CC9E-2EFF-49FE-8873-27B85E6D263B}" id="{2B5F55D0-DB52-47BE-B317-841E3DD0E947}" parentId="{04EAA32B-45B1-4406-A184-277FDA48D9EB}">
    <text>Yes, cause it implies that AOL wasn't monitoring</text>
  </threadedComment>
  <threadedComment ref="I68" dT="2024-03-19T16:18:35.17" personId="{E35CAF53-5667-462F-8969-4412BFDDC084}" id="{10181B48-DD48-46DC-A0EC-AF10F396FF3A}">
    <text>Is this a prevention or a fix?</text>
  </threadedComment>
  <threadedComment ref="I68" dT="2024-04-21T23:53:30.53" personId="{DEE6CC9E-2EFF-49FE-8873-27B85E6D263B}" id="{E9F2111B-E564-4192-AF7A-B4FFC2F63BA0}" parentId="{10181B48-DD48-46DC-A0EC-AF10F396FF3A}">
    <text>I think prevention, but we're just merging it now</text>
  </threadedComment>
  <threadedComment ref="G77" dT="2024-03-19T16:34:23.27" personId="{E35CAF53-5667-462F-8969-4412BFDDC084}" id="{C953F477-A61A-4265-AEA5-E73CB0F96EB2}">
    <text>Are we considering HW as NSWE causes?</text>
  </threadedComment>
  <threadedComment ref="G77" dT="2024-04-21T23:53:46.03" personId="{DEE6CC9E-2EFF-49FE-8873-27B85E6D263B}" id="{6A2BBA75-E6D8-4EB5-9E1B-96C9EA122049}" parentId="{C953F477-A61A-4265-AEA5-E73CB0F96EB2}">
    <text>Yes</text>
  </threadedComment>
  <threadedComment ref="I78" dT="2024-03-19T16:38:11.98" personId="{E35CAF53-5667-462F-8969-4412BFDDC084}" id="{A1814D7B-D99C-4C6C-B4BE-57A7E01ABCAB}">
    <text>This doesn't make sense anymore</text>
  </threadedComment>
  <threadedComment ref="I78" dT="2024-04-21T23:54:03.56" personId="{DEE6CC9E-2EFF-49FE-8873-27B85E6D263B}" id="{9AE6286E-2C31-48B9-8EA1-866A6FC148F0}" parentId="{A1814D7B-D99C-4C6C-B4BE-57A7E01ABCAB}">
    <text>You're right, removed</text>
  </threadedComment>
  <threadedComment ref="F88" dT="2024-03-19T16:49:50.13" personId="{E35CAF53-5667-462F-8969-4412BFDDC084}" id="{B139695E-6E78-415B-9420-868FF8F19C14}">
    <text>Are we counting speculative SW causes if the article does not state it with confidence?</text>
  </threadedComment>
  <threadedComment ref="F88" dT="2024-04-21T23:54:25.51" personId="{DEE6CC9E-2EFF-49FE-8873-27B85E6D263B}" id="{3F742388-5F90-44A0-B02C-DB4C7F2A34C0}" parentId="{B139695E-6E78-415B-9420-868FF8F19C14}">
    <text>I think as long as the article mentions, we use it</text>
  </threadedComment>
  <threadedComment ref="J88" dT="2024-03-19T16:51:19.63" personId="{E35CAF53-5667-462F-8969-4412BFDDC084}" id="{D1FDB6CE-76EB-49D3-BC6B-C7FE6B15D6B0}">
    <text>I think this would count as a prevention.</text>
  </threadedComment>
  <threadedComment ref="J88" dT="2024-04-21T23:54:47.51" personId="{DEE6CC9E-2EFF-49FE-8873-27B85E6D263B}" id="{2F32B409-87D1-450C-B029-6954B8CEBA99}" parentId="{D1FDB6CE-76EB-49D3-BC6B-C7FE6B15D6B0}">
    <text>Sure, but merging now</text>
  </threadedComment>
  <threadedComment ref="J97" dT="2024-03-19T17:01:41.26" personId="{E35CAF53-5667-462F-8969-4412BFDDC084}" id="{E6730304-65D6-4986-8C9A-58635DA52C27}">
    <text>I agree, these fit better in prevention</text>
  </threadedComment>
  <threadedComment ref="G98" dT="2024-03-19T16:58:31.35" personId="{E35CAF53-5667-462F-8969-4412BFDDC084}" id="{3080445E-53AD-4177-AEC8-641CACADE9AA}">
    <text>Would 3 be SWE?</text>
  </threadedComment>
  <threadedComment ref="G98" dT="2024-04-21T23:55:14.53" personId="{DEE6CC9E-2EFF-49FE-8873-27B85E6D263B}" id="{600A7A1B-F2A4-4727-ADAD-55B75EBEA0D6}" parentId="{3080445E-53AD-4177-AEC8-641CACADE9AA}">
    <text>I think we should just remove it</text>
  </threadedComment>
  <threadedComment ref="J108" dT="2024-03-19T17:06:33.45" personId="{E35CAF53-5667-462F-8969-4412BFDDC084}" id="{2134169A-7901-4B57-AA6D-82FB66C8225A}">
    <text>I think 2 should be in preventions</text>
  </threadedComment>
  <threadedComment ref="I111" dT="2024-03-19T17:07:17.39" personId="{E35CAF53-5667-462F-8969-4412BFDDC084}" id="{32A5D21C-BFB8-4820-967E-C58D3C14743F}">
    <text>This is pending on "consider passwords compromised" to be moved to preventions</text>
  </threadedComment>
  <threadedComment ref="B117" dT="2024-03-19T17:11:00.50" personId="{E35CAF53-5667-462F-8969-4412BFDDC084}" id="{566D38A6-F8BB-4CCD-8163-65AEAEDA6C65}">
    <text>2007 was the date of a previous related hack. Should we consider these dates too or just the dates of the specific hack?</text>
  </threadedComment>
  <threadedComment ref="B117" dT="2024-04-21T23:55:49.04" personId="{DEE6CC9E-2EFF-49FE-8873-27B85E6D263B}" id="{2D626150-9FAD-49CE-B50D-D9A8C380311F}" parentId="{566D38A6-F8BB-4CCD-8163-65AEAEDA6C65}">
    <text>I think just for this incident</text>
  </threadedComment>
  <threadedComment ref="J117" dT="2024-03-19T17:18:22.50" personId="{E35CAF53-5667-462F-8969-4412BFDDC084}" id="{1505FEBB-65F1-4977-A5A5-64E324011D53}">
    <text>Human error, not a fix.</text>
  </threadedComment>
  <threadedComment ref="E118" dT="2024-03-19T17:13:16.47" personId="{E35CAF53-5667-462F-8969-4412BFDDC084}" id="{C7E03C74-9D5A-4A43-9642-933AACE09D34}">
    <text>Is 2 redundant?</text>
  </threadedComment>
  <threadedComment ref="E118" dT="2024-04-21T23:56:03.21" personId="{DEE6CC9E-2EFF-49FE-8873-27B85E6D263B}" id="{DED97457-11A2-42D8-B240-0FCD1D40AA1E}" parentId="{C7E03C74-9D5A-4A43-9642-933AACE09D34}">
    <text>We can put it in one sentence</text>
  </threadedComment>
  <threadedComment ref="H118" dT="2024-03-19T17:16:07.49" personId="{E35CAF53-5667-462F-8969-4412BFDDC084}" id="{5F5CB36F-0363-4FDB-B099-3FCD988BEA04}">
    <text>Is 2 an impact or just a significant date?</text>
  </threadedComment>
  <threadedComment ref="H118" dT="2024-04-21T23:51:33.05" personId="{DEE6CC9E-2EFF-49FE-8873-27B85E6D263B}" id="{193944D4-C75C-4068-87B1-50C8CB5929DE}" parentId="{5F5CB36F-0363-4FDB-B099-3FCD988BEA04}">
    <text>I agree</text>
  </threadedComment>
  <threadedComment ref="B121" dT="2024-03-19T17:11:18.63" personId="{E35CAF53-5667-462F-8969-4412BFDDC084}" id="{48E14CE0-D09F-43FC-9538-0888E850CCBA}">
    <text>Pending above</text>
  </threadedComment>
  <threadedComment ref="H127" dT="2024-03-19T17:54:02.04" personId="{E35CAF53-5667-462F-8969-4412BFDDC084}" id="{3CE80D76-4CFF-4F61-B2CF-8D40591BED76}">
    <text>2 is speculation, I will omit this.</text>
  </threadedComment>
  <threadedComment ref="H127" dT="2024-04-22T00:51:33.04" personId="{DEE6CC9E-2EFF-49FE-8873-27B85E6D263B}" id="{C2A5E946-2E48-409B-8180-42C769813E74}" parentId="{3CE80D76-4CFF-4F61-B2CF-8D40591BED76}">
    <text>Agreed</text>
  </threadedComment>
  <threadedComment ref="D128" dT="2024-03-19T17:50:50.13" personId="{E35CAF53-5667-462F-8969-4412BFDDC084}" id="{5AE0AD25-5693-4A08-BB66-A5367E8E1995}">
    <text>What is everything after unknown?</text>
  </threadedComment>
  <threadedComment ref="D128" dT="2024-04-22T00:43:33.38" personId="{DEE6CC9E-2EFF-49FE-8873-27B85E6D263B}" id="{755FFAA1-FA92-4AAD-A394-01C4F64949F9}" parentId="{5AE0AD25-5693-4A08-BB66-A5367E8E1995}">
    <text>I agree, we can remove</text>
  </threadedComment>
  <threadedComment ref="D133" dT="2024-03-19T17:51:14.28" personId="{E35CAF53-5667-462F-8969-4412BFDDC084}" id="{5C42C09E-309F-4040-BDF6-969C1B36BE9E}">
    <text>Pending answer above?</text>
  </threadedComment>
  <threadedComment ref="J137" dT="2024-03-19T18:04:36.63" personId="{E35CAF53-5667-462F-8969-4412BFDDC084}" id="{8667DDDB-B516-4935-B756-D2E59B71AE9F}">
    <text>The article frames these as Google's supposed 'fixes' but they are not widely accepted solutions. Should we still consider them?</text>
  </threadedComment>
  <threadedComment ref="G138" dT="2024-03-19T18:01:21.36" personId="{E35CAF53-5667-462F-8969-4412BFDDC084}" id="{EE315072-53FE-45A7-B5BC-437DB25FB812}">
    <text>I would consider 1 to be an impact?</text>
  </threadedComment>
  <threadedComment ref="J138" dT="2024-03-19T18:06:14.09" personId="{E35CAF53-5667-462F-8969-4412BFDDC084}" id="{32686A37-3B40-4D06-AA5F-97E25A0D3949}">
    <text>I think 1 would be more of a prevention because it would decrease the risk of this happening again but not eliminate it completely?</text>
  </threadedComment>
  <threadedComment ref="J143" dT="2024-03-19T18:06:29.29" personId="{E35CAF53-5667-462F-8969-4412BFDDC084}" id="{C507DFDE-B573-4784-A74E-D1D78E0FD9F8}">
    <text>TBD</text>
  </threadedComment>
  <threadedComment ref="J143" dT="2024-03-19T18:06:46.10" personId="{E35CAF53-5667-462F-8969-4412BFDDC084}" id="{67274FC5-5DB9-45B6-89E5-843FB92EFB6E}" parentId="{C507DFDE-B573-4784-A74E-D1D78E0FD9F8}">
    <text>Based on solution of above</text>
  </threadedComment>
  <threadedComment ref="J148" dT="2024-03-19T18:17:59.24" personId="{E35CAF53-5667-462F-8969-4412BFDDC084}" id="{93FAB28E-900E-47C0-B0D3-8C31CBBE9970}">
    <text>Does this fit better as a prevention for further impact?</text>
  </threadedComment>
  <threadedComment ref="J148" dT="2024-04-22T13:13:44.04" personId="{DEE6CC9E-2EFF-49FE-8873-27B85E6D263B}" id="{A5FE09D5-61FD-45B4-9AD5-D494DB66217F}" parentId="{93FAB28E-900E-47C0-B0D3-8C31CBBE9970}">
    <text>Sure</text>
  </threadedComment>
  <threadedComment ref="J153" dT="2024-03-19T18:18:47.05" personId="{E35CAF53-5667-462F-8969-4412BFDDC084}" id="{822CA13D-45A5-4747-AF5B-4FA4506B69ED}">
    <text>Depending on above</text>
  </threadedComment>
  <threadedComment ref="G157" dT="2024-03-19T18:50:47.74" personId="{E35CAF53-5667-462F-8969-4412BFDDC084}" id="{3835A8BA-15CF-452E-AB45-513A0CB3F0D0}">
    <text>I could move 2 to SW causes</text>
  </threadedComment>
  <threadedComment ref="J157" dT="2024-03-19T18:52:27.12" personId="{E35CAF53-5667-462F-8969-4412BFDDC084}" id="{59D1E42F-EAE5-4615-B651-E974DD0E8D5D}">
    <text>I agree this is a prevention not a fix</text>
  </threadedComment>
  <threadedComment ref="G168" dT="2024-03-19T18:57:33.82" personId="{E35CAF53-5667-462F-8969-4412BFDDC084}" id="{92D3915F-B5F2-4A86-ACC7-1875872FD2ED}">
    <text>Would this be a SW cause?</text>
  </threadedComment>
  <threadedComment ref="G168" dT="2024-04-22T15:58:29.36" personId="{DEE6CC9E-2EFF-49FE-8873-27B85E6D263B}" id="{61A7DB7E-C3BC-4029-92EF-96672F9FD4B4}" parentId="{92D3915F-B5F2-4A86-ACC7-1875872FD2ED}">
    <text>I agree</text>
  </threadedComment>
  <threadedComment ref="J187" dT="2024-03-20T16:00:39.21" personId="{E35CAF53-5667-462F-8969-4412BFDDC084}" id="{FBAFF010-FFB8-4C0A-A1B1-837705C73CA6}">
    <text>1 is wrong. 2 should be moved to preventions.</text>
  </threadedComment>
  <threadedComment ref="F197" dT="2024-03-20T15:51:44.14" personId="{E35CAF53-5667-462F-8969-4412BFDDC084}" id="{1BC2E6BC-1AB4-48DF-BD4C-2E0403643613}">
    <text>Human error.</text>
  </threadedComment>
  <threadedComment ref="G197" dT="2024-03-20T15:53:16.68" personId="{E35CAF53-5667-462F-8969-4412BFDDC084}" id="{67CC0503-8E67-4829-BEB6-2138A0559228}">
    <text>Move 1, 3 to SE cause</text>
  </threadedComment>
  <threadedComment ref="D207" dT="2024-03-20T16:09:41.72" personId="{E35CAF53-5667-462F-8969-4412BFDDC084}" id="{345E2C8E-8059-455E-A223-7443B2F40445}">
    <text>I agree, its apple.</text>
  </threadedComment>
  <threadedComment ref="G207" dT="2024-03-20T16:13:52.38" personId="{E35CAF53-5667-462F-8969-4412BFDDC084}" id="{7ADF6DC2-B24C-46DB-B67E-C1146FDBDF76}">
    <text>Move both of these to se causes</text>
  </threadedComment>
  <threadedComment ref="J207" dT="2024-03-20T16:16:33.15" personId="{E35CAF53-5667-462F-8969-4412BFDDC084}" id="{E828845B-5DEA-4800-915C-646D20C5004C}">
    <text>I agree with moving this to preventions.</text>
  </threadedComment>
  <threadedComment ref="G217" dT="2024-03-20T16:21:17.32" personId="{E35CAF53-5667-462F-8969-4412BFDDC084}" id="{80C4A8D4-098C-41D5-8028-9E8AC7511AD4}">
    <text>I agree, move to impacts</text>
  </threadedComment>
  <threadedComment ref="D218" dT="2024-04-23T14:05:09.26" personId="{DEE6CC9E-2EFF-49FE-8873-27B85E6D263B}" id="{58B05E28-4FAC-4FCB-B517-339786D0B9C7}">
    <text xml:space="preserve">Removing researcher, since there were actual responsible entities </text>
  </threadedComment>
  <threadedComment ref="J218" dT="2024-03-20T16:23:22.03" personId="{E35CAF53-5667-462F-8969-4412BFDDC084}" id="{E938C435-B12B-41DF-8357-8ADE8A5E18B6}">
    <text>Would 3 make more sense as a prevention instead of a fix?</text>
  </threadedComment>
  <threadedComment ref="J218" dT="2024-04-23T13:56:03.77" personId="{DEE6CC9E-2EFF-49FE-8873-27B85E6D263B}" id="{9DAA44C1-7ED5-4222-BB24-EB0CDC5E4864}" parentId="{E938C435-B12B-41DF-8357-8ADE8A5E18B6}">
    <text>Sure</text>
  </threadedComment>
  <threadedComment ref="G227" dT="2024-03-20T16:26:34.37" personId="{E35CAF53-5667-462F-8969-4412BFDDC084}" id="{62F31A54-E7ED-4D0B-A61F-6980FCFBB7C8}">
    <text>This is SW</text>
  </threadedComment>
  <threadedComment ref="J248" dT="2024-03-20T16:39:20.40" personId="{E35CAF53-5667-462F-8969-4412BFDDC084}" id="{6CE09B06-7BC2-4328-9A04-74F8715DB345}">
    <text>I would put 2 as a prevention</text>
  </threadedComment>
  <threadedComment ref="I251" dT="2024-03-20T16:39:35.20" personId="{E35CAF53-5667-462F-8969-4412BFDDC084}" id="{3D833D5E-7180-4AC9-A7D8-A2AC7A744532}">
    <text>based on fixes comment</text>
  </threadedComment>
  <threadedComment ref="D257" dT="2024-03-20T16:42:28.51" personId="{E35CAF53-5667-462F-8969-4412BFDDC084}" id="{3DBC6D00-629D-4C16-A734-042C0B271FAD}">
    <text>Biden administration wasn't involved in the original fault but they are heavily involved with the process. Should they be considered too?</text>
  </threadedComment>
  <threadedComment ref="J257" dT="2024-03-20T16:47:13.70" personId="{E35CAF53-5667-462F-8969-4412BFDDC084}" id="{44769BE6-B1F3-4F17-9FC6-F538FCAAD4AC}">
    <text>This should be moved to preventions</text>
  </threadedComment>
  <threadedComment ref="F258" dT="2024-03-20T16:43:57.76" personId="{E35CAF53-5667-462F-8969-4412BFDDC084}" id="{6240D9BA-6E3B-4965-A305-10A6463672FE}">
    <text>I think 2 better fits as an NSE cause</text>
  </threadedComment>
  <threadedComment ref="J258" dT="2024-03-20T16:48:08.77" personId="{E35CAF53-5667-462F-8969-4412BFDDC084}" id="{B05C37D9-DD78-402E-AC74-B94F0731D679}">
    <text>I think these are move preventions and not fixes.</text>
  </threadedComment>
  <threadedComment ref="D262" dT="2024-03-20T16:43:00.48" personId="{E35CAF53-5667-462F-8969-4412BFDDC084}" id="{F0F10795-DD48-449E-9CA0-F65126647BA1}">
    <text>Pending comment above</text>
  </threadedComment>
  <threadedComment ref="J262" dT="2024-03-20T16:48:28.21" personId="{E35CAF53-5667-462F-8969-4412BFDDC084}" id="{232A36B9-DD83-4A87-991B-32C60F7FBC7C}">
    <text>Comments above to resolve</text>
  </threadedComment>
  <threadedComment ref="F263" dT="2024-03-20T16:44:48.48" personId="{E35CAF53-5667-462F-8969-4412BFDDC084}" id="{AB60173E-06B8-4648-86D1-DFA04A22DCB7}">
    <text>Pending comment above</text>
  </threadedComment>
  <threadedComment ref="G263" dT="2024-03-20T16:45:22.64" personId="{E35CAF53-5667-462F-8969-4412BFDDC084}" id="{D1DA1290-F2EA-444E-BEBE-21399D4A32E1}">
    <text>Pending comment in SEcauses</text>
  </threadedComment>
  <threadedComment ref="J287" dT="2024-03-20T17:02:36.34" personId="{E35CAF53-5667-462F-8969-4412BFDDC084}" id="{05A0B81D-2E8A-418B-B604-8C81D0A1E77F}">
    <text>I agree this is more of a prevention.</text>
  </threadedComment>
  <threadedComment ref="G288" dT="2024-03-20T17:00:30.65" personId="{E35CAF53-5667-462F-8969-4412BFDDC084}" id="{D1456222-FC7F-48D5-AD0A-6C461B0D3E9E}">
    <text>Should this be under SE or NSE causes?</text>
  </threadedComment>
  <threadedComment ref="G289" dT="2024-03-20T17:00:58.04" personId="{E35CAF53-5667-462F-8969-4412BFDDC084}" id="{A1BCB05F-3928-4625-A655-205BD6429A0D}">
    <text>revise these both after comment above is resolved</text>
  </threadedComment>
  <threadedComment ref="G289" dT="2024-04-24T15:49:28.62" personId="{DEE6CC9E-2EFF-49FE-8873-27B85E6D263B}" id="{2D99D3CF-73BA-4953-A894-0974B9B9942B}" parentId="{A1BCB05F-3928-4625-A655-205BD6429A0D}">
    <text>I think NSE</text>
  </threadedComment>
  <threadedComment ref="F291" dT="2024-03-20T17:01:15.45" personId="{E35CAF53-5667-462F-8969-4412BFDDC084}" id="{30B9A009-0B31-44C9-85E9-F969D0507F62}">
    <text>resolve based on comment above</text>
  </threadedComment>
  <threadedComment ref="I291" dT="2024-03-20T17:03:04.47" personId="{E35CAF53-5667-462F-8969-4412BFDDC084}" id="{1767544B-CA22-44CB-B5ED-4CEDB7085C98}">
    <text>based on fixes comment</text>
  </threadedComment>
  <threadedComment ref="F308" dT="2024-03-20T17:09:28.35" personId="{E35CAF53-5667-462F-8969-4412BFDDC084}" id="{DF669C65-2F43-45EC-BDE9-8109BD58348D}">
    <text>I think this fits better in NSE causes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0E73-CA93-4558-A792-4ED1E6FAB44C}">
  <dimension ref="A1:U37"/>
  <sheetViews>
    <sheetView zoomScale="90" zoomScaleNormal="90" workbookViewId="0">
      <pane ySplit="1" topLeftCell="A6" activePane="bottomLeft" state="frozen"/>
      <selection pane="bottomLeft" activeCell="J24" sqref="J24"/>
    </sheetView>
  </sheetViews>
  <sheetFormatPr defaultColWidth="8.9296875" defaultRowHeight="14.25" x14ac:dyDescent="0.45"/>
  <cols>
    <col min="1" max="1" width="17.1328125" style="69" customWidth="1"/>
    <col min="2" max="2" width="56.19921875" style="56" customWidth="1"/>
    <col min="3" max="3" width="51.1328125" style="56" customWidth="1"/>
    <col min="4" max="4" width="32.1992187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55" t="s">
        <v>1117</v>
      </c>
      <c r="C2" s="76" t="s">
        <v>1125</v>
      </c>
      <c r="D2" s="55"/>
      <c r="F2" s="56">
        <v>0</v>
      </c>
      <c r="G2"/>
      <c r="J2" s="59">
        <v>1</v>
      </c>
      <c r="P2" s="56" t="e">
        <f>H2/($F2-$M2)</f>
        <v>#DIV/0!</v>
      </c>
      <c r="Q2" s="56" t="e">
        <f>I2/($F2-$M2)</f>
        <v>#DIV/0!</v>
      </c>
      <c r="R2" s="56" t="e">
        <f>J2/($F2-$M2)</f>
        <v>#DIV/0!</v>
      </c>
      <c r="S2" s="56" t="e">
        <f>K2/($F2-$M2)</f>
        <v>#DIV/0!</v>
      </c>
      <c r="T2" s="56" t="e">
        <f>L2/($F2-$M2)</f>
        <v>#DIV/0!</v>
      </c>
      <c r="U2" s="56" t="e">
        <f>M2/F2</f>
        <v>#DIV/0!</v>
      </c>
    </row>
    <row r="3" spans="1:21" x14ac:dyDescent="0.45">
      <c r="A3" s="54" t="s">
        <v>7</v>
      </c>
      <c r="B3" s="55" t="s">
        <v>1118</v>
      </c>
      <c r="C3" s="55" t="s">
        <v>1126</v>
      </c>
      <c r="D3" s="67"/>
      <c r="F3" s="56">
        <v>1</v>
      </c>
      <c r="G3"/>
      <c r="H3" s="57">
        <v>1</v>
      </c>
      <c r="J3" s="59">
        <v>3</v>
      </c>
      <c r="P3" s="56">
        <f t="shared" ref="P3:T29" si="0">H3/($F3-$M3)</f>
        <v>1</v>
      </c>
      <c r="Q3" s="56">
        <f t="shared" si="0"/>
        <v>0</v>
      </c>
      <c r="R3" s="56">
        <f t="shared" si="0"/>
        <v>3</v>
      </c>
      <c r="S3" s="56">
        <f t="shared" si="0"/>
        <v>0</v>
      </c>
      <c r="T3" s="56">
        <f t="shared" si="0"/>
        <v>0</v>
      </c>
      <c r="U3" s="56">
        <f t="shared" ref="U3:U29" si="1">M3/F3</f>
        <v>0</v>
      </c>
    </row>
    <row r="4" spans="1:21" x14ac:dyDescent="0.45">
      <c r="A4" s="54" t="s">
        <v>9</v>
      </c>
      <c r="B4" s="85" t="s">
        <v>1113</v>
      </c>
      <c r="C4" s="67" t="s">
        <v>1104</v>
      </c>
      <c r="D4" s="55"/>
      <c r="F4" s="56">
        <v>1</v>
      </c>
      <c r="G4"/>
      <c r="H4" s="57">
        <v>1</v>
      </c>
      <c r="P4" s="56">
        <f t="shared" si="0"/>
        <v>1</v>
      </c>
      <c r="Q4" s="56">
        <f t="shared" si="0"/>
        <v>0</v>
      </c>
      <c r="R4" s="56">
        <f t="shared" si="0"/>
        <v>0</v>
      </c>
      <c r="S4" s="56">
        <f t="shared" si="0"/>
        <v>0</v>
      </c>
      <c r="T4" s="56">
        <f t="shared" si="0"/>
        <v>0</v>
      </c>
      <c r="U4" s="56">
        <f t="shared" si="1"/>
        <v>0</v>
      </c>
    </row>
    <row r="5" spans="1:21" x14ac:dyDescent="0.45">
      <c r="A5" s="54" t="s">
        <v>11</v>
      </c>
      <c r="B5" s="55" t="s">
        <v>1114</v>
      </c>
      <c r="C5" s="67" t="s">
        <v>1105</v>
      </c>
      <c r="D5" s="55"/>
      <c r="F5" s="56">
        <v>1</v>
      </c>
      <c r="G5"/>
      <c r="H5" s="57">
        <v>1</v>
      </c>
      <c r="P5" s="56">
        <f t="shared" si="0"/>
        <v>1</v>
      </c>
      <c r="Q5" s="56">
        <f t="shared" si="0"/>
        <v>0</v>
      </c>
      <c r="R5" s="56">
        <f t="shared" si="0"/>
        <v>0</v>
      </c>
      <c r="S5" s="56">
        <f t="shared" si="0"/>
        <v>0</v>
      </c>
      <c r="T5" s="56">
        <f t="shared" si="0"/>
        <v>0</v>
      </c>
      <c r="U5" s="56">
        <f t="shared" si="1"/>
        <v>0</v>
      </c>
    </row>
    <row r="6" spans="1:21" x14ac:dyDescent="0.45">
      <c r="A6" s="54" t="s">
        <v>13</v>
      </c>
      <c r="B6" s="55" t="s">
        <v>1119</v>
      </c>
      <c r="C6" s="67" t="s">
        <v>1106</v>
      </c>
      <c r="D6" s="55"/>
      <c r="F6" s="56">
        <v>1</v>
      </c>
      <c r="G6"/>
      <c r="H6" s="57">
        <v>1</v>
      </c>
      <c r="P6" s="56">
        <f t="shared" si="0"/>
        <v>1</v>
      </c>
      <c r="Q6" s="56">
        <f t="shared" si="0"/>
        <v>0</v>
      </c>
      <c r="R6" s="56">
        <f t="shared" si="0"/>
        <v>0</v>
      </c>
      <c r="S6" s="56">
        <f t="shared" si="0"/>
        <v>0</v>
      </c>
      <c r="T6" s="56">
        <f t="shared" si="0"/>
        <v>0</v>
      </c>
      <c r="U6" s="56">
        <f t="shared" si="1"/>
        <v>0</v>
      </c>
    </row>
    <row r="7" spans="1:21" ht="85.5" x14ac:dyDescent="0.45">
      <c r="A7" s="54" t="s">
        <v>15</v>
      </c>
      <c r="B7" s="2" t="s">
        <v>1181</v>
      </c>
      <c r="C7" s="3" t="s">
        <v>1107</v>
      </c>
      <c r="D7" s="67"/>
      <c r="F7" s="56">
        <v>2</v>
      </c>
      <c r="G7"/>
      <c r="H7" s="57">
        <v>1</v>
      </c>
      <c r="I7" s="58">
        <v>1</v>
      </c>
      <c r="P7" s="56">
        <f>H7/($F7-$M7)</f>
        <v>0.5</v>
      </c>
      <c r="Q7" s="56">
        <f t="shared" si="0"/>
        <v>0.5</v>
      </c>
      <c r="R7" s="56">
        <f t="shared" si="0"/>
        <v>0</v>
      </c>
      <c r="S7" s="56">
        <f t="shared" si="0"/>
        <v>0</v>
      </c>
      <c r="T7" s="56">
        <f t="shared" si="0"/>
        <v>0</v>
      </c>
      <c r="U7" s="56">
        <f t="shared" si="1"/>
        <v>0</v>
      </c>
    </row>
    <row r="8" spans="1:21" x14ac:dyDescent="0.45">
      <c r="A8" s="54" t="s">
        <v>16</v>
      </c>
      <c r="B8" s="55" t="s">
        <v>1115</v>
      </c>
      <c r="C8" s="55" t="s">
        <v>1127</v>
      </c>
      <c r="D8" s="55"/>
      <c r="F8" s="56">
        <v>2</v>
      </c>
      <c r="G8"/>
      <c r="H8" s="57">
        <v>2</v>
      </c>
      <c r="K8" s="60">
        <v>1</v>
      </c>
      <c r="P8" s="56">
        <f>H8/($F8-$M8)</f>
        <v>1</v>
      </c>
      <c r="Q8" s="56">
        <f t="shared" si="0"/>
        <v>0</v>
      </c>
      <c r="R8" s="56">
        <f t="shared" si="0"/>
        <v>0</v>
      </c>
      <c r="S8" s="56">
        <f t="shared" si="0"/>
        <v>0.5</v>
      </c>
      <c r="T8" s="56">
        <f t="shared" si="0"/>
        <v>0</v>
      </c>
      <c r="U8" s="56">
        <f t="shared" si="1"/>
        <v>0</v>
      </c>
    </row>
    <row r="9" spans="1:21" x14ac:dyDescent="0.45">
      <c r="A9" s="54" t="s">
        <v>18</v>
      </c>
      <c r="B9" s="55" t="s">
        <v>104</v>
      </c>
      <c r="C9" s="55" t="s">
        <v>1128</v>
      </c>
      <c r="D9" s="55"/>
      <c r="F9" s="56">
        <v>0</v>
      </c>
      <c r="G9"/>
      <c r="J9" s="59">
        <v>2</v>
      </c>
      <c r="K9" s="60">
        <v>1</v>
      </c>
      <c r="P9" s="56" t="e">
        <f t="shared" si="0"/>
        <v>#DIV/0!</v>
      </c>
      <c r="Q9" s="56" t="e">
        <f t="shared" si="0"/>
        <v>#DIV/0!</v>
      </c>
      <c r="R9" s="56" t="e">
        <f>J9/($F9-$M9)</f>
        <v>#DIV/0!</v>
      </c>
      <c r="S9" s="56" t="e">
        <f>K9/($F9-$M9)</f>
        <v>#DIV/0!</v>
      </c>
      <c r="T9" s="56" t="e">
        <f t="shared" si="0"/>
        <v>#DIV/0!</v>
      </c>
      <c r="U9" s="56" t="e">
        <f t="shared" si="1"/>
        <v>#DIV/0!</v>
      </c>
    </row>
    <row r="10" spans="1:21" x14ac:dyDescent="0.45">
      <c r="A10" s="54" t="s">
        <v>20</v>
      </c>
      <c r="B10" s="55" t="s">
        <v>104</v>
      </c>
      <c r="C10" s="55" t="s">
        <v>1129</v>
      </c>
      <c r="D10" s="55"/>
      <c r="F10" s="56">
        <v>0</v>
      </c>
      <c r="G10"/>
      <c r="K10" s="60">
        <v>1</v>
      </c>
      <c r="P10" s="56" t="e">
        <f>H10/(#REF!-$M10)</f>
        <v>#REF!</v>
      </c>
      <c r="Q10" s="56" t="e">
        <f>I10/(#REF!-$M10)</f>
        <v>#REF!</v>
      </c>
      <c r="R10" s="56" t="e">
        <f>J10/(#REF!-$M10)</f>
        <v>#REF!</v>
      </c>
      <c r="S10" s="56" t="e">
        <f>K10/(#REF!-$M10)</f>
        <v>#REF!</v>
      </c>
      <c r="T10" s="56" t="e">
        <f>L10/(#REF!-$M10)</f>
        <v>#REF!</v>
      </c>
      <c r="U10" s="56" t="e">
        <f>M10/#REF!</f>
        <v>#REF!</v>
      </c>
    </row>
    <row r="11" spans="1:21" x14ac:dyDescent="0.45">
      <c r="A11" s="54" t="s">
        <v>225</v>
      </c>
      <c r="F11" s="56">
        <v>0</v>
      </c>
      <c r="G11"/>
      <c r="J11" s="59">
        <v>2</v>
      </c>
      <c r="K11" s="60">
        <v>2</v>
      </c>
      <c r="P11" s="56" t="e">
        <f>#REF!/(#REF!-$M11)</f>
        <v>#REF!</v>
      </c>
      <c r="Q11" s="56" t="e">
        <f>I12/(#REF!-$M11)</f>
        <v>#REF!</v>
      </c>
      <c r="R11" s="56" t="e">
        <f>J12/(#REF!-$M11)</f>
        <v>#REF!</v>
      </c>
      <c r="S11" s="56" t="e">
        <f>K12/(#REF!-$M11)</f>
        <v>#REF!</v>
      </c>
      <c r="T11" s="56" t="e">
        <f>L11/(#REF!-$M11)</f>
        <v>#REF!</v>
      </c>
      <c r="U11" s="56" t="e">
        <f>M11/#REF!</f>
        <v>#REF!</v>
      </c>
    </row>
    <row r="12" spans="1:21" x14ac:dyDescent="0.45">
      <c r="A12" s="54" t="s">
        <v>22</v>
      </c>
      <c r="B12" s="86" t="s">
        <v>1116</v>
      </c>
      <c r="C12" s="67" t="s">
        <v>1108</v>
      </c>
      <c r="F12" s="56">
        <v>4</v>
      </c>
      <c r="H12" s="57">
        <v>4</v>
      </c>
      <c r="P12" s="56" t="e">
        <f>#REF!/(#REF!-$M12)</f>
        <v>#REF!</v>
      </c>
      <c r="Q12" s="56" t="e">
        <f>#REF!/(#REF!-$M12)</f>
        <v>#REF!</v>
      </c>
      <c r="R12" s="56" t="e">
        <f>#REF!/(#REF!-$M12)</f>
        <v>#REF!</v>
      </c>
      <c r="S12" s="56" t="e">
        <f>#REF!/(#REF!-$M12)</f>
        <v>#REF!</v>
      </c>
      <c r="T12" s="56" t="e">
        <f>L12/(#REF!-$M12)</f>
        <v>#REF!</v>
      </c>
      <c r="U12" s="56" t="e">
        <f>M12/#REF!</f>
        <v>#REF!</v>
      </c>
    </row>
    <row r="14" spans="1:21" x14ac:dyDescent="0.45">
      <c r="A14" s="77" t="s">
        <v>24</v>
      </c>
      <c r="B14" s="55" t="s">
        <v>66</v>
      </c>
      <c r="C14" s="76" t="s">
        <v>93</v>
      </c>
      <c r="D14" s="55" t="s">
        <v>1130</v>
      </c>
      <c r="E14" s="56">
        <f>IF(C14=B14,1,0)</f>
        <v>0</v>
      </c>
      <c r="F14" s="56">
        <v>0</v>
      </c>
      <c r="J14" s="59">
        <v>1</v>
      </c>
      <c r="P14" s="56" t="e">
        <f t="shared" si="0"/>
        <v>#DIV/0!</v>
      </c>
      <c r="Q14" s="56" t="e">
        <f t="shared" si="0"/>
        <v>#DIV/0!</v>
      </c>
      <c r="R14" s="56" t="e">
        <f t="shared" si="0"/>
        <v>#DIV/0!</v>
      </c>
      <c r="S14" s="56" t="e">
        <f t="shared" si="0"/>
        <v>#DIV/0!</v>
      </c>
      <c r="T14" s="56" t="e">
        <f t="shared" si="0"/>
        <v>#DIV/0!</v>
      </c>
      <c r="U14" s="56" t="e">
        <f t="shared" si="1"/>
        <v>#DIV/0!</v>
      </c>
    </row>
    <row r="15" spans="1:21" x14ac:dyDescent="0.45">
      <c r="A15" s="77" t="s">
        <v>25</v>
      </c>
      <c r="B15" s="55" t="s">
        <v>66</v>
      </c>
      <c r="C15" s="76" t="s">
        <v>378</v>
      </c>
      <c r="D15" s="55" t="s">
        <v>1131</v>
      </c>
      <c r="E15" s="56">
        <f t="shared" ref="E15:E29" si="2">IF(C15=B15,1,0)</f>
        <v>0</v>
      </c>
      <c r="F15" s="56">
        <v>0</v>
      </c>
      <c r="J15" s="59">
        <v>1</v>
      </c>
      <c r="P15" s="56" t="e">
        <f t="shared" si="0"/>
        <v>#DIV/0!</v>
      </c>
      <c r="Q15" s="56" t="e">
        <f t="shared" si="0"/>
        <v>#DIV/0!</v>
      </c>
      <c r="R15" s="56" t="e">
        <f t="shared" si="0"/>
        <v>#DIV/0!</v>
      </c>
      <c r="S15" s="56" t="e">
        <f t="shared" si="0"/>
        <v>#DIV/0!</v>
      </c>
      <c r="T15" s="56" t="e">
        <f t="shared" si="0"/>
        <v>#DIV/0!</v>
      </c>
      <c r="U15" s="56" t="e">
        <f t="shared" si="1"/>
        <v>#DIV/0!</v>
      </c>
    </row>
    <row r="16" spans="1:21" x14ac:dyDescent="0.45">
      <c r="A16" s="77" t="s">
        <v>26</v>
      </c>
      <c r="B16" s="55" t="s">
        <v>58</v>
      </c>
      <c r="C16" s="55" t="s">
        <v>58</v>
      </c>
      <c r="D16" s="55" t="s">
        <v>1132</v>
      </c>
      <c r="E16" s="56">
        <f t="shared" si="2"/>
        <v>1</v>
      </c>
      <c r="F16" s="56">
        <v>2</v>
      </c>
      <c r="H16" s="57">
        <v>2</v>
      </c>
      <c r="P16" s="56">
        <f t="shared" si="0"/>
        <v>1</v>
      </c>
      <c r="Q16" s="56">
        <f t="shared" si="0"/>
        <v>0</v>
      </c>
      <c r="R16" s="56">
        <f t="shared" si="0"/>
        <v>0</v>
      </c>
      <c r="S16" s="56">
        <f t="shared" si="0"/>
        <v>0</v>
      </c>
      <c r="T16" s="56">
        <f t="shared" si="0"/>
        <v>0</v>
      </c>
      <c r="U16" s="56">
        <f t="shared" si="1"/>
        <v>0</v>
      </c>
    </row>
    <row r="17" spans="1:21" x14ac:dyDescent="0.45">
      <c r="A17" s="77" t="s">
        <v>27</v>
      </c>
      <c r="B17" s="55" t="s">
        <v>59</v>
      </c>
      <c r="C17" s="55" t="s">
        <v>59</v>
      </c>
      <c r="D17" s="55" t="s">
        <v>1109</v>
      </c>
      <c r="E17" s="56">
        <f t="shared" si="2"/>
        <v>1</v>
      </c>
      <c r="F17" s="56">
        <v>2</v>
      </c>
      <c r="H17" s="57">
        <v>2</v>
      </c>
      <c r="P17" s="56">
        <f t="shared" si="0"/>
        <v>1</v>
      </c>
      <c r="Q17" s="56">
        <f t="shared" si="0"/>
        <v>0</v>
      </c>
      <c r="R17" s="56">
        <f t="shared" si="0"/>
        <v>0</v>
      </c>
      <c r="S17" s="56">
        <f t="shared" si="0"/>
        <v>0</v>
      </c>
      <c r="T17" s="56">
        <f t="shared" si="0"/>
        <v>0</v>
      </c>
      <c r="U17" s="56">
        <f t="shared" si="1"/>
        <v>0</v>
      </c>
    </row>
    <row r="18" spans="1:21" x14ac:dyDescent="0.45">
      <c r="A18" s="77" t="s">
        <v>28</v>
      </c>
      <c r="B18" s="55" t="s">
        <v>60</v>
      </c>
      <c r="C18" s="55" t="s">
        <v>60</v>
      </c>
      <c r="D18" s="55" t="s">
        <v>1110</v>
      </c>
      <c r="E18" s="56">
        <f t="shared" si="2"/>
        <v>1</v>
      </c>
      <c r="F18" s="56">
        <v>2</v>
      </c>
      <c r="H18" s="57">
        <v>2</v>
      </c>
      <c r="P18" s="56">
        <f t="shared" si="0"/>
        <v>1</v>
      </c>
      <c r="Q18" s="56">
        <f t="shared" si="0"/>
        <v>0</v>
      </c>
      <c r="R18" s="56">
        <f t="shared" si="0"/>
        <v>0</v>
      </c>
      <c r="S18" s="56">
        <f t="shared" si="0"/>
        <v>0</v>
      </c>
      <c r="T18" s="56">
        <f t="shared" si="0"/>
        <v>0</v>
      </c>
      <c r="U18" s="56">
        <f t="shared" si="1"/>
        <v>0</v>
      </c>
    </row>
    <row r="19" spans="1:21" x14ac:dyDescent="0.45">
      <c r="A19" s="77" t="s">
        <v>29</v>
      </c>
      <c r="B19" s="55" t="s">
        <v>61</v>
      </c>
      <c r="C19" s="55" t="s">
        <v>61</v>
      </c>
      <c r="D19" s="55" t="s">
        <v>1111</v>
      </c>
      <c r="E19" s="56">
        <f t="shared" si="2"/>
        <v>1</v>
      </c>
      <c r="F19" s="56">
        <v>1</v>
      </c>
      <c r="H19" s="57">
        <v>1</v>
      </c>
      <c r="P19" s="56">
        <f t="shared" si="0"/>
        <v>1</v>
      </c>
      <c r="Q19" s="56">
        <f t="shared" si="0"/>
        <v>0</v>
      </c>
      <c r="R19" s="56">
        <f t="shared" si="0"/>
        <v>0</v>
      </c>
      <c r="S19" s="56">
        <f t="shared" si="0"/>
        <v>0</v>
      </c>
      <c r="T19" s="56">
        <f t="shared" si="0"/>
        <v>0</v>
      </c>
      <c r="U19" s="56">
        <f t="shared" si="1"/>
        <v>0</v>
      </c>
    </row>
    <row r="20" spans="1:21" x14ac:dyDescent="0.45">
      <c r="A20" s="77" t="s">
        <v>30</v>
      </c>
      <c r="B20" s="55" t="s">
        <v>66</v>
      </c>
      <c r="C20" s="78" t="s">
        <v>62</v>
      </c>
      <c r="D20" s="55" t="s">
        <v>1133</v>
      </c>
      <c r="E20" s="56">
        <f t="shared" si="2"/>
        <v>0</v>
      </c>
      <c r="F20" s="56">
        <v>0</v>
      </c>
      <c r="K20" s="60">
        <v>1</v>
      </c>
      <c r="P20" s="56" t="e">
        <f t="shared" si="0"/>
        <v>#DIV/0!</v>
      </c>
      <c r="Q20" s="56" t="e">
        <f t="shared" si="0"/>
        <v>#DIV/0!</v>
      </c>
      <c r="R20" s="56" t="e">
        <f t="shared" si="0"/>
        <v>#DIV/0!</v>
      </c>
      <c r="S20" s="56" t="e">
        <f t="shared" si="0"/>
        <v>#DIV/0!</v>
      </c>
      <c r="T20" s="56" t="e">
        <f t="shared" si="0"/>
        <v>#DIV/0!</v>
      </c>
      <c r="U20" s="56" t="e">
        <f t="shared" si="1"/>
        <v>#DIV/0!</v>
      </c>
    </row>
    <row r="21" spans="1:21" x14ac:dyDescent="0.45">
      <c r="A21" s="77" t="s">
        <v>31</v>
      </c>
      <c r="B21" s="55" t="s">
        <v>66</v>
      </c>
      <c r="C21" s="76" t="s">
        <v>63</v>
      </c>
      <c r="D21" s="55" t="s">
        <v>1134</v>
      </c>
      <c r="E21" s="56">
        <f t="shared" si="2"/>
        <v>0</v>
      </c>
      <c r="F21" s="56">
        <v>0</v>
      </c>
      <c r="J21" s="59">
        <v>1</v>
      </c>
      <c r="P21" s="56" t="e">
        <f t="shared" si="0"/>
        <v>#DIV/0!</v>
      </c>
      <c r="Q21" s="56" t="e">
        <f t="shared" si="0"/>
        <v>#DIV/0!</v>
      </c>
      <c r="R21" s="56" t="e">
        <f t="shared" si="0"/>
        <v>#DIV/0!</v>
      </c>
      <c r="S21" s="56" t="e">
        <f t="shared" si="0"/>
        <v>#DIV/0!</v>
      </c>
      <c r="T21" s="56" t="e">
        <f t="shared" si="0"/>
        <v>#DIV/0!</v>
      </c>
      <c r="U21" s="56" t="e">
        <f t="shared" si="1"/>
        <v>#DIV/0!</v>
      </c>
    </row>
    <row r="22" spans="1:21" x14ac:dyDescent="0.45">
      <c r="A22" s="77" t="s">
        <v>32</v>
      </c>
      <c r="B22" s="55" t="s">
        <v>67</v>
      </c>
      <c r="C22" s="55" t="s">
        <v>67</v>
      </c>
      <c r="D22" s="55" t="s">
        <v>1135</v>
      </c>
      <c r="E22" s="56">
        <f t="shared" si="2"/>
        <v>1</v>
      </c>
      <c r="F22" s="56">
        <v>1</v>
      </c>
      <c r="H22" s="57">
        <v>1</v>
      </c>
      <c r="P22" s="56">
        <f t="shared" si="0"/>
        <v>1</v>
      </c>
      <c r="Q22" s="56">
        <f t="shared" si="0"/>
        <v>0</v>
      </c>
      <c r="R22" s="56">
        <f t="shared" si="0"/>
        <v>0</v>
      </c>
      <c r="S22" s="56">
        <f t="shared" si="0"/>
        <v>0</v>
      </c>
      <c r="T22" s="56">
        <f t="shared" si="0"/>
        <v>0</v>
      </c>
      <c r="U22" s="56">
        <f t="shared" si="1"/>
        <v>0</v>
      </c>
    </row>
    <row r="23" spans="1:21" x14ac:dyDescent="0.45">
      <c r="A23" s="77" t="s">
        <v>33</v>
      </c>
      <c r="B23" s="55" t="s">
        <v>68</v>
      </c>
      <c r="C23" s="55" t="s">
        <v>1137</v>
      </c>
      <c r="D23" s="55" t="s">
        <v>1136</v>
      </c>
      <c r="E23" s="56">
        <f t="shared" si="2"/>
        <v>0</v>
      </c>
      <c r="F23" s="56">
        <v>1</v>
      </c>
      <c r="H23" s="57">
        <v>1</v>
      </c>
      <c r="K23" s="60">
        <v>1</v>
      </c>
      <c r="P23" s="56">
        <f t="shared" si="0"/>
        <v>1</v>
      </c>
      <c r="Q23" s="56">
        <f t="shared" si="0"/>
        <v>0</v>
      </c>
      <c r="R23" s="56">
        <f t="shared" si="0"/>
        <v>0</v>
      </c>
      <c r="S23" s="56">
        <f t="shared" si="0"/>
        <v>1</v>
      </c>
      <c r="T23" s="56">
        <f t="shared" si="0"/>
        <v>0</v>
      </c>
      <c r="U23" s="56">
        <f t="shared" si="1"/>
        <v>0</v>
      </c>
    </row>
    <row r="24" spans="1:21" x14ac:dyDescent="0.45">
      <c r="A24" s="77" t="s">
        <v>34</v>
      </c>
      <c r="B24" s="55" t="s">
        <v>65</v>
      </c>
      <c r="C24" s="55" t="s">
        <v>65</v>
      </c>
      <c r="D24" s="55" t="s">
        <v>1112</v>
      </c>
      <c r="E24" s="56">
        <f t="shared" si="2"/>
        <v>1</v>
      </c>
      <c r="F24" s="56">
        <v>1</v>
      </c>
      <c r="H24" s="57">
        <v>1</v>
      </c>
      <c r="P24" s="56">
        <f t="shared" si="0"/>
        <v>1</v>
      </c>
      <c r="Q24" s="56">
        <f t="shared" si="0"/>
        <v>0</v>
      </c>
      <c r="R24" s="56">
        <f t="shared" si="0"/>
        <v>0</v>
      </c>
      <c r="S24" s="56">
        <f t="shared" si="0"/>
        <v>0</v>
      </c>
      <c r="T24" s="56">
        <f t="shared" si="0"/>
        <v>0</v>
      </c>
      <c r="U24" s="56">
        <f t="shared" si="1"/>
        <v>0</v>
      </c>
    </row>
    <row r="25" spans="1:21" x14ac:dyDescent="0.45">
      <c r="A25" s="77" t="s">
        <v>35</v>
      </c>
      <c r="B25" s="55" t="s">
        <v>138</v>
      </c>
      <c r="C25" s="55" t="s">
        <v>138</v>
      </c>
      <c r="D25" s="55" t="s">
        <v>1138</v>
      </c>
      <c r="E25" s="56">
        <f t="shared" si="2"/>
        <v>1</v>
      </c>
      <c r="F25" s="56">
        <v>1</v>
      </c>
      <c r="H25" s="57">
        <v>1</v>
      </c>
      <c r="P25" s="56">
        <f t="shared" si="0"/>
        <v>1</v>
      </c>
      <c r="Q25" s="56">
        <f t="shared" si="0"/>
        <v>0</v>
      </c>
      <c r="R25" s="56">
        <f t="shared" si="0"/>
        <v>0</v>
      </c>
      <c r="S25" s="56">
        <f t="shared" si="0"/>
        <v>0</v>
      </c>
      <c r="T25" s="56">
        <f t="shared" si="0"/>
        <v>0</v>
      </c>
      <c r="U25" s="56">
        <f t="shared" si="1"/>
        <v>0</v>
      </c>
    </row>
    <row r="26" spans="1:21" x14ac:dyDescent="0.45">
      <c r="A26" s="77" t="s">
        <v>36</v>
      </c>
      <c r="B26" s="55" t="s">
        <v>36</v>
      </c>
      <c r="C26" s="55" t="b">
        <v>0</v>
      </c>
      <c r="D26" s="55" t="s">
        <v>1139</v>
      </c>
      <c r="E26" s="56">
        <f t="shared" si="2"/>
        <v>0</v>
      </c>
      <c r="F26" s="56">
        <v>1</v>
      </c>
      <c r="I26" s="58">
        <v>1</v>
      </c>
      <c r="P26" s="56">
        <f t="shared" si="0"/>
        <v>0</v>
      </c>
      <c r="Q26" s="56">
        <f t="shared" si="0"/>
        <v>1</v>
      </c>
      <c r="R26" s="56">
        <f t="shared" si="0"/>
        <v>0</v>
      </c>
      <c r="S26" s="56">
        <f t="shared" si="0"/>
        <v>0</v>
      </c>
      <c r="T26" s="56">
        <f t="shared" si="0"/>
        <v>0</v>
      </c>
      <c r="U26" s="56">
        <f t="shared" si="1"/>
        <v>0</v>
      </c>
    </row>
    <row r="27" spans="1:21" x14ac:dyDescent="0.45">
      <c r="A27" s="69" t="s">
        <v>86</v>
      </c>
      <c r="B27" s="64" t="s">
        <v>84</v>
      </c>
      <c r="C27" s="55" t="s">
        <v>1141</v>
      </c>
      <c r="D27" s="55" t="s">
        <v>1140</v>
      </c>
      <c r="E27" s="56">
        <f t="shared" si="2"/>
        <v>0</v>
      </c>
      <c r="F27" s="56">
        <v>1</v>
      </c>
      <c r="H27" s="57">
        <v>1</v>
      </c>
      <c r="K27" s="60">
        <v>1</v>
      </c>
      <c r="P27" s="56">
        <f t="shared" si="0"/>
        <v>1</v>
      </c>
      <c r="Q27" s="56">
        <f t="shared" si="0"/>
        <v>0</v>
      </c>
      <c r="R27" s="56">
        <f t="shared" si="0"/>
        <v>0</v>
      </c>
      <c r="S27" s="56">
        <f t="shared" si="0"/>
        <v>1</v>
      </c>
      <c r="T27" s="56">
        <f t="shared" si="0"/>
        <v>0</v>
      </c>
      <c r="U27" s="56">
        <f t="shared" si="1"/>
        <v>0</v>
      </c>
    </row>
    <row r="28" spans="1:21" x14ac:dyDescent="0.45">
      <c r="A28" s="79" t="s">
        <v>87</v>
      </c>
      <c r="B28" s="64" t="s">
        <v>66</v>
      </c>
      <c r="C28" s="64" t="s">
        <v>66</v>
      </c>
      <c r="D28" s="55" t="s">
        <v>1142</v>
      </c>
      <c r="E28" s="56">
        <f t="shared" si="2"/>
        <v>1</v>
      </c>
      <c r="F28" s="56">
        <v>0</v>
      </c>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64" t="s">
        <v>83</v>
      </c>
      <c r="C29" s="64" t="s">
        <v>83</v>
      </c>
      <c r="D29" s="55" t="s">
        <v>1143</v>
      </c>
      <c r="E29" s="56">
        <f t="shared" si="2"/>
        <v>1</v>
      </c>
      <c r="F29" s="56">
        <v>1</v>
      </c>
      <c r="H29" s="57">
        <v>1</v>
      </c>
      <c r="P29" s="56">
        <f t="shared" si="0"/>
        <v>1</v>
      </c>
      <c r="Q29" s="56">
        <f t="shared" si="0"/>
        <v>0</v>
      </c>
      <c r="R29" s="56">
        <f t="shared" si="0"/>
        <v>0</v>
      </c>
      <c r="S29" s="56">
        <f t="shared" si="0"/>
        <v>0</v>
      </c>
      <c r="T29" s="56">
        <f t="shared" si="0"/>
        <v>0</v>
      </c>
      <c r="U29" s="56">
        <f t="shared" si="1"/>
        <v>0</v>
      </c>
    </row>
    <row r="30" spans="1:21" x14ac:dyDescent="0.45">
      <c r="D30" s="55"/>
      <c r="E30" s="55"/>
    </row>
    <row r="31" spans="1:21" x14ac:dyDescent="0.45">
      <c r="D31" s="55"/>
    </row>
    <row r="32" spans="1:21" x14ac:dyDescent="0.45">
      <c r="D32" s="55"/>
    </row>
    <row r="37" spans="2:4" x14ac:dyDescent="0.45">
      <c r="B37" s="64"/>
      <c r="C37" s="64"/>
      <c r="D37" s="64"/>
    </row>
  </sheetData>
  <conditionalFormatting sqref="E14:E29">
    <cfRule type="cellIs" dxfId="33" priority="1" operator="equal">
      <formula>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87F9-4498-4B12-8914-FB14BB54D097}">
  <dimension ref="A1:U37"/>
  <sheetViews>
    <sheetView zoomScale="80" zoomScaleNormal="80" workbookViewId="0">
      <pane ySplit="1" topLeftCell="A4" activePane="bottomLeft" state="frozen"/>
      <selection pane="bottomLeft" activeCell="A24" sqref="A24:XFD24"/>
    </sheetView>
  </sheetViews>
  <sheetFormatPr defaultColWidth="8.9296875" defaultRowHeight="14.25" x14ac:dyDescent="0.45"/>
  <cols>
    <col min="1" max="1" width="17.1328125" style="69" customWidth="1"/>
    <col min="2" max="2" width="48.53125" style="56" customWidth="1"/>
    <col min="3" max="3" width="51.1328125" style="56" customWidth="1"/>
    <col min="4" max="4" width="32.1992187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55" t="s">
        <v>842</v>
      </c>
      <c r="C2" s="55" t="s">
        <v>816</v>
      </c>
      <c r="D2" s="55"/>
      <c r="F2" s="56">
        <v>1</v>
      </c>
      <c r="G2" s="55"/>
      <c r="H2" s="57">
        <v>1</v>
      </c>
      <c r="P2" s="56">
        <f>H2/($F2-$M2)</f>
        <v>1</v>
      </c>
      <c r="Q2" s="56">
        <f>I2/($F2-$M2)</f>
        <v>0</v>
      </c>
      <c r="R2" s="56">
        <f>J2/($F2-$M2)</f>
        <v>0</v>
      </c>
      <c r="S2" s="56">
        <f>K2/($F2-$M2)</f>
        <v>0</v>
      </c>
      <c r="T2" s="56">
        <f>L2/($F2-$M2)</f>
        <v>0</v>
      </c>
      <c r="U2" s="56">
        <f>M2/F2</f>
        <v>0</v>
      </c>
    </row>
    <row r="3" spans="1:21" x14ac:dyDescent="0.45">
      <c r="A3" s="54" t="s">
        <v>7</v>
      </c>
      <c r="B3" s="55" t="s">
        <v>795</v>
      </c>
      <c r="C3" s="55" t="s">
        <v>803</v>
      </c>
      <c r="D3" s="67"/>
      <c r="F3" s="56">
        <v>1</v>
      </c>
      <c r="G3" s="55"/>
      <c r="H3" s="57">
        <v>1</v>
      </c>
      <c r="J3" s="59">
        <v>3</v>
      </c>
      <c r="P3" s="56">
        <f t="shared" ref="P3:T29" si="0">H3/($F3-$M3)</f>
        <v>1</v>
      </c>
      <c r="Q3" s="56">
        <f t="shared" si="0"/>
        <v>0</v>
      </c>
      <c r="R3" s="56">
        <f t="shared" si="0"/>
        <v>3</v>
      </c>
      <c r="S3" s="56">
        <f t="shared" si="0"/>
        <v>0</v>
      </c>
      <c r="T3" s="56">
        <f t="shared" si="0"/>
        <v>0</v>
      </c>
      <c r="U3" s="56">
        <f t="shared" ref="U3:U29" si="1">M3/F3</f>
        <v>0</v>
      </c>
    </row>
    <row r="4" spans="1:21" x14ac:dyDescent="0.45">
      <c r="A4" s="54" t="s">
        <v>9</v>
      </c>
      <c r="B4" s="64" t="s">
        <v>804</v>
      </c>
      <c r="C4" s="55" t="s">
        <v>783</v>
      </c>
      <c r="D4" s="55"/>
      <c r="F4" s="56">
        <v>2</v>
      </c>
      <c r="G4" s="55"/>
      <c r="H4" s="57">
        <v>2</v>
      </c>
      <c r="P4" s="56">
        <f t="shared" si="0"/>
        <v>1</v>
      </c>
      <c r="Q4" s="56">
        <f t="shared" si="0"/>
        <v>0</v>
      </c>
      <c r="R4" s="56">
        <f t="shared" si="0"/>
        <v>0</v>
      </c>
      <c r="S4" s="56">
        <f t="shared" si="0"/>
        <v>0</v>
      </c>
      <c r="T4" s="56">
        <f t="shared" si="0"/>
        <v>0</v>
      </c>
      <c r="U4" s="56">
        <f t="shared" si="1"/>
        <v>0</v>
      </c>
    </row>
    <row r="5" spans="1:21" x14ac:dyDescent="0.45">
      <c r="A5" s="54" t="s">
        <v>11</v>
      </c>
      <c r="B5" s="55" t="s">
        <v>1170</v>
      </c>
      <c r="C5" s="55" t="s">
        <v>784</v>
      </c>
      <c r="D5" s="55"/>
      <c r="F5" s="56">
        <v>1</v>
      </c>
      <c r="G5" s="55"/>
      <c r="H5" s="57">
        <v>1</v>
      </c>
      <c r="P5" s="56">
        <f t="shared" si="0"/>
        <v>1</v>
      </c>
      <c r="Q5" s="56">
        <f t="shared" si="0"/>
        <v>0</v>
      </c>
      <c r="R5" s="56">
        <f t="shared" si="0"/>
        <v>0</v>
      </c>
      <c r="S5" s="56">
        <f t="shared" si="0"/>
        <v>0</v>
      </c>
      <c r="T5" s="56">
        <f t="shared" si="0"/>
        <v>0</v>
      </c>
      <c r="U5" s="56">
        <f t="shared" si="1"/>
        <v>0</v>
      </c>
    </row>
    <row r="6" spans="1:21" x14ac:dyDescent="0.45">
      <c r="A6" s="54" t="s">
        <v>13</v>
      </c>
      <c r="B6" s="55" t="s">
        <v>1171</v>
      </c>
      <c r="C6" s="67" t="s">
        <v>785</v>
      </c>
      <c r="D6" s="55"/>
      <c r="F6" s="56">
        <v>1</v>
      </c>
      <c r="G6" s="55"/>
      <c r="H6" s="57">
        <v>1</v>
      </c>
      <c r="P6" s="56">
        <f t="shared" si="0"/>
        <v>1</v>
      </c>
      <c r="Q6" s="56">
        <f t="shared" si="0"/>
        <v>0</v>
      </c>
      <c r="R6" s="56">
        <f t="shared" si="0"/>
        <v>0</v>
      </c>
      <c r="S6" s="56">
        <f t="shared" si="0"/>
        <v>0</v>
      </c>
      <c r="T6" s="56">
        <f t="shared" si="0"/>
        <v>0</v>
      </c>
      <c r="U6" s="56">
        <f t="shared" si="1"/>
        <v>0</v>
      </c>
    </row>
    <row r="7" spans="1:21" x14ac:dyDescent="0.45">
      <c r="A7" s="54" t="s">
        <v>15</v>
      </c>
      <c r="B7" s="81" t="s">
        <v>796</v>
      </c>
      <c r="C7" s="55" t="s">
        <v>817</v>
      </c>
      <c r="D7" s="67"/>
      <c r="F7" s="56">
        <v>1</v>
      </c>
      <c r="G7" s="55"/>
      <c r="I7" s="58">
        <v>1</v>
      </c>
      <c r="J7" s="59">
        <v>1</v>
      </c>
      <c r="P7" s="56">
        <f>H7/($F7-$M7)</f>
        <v>0</v>
      </c>
      <c r="Q7" s="56">
        <f t="shared" si="0"/>
        <v>1</v>
      </c>
      <c r="R7" s="56">
        <f t="shared" si="0"/>
        <v>1</v>
      </c>
      <c r="S7" s="56">
        <f t="shared" si="0"/>
        <v>0</v>
      </c>
      <c r="T7" s="56">
        <f t="shared" si="0"/>
        <v>0</v>
      </c>
      <c r="U7" s="56">
        <f t="shared" si="1"/>
        <v>0</v>
      </c>
    </row>
    <row r="8" spans="1:21" x14ac:dyDescent="0.45">
      <c r="A8" s="54" t="s">
        <v>16</v>
      </c>
      <c r="B8" s="55" t="s">
        <v>1172</v>
      </c>
      <c r="C8" s="55" t="s">
        <v>811</v>
      </c>
      <c r="D8" s="55"/>
      <c r="F8" s="56">
        <v>5</v>
      </c>
      <c r="G8" s="55"/>
      <c r="H8" s="57">
        <v>4</v>
      </c>
      <c r="I8" s="58">
        <v>1</v>
      </c>
      <c r="J8" s="59">
        <v>2</v>
      </c>
      <c r="P8" s="56">
        <f>H8/($F8-$M8)</f>
        <v>0.8</v>
      </c>
      <c r="Q8" s="56">
        <f t="shared" si="0"/>
        <v>0.2</v>
      </c>
      <c r="R8" s="56">
        <f t="shared" si="0"/>
        <v>0.4</v>
      </c>
      <c r="S8" s="56">
        <f t="shared" si="0"/>
        <v>0</v>
      </c>
      <c r="T8" s="56">
        <f t="shared" si="0"/>
        <v>0</v>
      </c>
      <c r="U8" s="56">
        <f t="shared" si="1"/>
        <v>0</v>
      </c>
    </row>
    <row r="9" spans="1:21" x14ac:dyDescent="0.45">
      <c r="A9" s="54" t="s">
        <v>18</v>
      </c>
      <c r="B9" s="55" t="s">
        <v>797</v>
      </c>
      <c r="C9" s="55" t="s">
        <v>818</v>
      </c>
      <c r="D9" s="55"/>
      <c r="F9" s="56">
        <v>2</v>
      </c>
      <c r="G9" s="55"/>
      <c r="H9" s="57">
        <v>2</v>
      </c>
      <c r="P9" s="56">
        <f t="shared" si="0"/>
        <v>1</v>
      </c>
      <c r="Q9" s="56">
        <f t="shared" si="0"/>
        <v>0</v>
      </c>
      <c r="R9" s="56">
        <f t="shared" si="0"/>
        <v>0</v>
      </c>
      <c r="S9" s="56">
        <f t="shared" si="0"/>
        <v>0</v>
      </c>
      <c r="T9" s="56">
        <f t="shared" si="0"/>
        <v>0</v>
      </c>
      <c r="U9" s="56">
        <f t="shared" si="1"/>
        <v>0</v>
      </c>
    </row>
    <row r="10" spans="1:21" x14ac:dyDescent="0.45">
      <c r="A10" s="54" t="s">
        <v>20</v>
      </c>
      <c r="B10" s="55" t="s">
        <v>798</v>
      </c>
      <c r="C10" s="55" t="s">
        <v>819</v>
      </c>
      <c r="D10" s="55"/>
      <c r="F10" s="56">
        <v>2</v>
      </c>
      <c r="G10" s="55"/>
      <c r="H10" s="57">
        <v>2</v>
      </c>
      <c r="P10" s="56" t="e">
        <f>H10/(#REF!-$M10)</f>
        <v>#REF!</v>
      </c>
      <c r="Q10" s="56" t="e">
        <f>I10/(#REF!-$M10)</f>
        <v>#REF!</v>
      </c>
      <c r="R10" s="56" t="e">
        <f>J10/(#REF!-$M10)</f>
        <v>#REF!</v>
      </c>
      <c r="S10" s="56" t="e">
        <f>K10/(#REF!-$M10)</f>
        <v>#REF!</v>
      </c>
      <c r="T10" s="56" t="e">
        <f>L10/(#REF!-$M10)</f>
        <v>#REF!</v>
      </c>
      <c r="U10" s="56" t="e">
        <f>M10/#REF!</f>
        <v>#REF!</v>
      </c>
    </row>
    <row r="11" spans="1:21" x14ac:dyDescent="0.45">
      <c r="A11" s="54" t="s">
        <v>225</v>
      </c>
      <c r="F11" s="56">
        <v>4</v>
      </c>
      <c r="G11" s="55"/>
      <c r="H11" s="57">
        <v>4</v>
      </c>
      <c r="P11" s="56">
        <f>H12/($F12-$M11)</f>
        <v>1</v>
      </c>
      <c r="Q11" s="56">
        <f>I12/($F12-$M11)</f>
        <v>0</v>
      </c>
      <c r="R11" s="56">
        <f>J12/($F12-$M11)</f>
        <v>0</v>
      </c>
      <c r="S11" s="56">
        <f>K12/($F12-$M11)</f>
        <v>0</v>
      </c>
      <c r="T11" s="56">
        <f>L11/($F12-$M11)</f>
        <v>0</v>
      </c>
      <c r="U11" s="56">
        <f>M11/F12</f>
        <v>0</v>
      </c>
    </row>
    <row r="12" spans="1:21" x14ac:dyDescent="0.45">
      <c r="A12" s="54" t="s">
        <v>22</v>
      </c>
      <c r="B12" s="55" t="s">
        <v>799</v>
      </c>
      <c r="C12" s="55" t="s">
        <v>820</v>
      </c>
      <c r="D12" s="55"/>
      <c r="F12" s="56">
        <v>3</v>
      </c>
      <c r="H12" s="57">
        <v>3</v>
      </c>
      <c r="P12" s="56" t="e">
        <f>#REF!/(#REF!-$M12)</f>
        <v>#REF!</v>
      </c>
      <c r="Q12" s="56" t="e">
        <f>#REF!/(#REF!-$M12)</f>
        <v>#REF!</v>
      </c>
      <c r="R12" s="56" t="e">
        <f>#REF!/(#REF!-$M12)</f>
        <v>#REF!</v>
      </c>
      <c r="S12" s="56" t="e">
        <f>#REF!/(#REF!-$M12)</f>
        <v>#REF!</v>
      </c>
      <c r="T12" s="56" t="e">
        <f>L12/(#REF!-$M12)</f>
        <v>#REF!</v>
      </c>
      <c r="U12" s="56" t="e">
        <f>M12/#REF!</f>
        <v>#REF!</v>
      </c>
    </row>
    <row r="14" spans="1:21" x14ac:dyDescent="0.45">
      <c r="A14" s="77" t="s">
        <v>24</v>
      </c>
      <c r="B14" s="55" t="s">
        <v>93</v>
      </c>
      <c r="C14" s="55" t="s">
        <v>93</v>
      </c>
      <c r="D14" s="55" t="s">
        <v>786</v>
      </c>
      <c r="E14" s="56">
        <f>IF(C14=B14,1,0)</f>
        <v>1</v>
      </c>
      <c r="F14" s="56">
        <v>1</v>
      </c>
      <c r="H14" s="57">
        <v>1</v>
      </c>
      <c r="P14" s="56">
        <f t="shared" si="0"/>
        <v>1</v>
      </c>
      <c r="Q14" s="56">
        <f t="shared" si="0"/>
        <v>0</v>
      </c>
      <c r="R14" s="56">
        <f t="shared" si="0"/>
        <v>0</v>
      </c>
      <c r="S14" s="56">
        <f t="shared" si="0"/>
        <v>0</v>
      </c>
      <c r="T14" s="56">
        <f t="shared" si="0"/>
        <v>0</v>
      </c>
      <c r="U14" s="56">
        <f t="shared" si="1"/>
        <v>0</v>
      </c>
    </row>
    <row r="15" spans="1:21" x14ac:dyDescent="0.45">
      <c r="A15" s="77" t="s">
        <v>25</v>
      </c>
      <c r="B15" s="55" t="s">
        <v>57</v>
      </c>
      <c r="C15" s="55" t="s">
        <v>57</v>
      </c>
      <c r="D15" s="55" t="s">
        <v>787</v>
      </c>
      <c r="E15" s="56">
        <f t="shared" ref="E15:E26" si="2">IF(C15=B15,1,0)</f>
        <v>1</v>
      </c>
      <c r="F15" s="56">
        <v>2</v>
      </c>
      <c r="H15" s="57">
        <v>2</v>
      </c>
      <c r="P15" s="56">
        <f t="shared" si="0"/>
        <v>1</v>
      </c>
      <c r="Q15" s="56">
        <f t="shared" si="0"/>
        <v>0</v>
      </c>
      <c r="R15" s="56">
        <f t="shared" si="0"/>
        <v>0</v>
      </c>
      <c r="S15" s="56">
        <f t="shared" si="0"/>
        <v>0</v>
      </c>
      <c r="T15" s="56">
        <f t="shared" si="0"/>
        <v>0</v>
      </c>
      <c r="U15" s="56">
        <f t="shared" si="1"/>
        <v>0</v>
      </c>
    </row>
    <row r="16" spans="1:21" x14ac:dyDescent="0.45">
      <c r="A16" s="77" t="s">
        <v>26</v>
      </c>
      <c r="B16" s="55" t="s">
        <v>58</v>
      </c>
      <c r="C16" s="55" t="s">
        <v>58</v>
      </c>
      <c r="D16" s="55" t="s">
        <v>788</v>
      </c>
      <c r="E16" s="56">
        <f t="shared" si="2"/>
        <v>1</v>
      </c>
      <c r="F16" s="56">
        <v>2</v>
      </c>
      <c r="H16" s="57">
        <v>2</v>
      </c>
      <c r="P16" s="56">
        <f t="shared" si="0"/>
        <v>1</v>
      </c>
      <c r="Q16" s="56">
        <f t="shared" si="0"/>
        <v>0</v>
      </c>
      <c r="R16" s="56">
        <f t="shared" si="0"/>
        <v>0</v>
      </c>
      <c r="S16" s="56">
        <f t="shared" si="0"/>
        <v>0</v>
      </c>
      <c r="T16" s="56">
        <f t="shared" si="0"/>
        <v>0</v>
      </c>
      <c r="U16" s="56">
        <f t="shared" si="1"/>
        <v>0</v>
      </c>
    </row>
    <row r="17" spans="1:21" x14ac:dyDescent="0.45">
      <c r="A17" s="77" t="s">
        <v>27</v>
      </c>
      <c r="B17" s="55" t="s">
        <v>59</v>
      </c>
      <c r="C17" s="55" t="s">
        <v>59</v>
      </c>
      <c r="D17" s="55" t="s">
        <v>789</v>
      </c>
      <c r="E17" s="56">
        <f t="shared" si="2"/>
        <v>1</v>
      </c>
      <c r="F17" s="56">
        <v>2</v>
      </c>
      <c r="H17" s="57">
        <v>2</v>
      </c>
      <c r="P17" s="56">
        <f t="shared" si="0"/>
        <v>1</v>
      </c>
      <c r="Q17" s="56">
        <f t="shared" si="0"/>
        <v>0</v>
      </c>
      <c r="R17" s="56">
        <f t="shared" si="0"/>
        <v>0</v>
      </c>
      <c r="S17" s="56">
        <f t="shared" si="0"/>
        <v>0</v>
      </c>
      <c r="T17" s="56">
        <f t="shared" si="0"/>
        <v>0</v>
      </c>
      <c r="U17" s="56">
        <f t="shared" si="1"/>
        <v>0</v>
      </c>
    </row>
    <row r="18" spans="1:21" x14ac:dyDescent="0.45">
      <c r="A18" s="77" t="s">
        <v>28</v>
      </c>
      <c r="B18" s="55" t="s">
        <v>95</v>
      </c>
      <c r="C18" s="55" t="s">
        <v>95</v>
      </c>
      <c r="D18" s="55" t="s">
        <v>790</v>
      </c>
      <c r="E18" s="56">
        <f t="shared" si="2"/>
        <v>1</v>
      </c>
      <c r="F18" s="56">
        <v>1</v>
      </c>
      <c r="H18" s="57">
        <v>1</v>
      </c>
      <c r="P18" s="56">
        <f t="shared" si="0"/>
        <v>1</v>
      </c>
      <c r="Q18" s="56">
        <f t="shared" si="0"/>
        <v>0</v>
      </c>
      <c r="R18" s="56">
        <f t="shared" si="0"/>
        <v>0</v>
      </c>
      <c r="S18" s="56">
        <f t="shared" si="0"/>
        <v>0</v>
      </c>
      <c r="T18" s="56">
        <f t="shared" si="0"/>
        <v>0</v>
      </c>
      <c r="U18" s="56">
        <f t="shared" si="1"/>
        <v>0</v>
      </c>
    </row>
    <row r="19" spans="1:21" x14ac:dyDescent="0.45">
      <c r="A19" s="77" t="s">
        <v>29</v>
      </c>
      <c r="B19" s="55" t="s">
        <v>835</v>
      </c>
      <c r="C19" s="55" t="s">
        <v>61</v>
      </c>
      <c r="D19" s="55" t="s">
        <v>836</v>
      </c>
      <c r="E19" s="56">
        <f t="shared" si="2"/>
        <v>0</v>
      </c>
      <c r="F19" s="56">
        <v>2</v>
      </c>
      <c r="H19" s="57">
        <v>1</v>
      </c>
      <c r="I19" s="58">
        <v>1</v>
      </c>
      <c r="P19" s="56">
        <f t="shared" si="0"/>
        <v>0.5</v>
      </c>
      <c r="Q19" s="56">
        <f t="shared" si="0"/>
        <v>0.5</v>
      </c>
      <c r="R19" s="56">
        <f t="shared" si="0"/>
        <v>0</v>
      </c>
      <c r="S19" s="56">
        <f t="shared" si="0"/>
        <v>0</v>
      </c>
      <c r="T19" s="56">
        <f t="shared" si="0"/>
        <v>0</v>
      </c>
      <c r="U19" s="56">
        <f t="shared" si="1"/>
        <v>0</v>
      </c>
    </row>
    <row r="20" spans="1:21" x14ac:dyDescent="0.45">
      <c r="A20" s="77" t="s">
        <v>30</v>
      </c>
      <c r="B20" s="55" t="s">
        <v>203</v>
      </c>
      <c r="C20" s="55" t="s">
        <v>62</v>
      </c>
      <c r="D20" s="55" t="s">
        <v>837</v>
      </c>
      <c r="E20" s="56">
        <f t="shared" si="2"/>
        <v>0</v>
      </c>
      <c r="F20" s="56">
        <v>2</v>
      </c>
      <c r="H20" s="57">
        <v>1</v>
      </c>
      <c r="I20" s="58">
        <v>1</v>
      </c>
      <c r="P20" s="56">
        <f t="shared" si="0"/>
        <v>0.5</v>
      </c>
      <c r="Q20" s="56">
        <f t="shared" si="0"/>
        <v>0.5</v>
      </c>
      <c r="R20" s="56">
        <f t="shared" si="0"/>
        <v>0</v>
      </c>
      <c r="S20" s="56">
        <f t="shared" si="0"/>
        <v>0</v>
      </c>
      <c r="T20" s="56">
        <f t="shared" si="0"/>
        <v>0</v>
      </c>
      <c r="U20" s="56">
        <f t="shared" si="1"/>
        <v>0</v>
      </c>
    </row>
    <row r="21" spans="1:21" x14ac:dyDescent="0.45">
      <c r="A21" s="77" t="s">
        <v>31</v>
      </c>
      <c r="B21" s="55" t="s">
        <v>136</v>
      </c>
      <c r="C21" s="55" t="s">
        <v>136</v>
      </c>
      <c r="D21" s="55" t="s">
        <v>791</v>
      </c>
      <c r="E21" s="56">
        <f t="shared" si="2"/>
        <v>1</v>
      </c>
      <c r="F21" s="56">
        <v>2</v>
      </c>
      <c r="H21" s="57">
        <v>2</v>
      </c>
      <c r="P21" s="56">
        <f t="shared" si="0"/>
        <v>1</v>
      </c>
      <c r="Q21" s="56">
        <f t="shared" si="0"/>
        <v>0</v>
      </c>
      <c r="R21" s="56">
        <f t="shared" si="0"/>
        <v>0</v>
      </c>
      <c r="S21" s="56">
        <f t="shared" si="0"/>
        <v>0</v>
      </c>
      <c r="T21" s="56">
        <f t="shared" si="0"/>
        <v>0</v>
      </c>
      <c r="U21" s="56">
        <f t="shared" si="1"/>
        <v>0</v>
      </c>
    </row>
    <row r="22" spans="1:21" x14ac:dyDescent="0.45">
      <c r="A22" s="77" t="s">
        <v>32</v>
      </c>
      <c r="B22" s="55" t="s">
        <v>96</v>
      </c>
      <c r="C22" s="55" t="s">
        <v>96</v>
      </c>
      <c r="D22" s="55" t="s">
        <v>792</v>
      </c>
      <c r="E22" s="56">
        <f t="shared" si="2"/>
        <v>1</v>
      </c>
      <c r="F22" s="56">
        <v>1</v>
      </c>
      <c r="H22" s="57">
        <v>1</v>
      </c>
      <c r="P22" s="56">
        <f t="shared" si="0"/>
        <v>1</v>
      </c>
      <c r="Q22" s="56">
        <f t="shared" si="0"/>
        <v>0</v>
      </c>
      <c r="R22" s="56">
        <f t="shared" si="0"/>
        <v>0</v>
      </c>
      <c r="S22" s="56">
        <f t="shared" si="0"/>
        <v>0</v>
      </c>
      <c r="T22" s="56">
        <f t="shared" si="0"/>
        <v>0</v>
      </c>
      <c r="U22" s="56">
        <f t="shared" si="1"/>
        <v>0</v>
      </c>
    </row>
    <row r="23" spans="1:21" x14ac:dyDescent="0.45">
      <c r="A23" s="77" t="s">
        <v>33</v>
      </c>
      <c r="B23" s="55" t="s">
        <v>68</v>
      </c>
      <c r="C23" s="55" t="s">
        <v>839</v>
      </c>
      <c r="D23" s="55" t="s">
        <v>838</v>
      </c>
      <c r="E23" s="56">
        <f t="shared" si="2"/>
        <v>0</v>
      </c>
      <c r="F23" s="56">
        <v>1</v>
      </c>
      <c r="H23" s="57">
        <v>1</v>
      </c>
      <c r="K23" s="60">
        <v>1</v>
      </c>
      <c r="P23" s="56">
        <f t="shared" si="0"/>
        <v>1</v>
      </c>
      <c r="Q23" s="56">
        <f t="shared" si="0"/>
        <v>0</v>
      </c>
      <c r="R23" s="56">
        <f t="shared" si="0"/>
        <v>0</v>
      </c>
      <c r="S23" s="56">
        <f t="shared" si="0"/>
        <v>1</v>
      </c>
      <c r="T23" s="56">
        <f t="shared" si="0"/>
        <v>0</v>
      </c>
      <c r="U23" s="56">
        <f t="shared" si="1"/>
        <v>0</v>
      </c>
    </row>
    <row r="24" spans="1:21" x14ac:dyDescent="0.45">
      <c r="A24" s="77" t="s">
        <v>34</v>
      </c>
      <c r="B24" s="55" t="s">
        <v>841</v>
      </c>
      <c r="C24" s="55" t="s">
        <v>182</v>
      </c>
      <c r="D24" s="55" t="s">
        <v>840</v>
      </c>
      <c r="E24" s="56">
        <f t="shared" si="2"/>
        <v>0</v>
      </c>
      <c r="F24" s="56">
        <v>2</v>
      </c>
      <c r="H24" s="57">
        <v>1</v>
      </c>
      <c r="I24" s="58">
        <v>1</v>
      </c>
      <c r="P24" s="56">
        <f t="shared" si="0"/>
        <v>0.5</v>
      </c>
      <c r="Q24" s="56">
        <f t="shared" si="0"/>
        <v>0.5</v>
      </c>
      <c r="R24" s="56">
        <f t="shared" si="0"/>
        <v>0</v>
      </c>
      <c r="S24" s="56">
        <f t="shared" si="0"/>
        <v>0</v>
      </c>
      <c r="T24" s="56">
        <f t="shared" si="0"/>
        <v>0</v>
      </c>
      <c r="U24" s="56">
        <f t="shared" si="1"/>
        <v>0</v>
      </c>
    </row>
    <row r="25" spans="1:21" x14ac:dyDescent="0.45">
      <c r="A25" s="77" t="s">
        <v>35</v>
      </c>
      <c r="B25" s="55" t="s">
        <v>138</v>
      </c>
      <c r="C25" s="55" t="s">
        <v>138</v>
      </c>
      <c r="D25" s="55" t="s">
        <v>793</v>
      </c>
      <c r="E25" s="56">
        <f t="shared" si="2"/>
        <v>1</v>
      </c>
      <c r="F25" s="56">
        <v>1</v>
      </c>
      <c r="H25" s="57">
        <v>1</v>
      </c>
      <c r="P25" s="56">
        <f t="shared" si="0"/>
        <v>1</v>
      </c>
      <c r="Q25" s="56">
        <f t="shared" si="0"/>
        <v>0</v>
      </c>
      <c r="R25" s="56">
        <f t="shared" si="0"/>
        <v>0</v>
      </c>
      <c r="S25" s="56">
        <f t="shared" si="0"/>
        <v>0</v>
      </c>
      <c r="T25" s="56">
        <f t="shared" si="0"/>
        <v>0</v>
      </c>
      <c r="U25" s="56">
        <f t="shared" si="1"/>
        <v>0</v>
      </c>
    </row>
    <row r="26" spans="1:21" x14ac:dyDescent="0.45">
      <c r="A26" s="77" t="s">
        <v>36</v>
      </c>
      <c r="B26" s="55" t="b">
        <v>0</v>
      </c>
      <c r="C26" s="55" t="b">
        <v>0</v>
      </c>
      <c r="D26" s="55" t="s">
        <v>794</v>
      </c>
      <c r="E26" s="56">
        <f t="shared" si="2"/>
        <v>1</v>
      </c>
      <c r="F26" s="56">
        <v>1</v>
      </c>
      <c r="H26" s="57">
        <v>1</v>
      </c>
      <c r="P26" s="56">
        <f t="shared" si="0"/>
        <v>1</v>
      </c>
      <c r="Q26" s="56">
        <f t="shared" si="0"/>
        <v>0</v>
      </c>
      <c r="R26" s="56">
        <f t="shared" si="0"/>
        <v>0</v>
      </c>
      <c r="S26" s="56">
        <f t="shared" si="0"/>
        <v>0</v>
      </c>
      <c r="T26" s="56">
        <f t="shared" si="0"/>
        <v>0</v>
      </c>
      <c r="U26" s="56">
        <f t="shared" si="1"/>
        <v>0</v>
      </c>
    </row>
    <row r="27" spans="1:21" x14ac:dyDescent="0.45">
      <c r="A27" s="69" t="s">
        <v>86</v>
      </c>
      <c r="B27" s="55"/>
      <c r="C27" s="55"/>
      <c r="D27" s="55"/>
      <c r="E27" s="55"/>
      <c r="P27" s="56" t="e">
        <f t="shared" si="0"/>
        <v>#DIV/0!</v>
      </c>
      <c r="Q27" s="56" t="e">
        <f t="shared" si="0"/>
        <v>#DIV/0!</v>
      </c>
      <c r="R27" s="56" t="e">
        <f t="shared" si="0"/>
        <v>#DIV/0!</v>
      </c>
      <c r="S27" s="56" t="e">
        <f t="shared" si="0"/>
        <v>#DIV/0!</v>
      </c>
      <c r="T27" s="56" t="e">
        <f t="shared" si="0"/>
        <v>#DIV/0!</v>
      </c>
      <c r="U27" s="56" t="e">
        <f t="shared" si="1"/>
        <v>#DIV/0!</v>
      </c>
    </row>
    <row r="28" spans="1:21" x14ac:dyDescent="0.45">
      <c r="A28" s="79" t="s">
        <v>87</v>
      </c>
      <c r="B28" s="64"/>
      <c r="C28" s="55"/>
      <c r="D28" s="55"/>
      <c r="E28" s="55"/>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64"/>
      <c r="C29" s="55"/>
      <c r="D29" s="55"/>
      <c r="E29" s="55"/>
      <c r="P29" s="56" t="e">
        <f t="shared" si="0"/>
        <v>#DIV/0!</v>
      </c>
      <c r="Q29" s="56" t="e">
        <f t="shared" si="0"/>
        <v>#DIV/0!</v>
      </c>
      <c r="R29" s="56" t="e">
        <f t="shared" si="0"/>
        <v>#DIV/0!</v>
      </c>
      <c r="S29" s="56" t="e">
        <f t="shared" si="0"/>
        <v>#DIV/0!</v>
      </c>
      <c r="T29" s="56" t="e">
        <f t="shared" si="0"/>
        <v>#DIV/0!</v>
      </c>
      <c r="U29" s="56" t="e">
        <f t="shared" si="1"/>
        <v>#DIV/0!</v>
      </c>
    </row>
    <row r="30" spans="1:21" x14ac:dyDescent="0.45">
      <c r="D30" s="55"/>
      <c r="E30" s="55"/>
    </row>
    <row r="31" spans="1:21" x14ac:dyDescent="0.45">
      <c r="D31" s="55"/>
    </row>
    <row r="37" spans="2:4" x14ac:dyDescent="0.45">
      <c r="B37" s="64"/>
      <c r="C37" s="64"/>
      <c r="D37" s="64"/>
    </row>
  </sheetData>
  <conditionalFormatting sqref="E14:E26">
    <cfRule type="cellIs" dxfId="24" priority="1" operator="equal">
      <formula>0</formula>
    </cfRule>
  </conditionalFormatting>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D2FBE-FA3C-40E4-B9D2-ADD5F6BAE1BE}">
  <dimension ref="A1:U37"/>
  <sheetViews>
    <sheetView zoomScale="80" zoomScaleNormal="80" workbookViewId="0">
      <pane ySplit="1" topLeftCell="A8" activePane="bottomLeft" state="frozen"/>
      <selection pane="bottomLeft" activeCell="A24" sqref="A24:XFD24"/>
    </sheetView>
  </sheetViews>
  <sheetFormatPr defaultColWidth="8.9296875" defaultRowHeight="14.25" x14ac:dyDescent="0.45"/>
  <cols>
    <col min="1" max="1" width="17.1328125" style="19" customWidth="1"/>
    <col min="2" max="2" width="31.73046875" style="1" customWidth="1"/>
    <col min="3" max="3" width="33.86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844</v>
      </c>
      <c r="C2" s="27" t="s">
        <v>762</v>
      </c>
      <c r="D2"/>
      <c r="F2" s="1">
        <v>1</v>
      </c>
      <c r="G2"/>
      <c r="H2" s="5">
        <v>1</v>
      </c>
      <c r="P2" s="1">
        <f>H2/($F2-$M2)</f>
        <v>1</v>
      </c>
      <c r="Q2" s="1">
        <f>I2/($F2-$M2)</f>
        <v>0</v>
      </c>
      <c r="R2" s="1">
        <f>J2/($F2-$M2)</f>
        <v>0</v>
      </c>
      <c r="S2" s="1">
        <f>K2/($F2-$M2)</f>
        <v>0</v>
      </c>
      <c r="T2" s="1">
        <f>L2/($F2-$M2)</f>
        <v>0</v>
      </c>
      <c r="U2" s="1">
        <f>M2/F2</f>
        <v>0</v>
      </c>
    </row>
    <row r="3" spans="1:21" x14ac:dyDescent="0.45">
      <c r="A3" s="26" t="s">
        <v>7</v>
      </c>
      <c r="B3" t="s">
        <v>776</v>
      </c>
      <c r="C3" s="27" t="s">
        <v>763</v>
      </c>
      <c r="D3" s="27"/>
      <c r="F3" s="1">
        <v>1</v>
      </c>
      <c r="G3"/>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t="s">
        <v>777</v>
      </c>
      <c r="C4" s="27" t="s">
        <v>764</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1168</v>
      </c>
      <c r="C5" s="27" t="s">
        <v>765</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s="55" t="s">
        <v>1169</v>
      </c>
      <c r="C6" s="27" t="s">
        <v>766</v>
      </c>
      <c r="D6"/>
      <c r="F6" s="1">
        <v>3</v>
      </c>
      <c r="G6"/>
      <c r="H6" s="5">
        <v>2</v>
      </c>
      <c r="I6" s="6">
        <v>1</v>
      </c>
      <c r="P6" s="1">
        <f t="shared" si="0"/>
        <v>0.66666666666666663</v>
      </c>
      <c r="Q6" s="1">
        <f t="shared" si="0"/>
        <v>0.33333333333333331</v>
      </c>
      <c r="R6" s="1">
        <f t="shared" si="0"/>
        <v>0</v>
      </c>
      <c r="S6" s="1">
        <f t="shared" si="0"/>
        <v>0</v>
      </c>
      <c r="T6" s="1">
        <f t="shared" si="0"/>
        <v>0</v>
      </c>
      <c r="U6" s="1">
        <f t="shared" si="1"/>
        <v>0</v>
      </c>
    </row>
    <row r="7" spans="1:21" x14ac:dyDescent="0.45">
      <c r="A7" s="26" t="s">
        <v>15</v>
      </c>
      <c r="B7" s="35" t="s">
        <v>778</v>
      </c>
      <c r="C7" s="27" t="s">
        <v>767</v>
      </c>
      <c r="D7" s="27"/>
      <c r="F7" s="1">
        <v>1</v>
      </c>
      <c r="G7"/>
      <c r="H7" s="5">
        <v>1</v>
      </c>
      <c r="P7" s="1">
        <f>H7/($F7-$M7)</f>
        <v>1</v>
      </c>
      <c r="Q7" s="1">
        <f t="shared" si="0"/>
        <v>0</v>
      </c>
      <c r="R7" s="1">
        <f t="shared" si="0"/>
        <v>0</v>
      </c>
      <c r="S7" s="1">
        <f t="shared" si="0"/>
        <v>0</v>
      </c>
      <c r="T7" s="1">
        <f t="shared" si="0"/>
        <v>0</v>
      </c>
      <c r="U7" s="1">
        <f t="shared" si="1"/>
        <v>0</v>
      </c>
    </row>
    <row r="8" spans="1:21" x14ac:dyDescent="0.45">
      <c r="A8" s="26" t="s">
        <v>16</v>
      </c>
      <c r="B8" s="35" t="s">
        <v>782</v>
      </c>
      <c r="C8" s="27" t="s">
        <v>768</v>
      </c>
      <c r="D8"/>
      <c r="F8" s="1">
        <v>3</v>
      </c>
      <c r="G8"/>
      <c r="H8" s="5">
        <v>2</v>
      </c>
      <c r="I8" s="6">
        <v>1</v>
      </c>
      <c r="P8" s="1">
        <f>H8/($F8-$M8)</f>
        <v>0.66666666666666663</v>
      </c>
      <c r="Q8" s="1">
        <f t="shared" si="0"/>
        <v>0.33333333333333331</v>
      </c>
      <c r="R8" s="1">
        <f t="shared" si="0"/>
        <v>0</v>
      </c>
      <c r="S8" s="1">
        <f t="shared" si="0"/>
        <v>0</v>
      </c>
      <c r="T8" s="1">
        <f t="shared" si="0"/>
        <v>0</v>
      </c>
      <c r="U8" s="1">
        <f t="shared" si="1"/>
        <v>0</v>
      </c>
    </row>
    <row r="9" spans="1:21" x14ac:dyDescent="0.45">
      <c r="A9" s="26" t="s">
        <v>18</v>
      </c>
      <c r="B9" t="s">
        <v>779</v>
      </c>
      <c r="C9" s="27" t="s">
        <v>769</v>
      </c>
      <c r="D9"/>
      <c r="F9" s="1">
        <v>3</v>
      </c>
      <c r="G9"/>
      <c r="H9" s="5">
        <v>3</v>
      </c>
      <c r="P9" s="1">
        <f t="shared" si="0"/>
        <v>1</v>
      </c>
      <c r="Q9" s="1">
        <f t="shared" si="0"/>
        <v>0</v>
      </c>
      <c r="R9" s="1">
        <f t="shared" si="0"/>
        <v>0</v>
      </c>
      <c r="S9" s="1">
        <f t="shared" si="0"/>
        <v>0</v>
      </c>
      <c r="T9" s="1">
        <f t="shared" si="0"/>
        <v>0</v>
      </c>
      <c r="U9" s="1">
        <f t="shared" si="1"/>
        <v>0</v>
      </c>
    </row>
    <row r="10" spans="1:21" x14ac:dyDescent="0.45">
      <c r="A10" s="26" t="s">
        <v>20</v>
      </c>
      <c r="B10" t="s">
        <v>104</v>
      </c>
      <c r="C10" t="s">
        <v>781</v>
      </c>
      <c r="D10"/>
      <c r="F10" s="1">
        <v>0</v>
      </c>
      <c r="G10"/>
      <c r="J10" s="7">
        <v>1</v>
      </c>
      <c r="P10" s="1" t="e">
        <f>H10/(#REF!-$M10)</f>
        <v>#REF!</v>
      </c>
      <c r="Q10" s="1" t="e">
        <f>I10/(#REF!-$M10)</f>
        <v>#REF!</v>
      </c>
      <c r="R10" s="1" t="e">
        <f>J10/(#REF!-$M10)</f>
        <v>#REF!</v>
      </c>
      <c r="S10" s="1" t="e">
        <f>K10/(#REF!-$M10)</f>
        <v>#REF!</v>
      </c>
      <c r="T10" s="1" t="e">
        <f>L10/(#REF!-$M10)</f>
        <v>#REF!</v>
      </c>
      <c r="U10" s="1" t="e">
        <f>M10/#REF!</f>
        <v>#REF!</v>
      </c>
    </row>
    <row r="11" spans="1:21" x14ac:dyDescent="0.45">
      <c r="A11" s="26" t="s">
        <v>225</v>
      </c>
      <c r="F11" s="1">
        <v>3</v>
      </c>
      <c r="G11"/>
      <c r="H11" s="5">
        <v>3</v>
      </c>
      <c r="J11" s="7">
        <v>1</v>
      </c>
      <c r="P11" s="1">
        <f>H12/($F12-$M11)</f>
        <v>1</v>
      </c>
      <c r="Q11" s="1">
        <f>I12/($F12-$M11)</f>
        <v>0</v>
      </c>
      <c r="R11" s="1">
        <f>J12/($F12-$M11)</f>
        <v>0</v>
      </c>
      <c r="S11" s="1">
        <f>K12/($F12-$M11)</f>
        <v>0</v>
      </c>
      <c r="T11" s="1">
        <f>L11/($F12-$M11)</f>
        <v>0</v>
      </c>
      <c r="U11" s="1">
        <f>M11/F12</f>
        <v>0</v>
      </c>
    </row>
    <row r="12" spans="1:21" x14ac:dyDescent="0.45">
      <c r="A12" s="26" t="s">
        <v>22</v>
      </c>
      <c r="B12" t="s">
        <v>780</v>
      </c>
      <c r="C12" s="27" t="s">
        <v>770</v>
      </c>
      <c r="D12"/>
      <c r="F12" s="1">
        <v>1</v>
      </c>
      <c r="G12"/>
      <c r="H12" s="5">
        <v>1</v>
      </c>
      <c r="P12" s="1" t="e">
        <f>#REF!/(#REF!-$M12)</f>
        <v>#REF!</v>
      </c>
      <c r="Q12" s="1" t="e">
        <f>#REF!/(#REF!-$M12)</f>
        <v>#REF!</v>
      </c>
      <c r="R12" s="1" t="e">
        <f>#REF!/(#REF!-$M12)</f>
        <v>#REF!</v>
      </c>
      <c r="S12" s="1" t="e">
        <f>#REF!/(#REF!-$M12)</f>
        <v>#REF!</v>
      </c>
      <c r="T12" s="1" t="e">
        <f>L12/(#REF!-$M12)</f>
        <v>#REF!</v>
      </c>
      <c r="U12" s="1" t="e">
        <f>M12/#REF!</f>
        <v>#REF!</v>
      </c>
    </row>
    <row r="13" spans="1:21" x14ac:dyDescent="0.45">
      <c r="G13"/>
    </row>
    <row r="14" spans="1:21" x14ac:dyDescent="0.45">
      <c r="A14" s="4" t="s">
        <v>24</v>
      </c>
      <c r="B14" t="s">
        <v>256</v>
      </c>
      <c r="C14" t="s">
        <v>256</v>
      </c>
      <c r="D14" t="s">
        <v>771</v>
      </c>
      <c r="E14" s="1">
        <f>IF(C14=B14,1,0)</f>
        <v>1</v>
      </c>
      <c r="F14" s="1">
        <v>1</v>
      </c>
      <c r="G14"/>
      <c r="H14" s="5">
        <v>1</v>
      </c>
      <c r="P14" s="1">
        <f t="shared" si="0"/>
        <v>1</v>
      </c>
      <c r="Q14" s="1">
        <f t="shared" si="0"/>
        <v>0</v>
      </c>
      <c r="R14" s="1">
        <f t="shared" si="0"/>
        <v>0</v>
      </c>
      <c r="S14" s="1">
        <f t="shared" si="0"/>
        <v>0</v>
      </c>
      <c r="T14" s="1">
        <f t="shared" si="0"/>
        <v>0</v>
      </c>
      <c r="U14" s="1">
        <f t="shared" si="1"/>
        <v>0</v>
      </c>
    </row>
    <row r="15" spans="1:21" x14ac:dyDescent="0.45">
      <c r="A15" s="4" t="s">
        <v>25</v>
      </c>
      <c r="B15" t="s">
        <v>801</v>
      </c>
      <c r="C15" t="s">
        <v>378</v>
      </c>
      <c r="D15" t="s">
        <v>800</v>
      </c>
      <c r="E15" s="1">
        <f t="shared" ref="E15:E26" si="2">IF(C15=B15,1,0)</f>
        <v>0</v>
      </c>
      <c r="F15" s="1">
        <v>2</v>
      </c>
      <c r="H15" s="5">
        <v>1</v>
      </c>
      <c r="I15" s="6">
        <v>1</v>
      </c>
      <c r="P15" s="1">
        <f t="shared" si="0"/>
        <v>0.5</v>
      </c>
      <c r="Q15" s="1">
        <f t="shared" si="0"/>
        <v>0.5</v>
      </c>
      <c r="R15" s="1">
        <f t="shared" si="0"/>
        <v>0</v>
      </c>
      <c r="S15" s="1">
        <f t="shared" si="0"/>
        <v>0</v>
      </c>
      <c r="T15" s="1">
        <f t="shared" si="0"/>
        <v>0</v>
      </c>
      <c r="U15" s="1">
        <f t="shared" si="1"/>
        <v>0</v>
      </c>
    </row>
    <row r="16" spans="1:21" x14ac:dyDescent="0.45">
      <c r="A16" s="4" t="s">
        <v>26</v>
      </c>
      <c r="B16" t="s">
        <v>146</v>
      </c>
      <c r="C16" t="s">
        <v>806</v>
      </c>
      <c r="D16" t="s">
        <v>802</v>
      </c>
      <c r="E16" s="1">
        <f t="shared" si="2"/>
        <v>0</v>
      </c>
      <c r="F16" s="1">
        <v>1</v>
      </c>
      <c r="H16" s="5">
        <v>1</v>
      </c>
      <c r="J16" s="7">
        <v>1</v>
      </c>
      <c r="P16" s="1">
        <f t="shared" si="0"/>
        <v>1</v>
      </c>
      <c r="Q16" s="1">
        <f t="shared" si="0"/>
        <v>0</v>
      </c>
      <c r="R16" s="1">
        <f t="shared" si="0"/>
        <v>1</v>
      </c>
      <c r="S16" s="1">
        <f t="shared" si="0"/>
        <v>0</v>
      </c>
      <c r="T16" s="1">
        <f t="shared" si="0"/>
        <v>0</v>
      </c>
      <c r="U16" s="1">
        <f t="shared" si="1"/>
        <v>0</v>
      </c>
    </row>
    <row r="17" spans="1:21" x14ac:dyDescent="0.45">
      <c r="A17" s="4" t="s">
        <v>27</v>
      </c>
      <c r="B17" t="s">
        <v>807</v>
      </c>
      <c r="C17" t="s">
        <v>379</v>
      </c>
      <c r="D17" t="s">
        <v>805</v>
      </c>
      <c r="E17" s="1">
        <f t="shared" si="2"/>
        <v>0</v>
      </c>
      <c r="F17" s="1">
        <v>2</v>
      </c>
      <c r="H17" s="5">
        <v>1</v>
      </c>
      <c r="I17" s="6">
        <v>1</v>
      </c>
      <c r="P17" s="1">
        <f t="shared" si="0"/>
        <v>0.5</v>
      </c>
      <c r="Q17" s="1">
        <f t="shared" si="0"/>
        <v>0.5</v>
      </c>
      <c r="R17" s="1">
        <f t="shared" si="0"/>
        <v>0</v>
      </c>
      <c r="S17" s="1">
        <f t="shared" si="0"/>
        <v>0</v>
      </c>
      <c r="T17" s="1">
        <f t="shared" si="0"/>
        <v>0</v>
      </c>
      <c r="U17" s="1">
        <f t="shared" si="1"/>
        <v>0</v>
      </c>
    </row>
    <row r="18" spans="1:21" x14ac:dyDescent="0.45">
      <c r="A18" s="4" t="s">
        <v>28</v>
      </c>
      <c r="B18" t="s">
        <v>95</v>
      </c>
      <c r="C18" t="s">
        <v>95</v>
      </c>
      <c r="D18" t="s">
        <v>772</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130</v>
      </c>
      <c r="C19" t="s">
        <v>61</v>
      </c>
      <c r="D19" t="s">
        <v>808</v>
      </c>
      <c r="E19" s="1">
        <f t="shared" si="2"/>
        <v>0</v>
      </c>
      <c r="F19" s="1">
        <v>2</v>
      </c>
      <c r="H19" s="5">
        <v>1</v>
      </c>
      <c r="I19" s="6">
        <v>1</v>
      </c>
      <c r="P19" s="1">
        <f t="shared" si="0"/>
        <v>0.5</v>
      </c>
      <c r="Q19" s="1">
        <f t="shared" si="0"/>
        <v>0.5</v>
      </c>
      <c r="R19" s="1">
        <f t="shared" si="0"/>
        <v>0</v>
      </c>
      <c r="S19" s="1">
        <f t="shared" si="0"/>
        <v>0</v>
      </c>
      <c r="T19" s="1">
        <f t="shared" si="0"/>
        <v>0</v>
      </c>
      <c r="U19" s="1">
        <f t="shared" si="1"/>
        <v>0</v>
      </c>
    </row>
    <row r="20" spans="1:21" x14ac:dyDescent="0.45">
      <c r="A20" s="4" t="s">
        <v>30</v>
      </c>
      <c r="B20" t="s">
        <v>203</v>
      </c>
      <c r="C20" t="s">
        <v>62</v>
      </c>
      <c r="D20" t="s">
        <v>812</v>
      </c>
      <c r="E20" s="1">
        <f t="shared" si="2"/>
        <v>0</v>
      </c>
      <c r="F20" s="1">
        <v>2</v>
      </c>
      <c r="H20" s="5">
        <v>1</v>
      </c>
      <c r="I20" s="6">
        <v>1</v>
      </c>
      <c r="P20" s="1">
        <f t="shared" si="0"/>
        <v>0.5</v>
      </c>
      <c r="Q20" s="1">
        <f t="shared" si="0"/>
        <v>0.5</v>
      </c>
      <c r="R20" s="1">
        <f t="shared" si="0"/>
        <v>0</v>
      </c>
      <c r="S20" s="1">
        <f t="shared" si="0"/>
        <v>0</v>
      </c>
      <c r="T20" s="1">
        <f t="shared" si="0"/>
        <v>0</v>
      </c>
      <c r="U20" s="1">
        <f t="shared" si="1"/>
        <v>0</v>
      </c>
    </row>
    <row r="21" spans="1:21" x14ac:dyDescent="0.45">
      <c r="A21" s="4" t="s">
        <v>31</v>
      </c>
      <c r="B21" t="s">
        <v>810</v>
      </c>
      <c r="C21" t="s">
        <v>148</v>
      </c>
      <c r="D21" t="s">
        <v>809</v>
      </c>
      <c r="E21" s="1">
        <f t="shared" si="2"/>
        <v>0</v>
      </c>
      <c r="F21" s="1">
        <v>2</v>
      </c>
      <c r="H21" s="5">
        <v>1</v>
      </c>
      <c r="I21" s="6">
        <v>1</v>
      </c>
      <c r="P21" s="1">
        <f t="shared" si="0"/>
        <v>0.5</v>
      </c>
      <c r="Q21" s="1">
        <f t="shared" si="0"/>
        <v>0.5</v>
      </c>
      <c r="R21" s="1">
        <f t="shared" si="0"/>
        <v>0</v>
      </c>
      <c r="S21" s="1">
        <f t="shared" si="0"/>
        <v>0</v>
      </c>
      <c r="T21" s="1">
        <f t="shared" si="0"/>
        <v>0</v>
      </c>
      <c r="U21" s="1">
        <f t="shared" si="1"/>
        <v>0</v>
      </c>
    </row>
    <row r="22" spans="1:21" x14ac:dyDescent="0.45">
      <c r="A22" s="4" t="s">
        <v>32</v>
      </c>
      <c r="B22" t="s">
        <v>96</v>
      </c>
      <c r="C22" t="s">
        <v>96</v>
      </c>
      <c r="D22" t="s">
        <v>773</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68</v>
      </c>
      <c r="C23" t="s">
        <v>68</v>
      </c>
      <c r="D23" t="s">
        <v>813</v>
      </c>
      <c r="E23" s="1">
        <f t="shared" si="2"/>
        <v>1</v>
      </c>
      <c r="F23" s="1">
        <v>1</v>
      </c>
      <c r="H23" s="5">
        <v>1</v>
      </c>
      <c r="P23" s="1">
        <f t="shared" si="0"/>
        <v>1</v>
      </c>
      <c r="Q23" s="1">
        <f t="shared" si="0"/>
        <v>0</v>
      </c>
      <c r="R23" s="1">
        <f t="shared" si="0"/>
        <v>0</v>
      </c>
      <c r="S23" s="1">
        <f t="shared" si="0"/>
        <v>0</v>
      </c>
      <c r="T23" s="1">
        <f t="shared" si="0"/>
        <v>0</v>
      </c>
      <c r="U23" s="1">
        <f t="shared" si="1"/>
        <v>0</v>
      </c>
    </row>
    <row r="24" spans="1:21" x14ac:dyDescent="0.45">
      <c r="A24" s="4" t="s">
        <v>34</v>
      </c>
      <c r="B24" t="s">
        <v>815</v>
      </c>
      <c r="C24" t="s">
        <v>247</v>
      </c>
      <c r="D24" t="s">
        <v>814</v>
      </c>
      <c r="E24" s="1">
        <f t="shared" si="2"/>
        <v>0</v>
      </c>
      <c r="F24" s="1">
        <v>1</v>
      </c>
      <c r="H24" s="5">
        <v>1</v>
      </c>
      <c r="I24" s="6">
        <v>1</v>
      </c>
      <c r="P24" s="1">
        <f t="shared" si="0"/>
        <v>1</v>
      </c>
      <c r="Q24" s="1">
        <f t="shared" si="0"/>
        <v>1</v>
      </c>
      <c r="R24" s="1">
        <f t="shared" si="0"/>
        <v>0</v>
      </c>
      <c r="S24" s="1">
        <f t="shared" si="0"/>
        <v>0</v>
      </c>
      <c r="T24" s="1">
        <f t="shared" si="0"/>
        <v>0</v>
      </c>
      <c r="U24" s="1">
        <f t="shared" si="1"/>
        <v>0</v>
      </c>
    </row>
    <row r="25" spans="1:21" x14ac:dyDescent="0.45">
      <c r="A25" s="4" t="s">
        <v>35</v>
      </c>
      <c r="B25" t="s">
        <v>138</v>
      </c>
      <c r="C25" t="s">
        <v>138</v>
      </c>
      <c r="D25" t="s">
        <v>774</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b">
        <v>0</v>
      </c>
      <c r="C26" t="b">
        <v>0</v>
      </c>
      <c r="D26" t="s">
        <v>775</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c r="E30"/>
    </row>
    <row r="31" spans="1:21" x14ac:dyDescent="0.45">
      <c r="D31"/>
    </row>
    <row r="37" spans="2:4" x14ac:dyDescent="0.45">
      <c r="B37" s="35"/>
      <c r="C37" s="35"/>
      <c r="D37" s="35"/>
    </row>
  </sheetData>
  <conditionalFormatting sqref="E14:E26">
    <cfRule type="cellIs" dxfId="23" priority="1" operator="equal">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29B5-29A8-4D3E-9D10-606E137DF62F}">
  <dimension ref="A1:U37"/>
  <sheetViews>
    <sheetView zoomScale="90" zoomScaleNormal="90" workbookViewId="0">
      <pane ySplit="1" topLeftCell="A7" activePane="bottomLeft" state="frozen"/>
      <selection pane="bottomLeft" activeCell="I25" sqref="I25"/>
    </sheetView>
  </sheetViews>
  <sheetFormatPr defaultColWidth="8.9296875" defaultRowHeight="14.25" x14ac:dyDescent="0.45"/>
  <cols>
    <col min="1" max="1" width="17.1328125" style="19" customWidth="1"/>
    <col min="2" max="2" width="31.73046875" style="1" customWidth="1"/>
    <col min="3" max="3" width="33.86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726</v>
      </c>
      <c r="C2" t="s">
        <v>746</v>
      </c>
      <c r="D2"/>
      <c r="F2" s="1">
        <v>0</v>
      </c>
      <c r="G2"/>
      <c r="P2" s="1" t="e">
        <f>H2/($F2-$M2)</f>
        <v>#DIV/0!</v>
      </c>
      <c r="Q2" s="1" t="e">
        <f>I2/($F2-$M2)</f>
        <v>#DIV/0!</v>
      </c>
      <c r="R2" s="1" t="e">
        <f>J2/($F2-$M2)</f>
        <v>#DIV/0!</v>
      </c>
      <c r="S2" s="1" t="e">
        <f>K2/($F2-$M2)</f>
        <v>#DIV/0!</v>
      </c>
      <c r="T2" s="1" t="e">
        <f>L2/($F2-$M2)</f>
        <v>#DIV/0!</v>
      </c>
      <c r="U2" s="1" t="e">
        <f>M2/F2</f>
        <v>#DIV/0!</v>
      </c>
    </row>
    <row r="3" spans="1:21" x14ac:dyDescent="0.45">
      <c r="A3" s="26" t="s">
        <v>7</v>
      </c>
      <c r="B3" t="s">
        <v>727</v>
      </c>
      <c r="C3" t="s">
        <v>735</v>
      </c>
      <c r="D3" s="27"/>
      <c r="F3" s="1">
        <v>1</v>
      </c>
      <c r="G3"/>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t="s">
        <v>728</v>
      </c>
      <c r="C4" t="s">
        <v>736</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729</v>
      </c>
      <c r="C5" t="s">
        <v>737</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730</v>
      </c>
      <c r="C6" t="s">
        <v>738</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t="s">
        <v>731</v>
      </c>
      <c r="C7" t="s">
        <v>739</v>
      </c>
      <c r="D7" s="27"/>
      <c r="F7" s="1">
        <v>1</v>
      </c>
      <c r="G7"/>
      <c r="H7" s="5">
        <v>1</v>
      </c>
      <c r="P7" s="1">
        <f>H7/($F7-$M7)</f>
        <v>1</v>
      </c>
      <c r="Q7" s="1">
        <f t="shared" si="0"/>
        <v>0</v>
      </c>
      <c r="R7" s="1">
        <f t="shared" si="0"/>
        <v>0</v>
      </c>
      <c r="S7" s="1">
        <f t="shared" si="0"/>
        <v>0</v>
      </c>
      <c r="T7" s="1">
        <f t="shared" si="0"/>
        <v>0</v>
      </c>
      <c r="U7" s="1">
        <f t="shared" si="1"/>
        <v>0</v>
      </c>
    </row>
    <row r="8" spans="1:21" x14ac:dyDescent="0.45">
      <c r="A8" s="26" t="s">
        <v>16</v>
      </c>
      <c r="B8" t="s">
        <v>732</v>
      </c>
      <c r="C8" t="s">
        <v>747</v>
      </c>
      <c r="D8"/>
      <c r="F8" s="1">
        <v>3</v>
      </c>
      <c r="G8"/>
      <c r="H8" s="5">
        <v>3</v>
      </c>
      <c r="J8" s="7">
        <v>1</v>
      </c>
      <c r="P8" s="1">
        <f>H8/($F8-$M8)</f>
        <v>1</v>
      </c>
      <c r="Q8" s="1">
        <f t="shared" si="0"/>
        <v>0</v>
      </c>
      <c r="R8" s="1">
        <f t="shared" si="0"/>
        <v>0.33333333333333331</v>
      </c>
      <c r="S8" s="1">
        <f t="shared" si="0"/>
        <v>0</v>
      </c>
      <c r="T8" s="1">
        <f t="shared" si="0"/>
        <v>0</v>
      </c>
      <c r="U8" s="1">
        <f t="shared" si="1"/>
        <v>0</v>
      </c>
    </row>
    <row r="9" spans="1:21" x14ac:dyDescent="0.45">
      <c r="A9" s="26" t="s">
        <v>18</v>
      </c>
      <c r="B9" t="s">
        <v>733</v>
      </c>
      <c r="C9" t="s">
        <v>748</v>
      </c>
      <c r="D9"/>
      <c r="F9" s="1">
        <v>3</v>
      </c>
      <c r="G9"/>
      <c r="H9" s="5">
        <v>3</v>
      </c>
      <c r="P9" s="1">
        <f t="shared" si="0"/>
        <v>1</v>
      </c>
      <c r="Q9" s="1">
        <f t="shared" si="0"/>
        <v>0</v>
      </c>
      <c r="R9" s="1">
        <f t="shared" si="0"/>
        <v>0</v>
      </c>
      <c r="S9" s="1">
        <f t="shared" si="0"/>
        <v>0</v>
      </c>
      <c r="T9" s="1">
        <f t="shared" si="0"/>
        <v>0</v>
      </c>
      <c r="U9" s="1">
        <f t="shared" si="1"/>
        <v>0</v>
      </c>
    </row>
    <row r="10" spans="1:21" x14ac:dyDescent="0.45">
      <c r="A10" s="26" t="s">
        <v>20</v>
      </c>
      <c r="B10" t="s">
        <v>104</v>
      </c>
      <c r="C10" t="s">
        <v>749</v>
      </c>
      <c r="D10"/>
      <c r="F10" s="1">
        <v>0</v>
      </c>
      <c r="G10"/>
      <c r="J10" s="7">
        <v>1</v>
      </c>
      <c r="P10" s="1" t="e">
        <f>H10/(#REF!-$M10)</f>
        <v>#REF!</v>
      </c>
      <c r="Q10" s="1" t="e">
        <f>I10/(#REF!-$M10)</f>
        <v>#REF!</v>
      </c>
      <c r="R10" s="1" t="e">
        <f>J10/(#REF!-$M10)</f>
        <v>#REF!</v>
      </c>
      <c r="S10" s="1" t="e">
        <f>K10/(#REF!-$M10)</f>
        <v>#REF!</v>
      </c>
      <c r="T10" s="1" t="e">
        <f>L10/(#REF!-$M10)</f>
        <v>#REF!</v>
      </c>
      <c r="U10" s="1" t="e">
        <f>M10/#REF!</f>
        <v>#REF!</v>
      </c>
    </row>
    <row r="11" spans="1:21" x14ac:dyDescent="0.45">
      <c r="A11" s="26" t="s">
        <v>225</v>
      </c>
      <c r="F11" s="1">
        <v>3</v>
      </c>
      <c r="G11"/>
      <c r="H11" s="5">
        <v>3</v>
      </c>
      <c r="J11" s="7">
        <v>1</v>
      </c>
      <c r="P11" s="1">
        <f>H12/($F12-$M11)</f>
        <v>1</v>
      </c>
      <c r="Q11" s="1">
        <f>I12/($F12-$M11)</f>
        <v>0</v>
      </c>
      <c r="R11" s="1">
        <f>J12/($F12-$M11)</f>
        <v>0.33333333333333331</v>
      </c>
      <c r="S11" s="1">
        <f>K12/($F12-$M11)</f>
        <v>0</v>
      </c>
      <c r="T11" s="1">
        <f>L11/($F12-$M11)</f>
        <v>0</v>
      </c>
      <c r="U11" s="1">
        <f>M11/F12</f>
        <v>0</v>
      </c>
    </row>
    <row r="12" spans="1:21" x14ac:dyDescent="0.45">
      <c r="A12" s="26" t="s">
        <v>22</v>
      </c>
      <c r="B12" t="s">
        <v>734</v>
      </c>
      <c r="C12" t="s">
        <v>750</v>
      </c>
      <c r="D12"/>
      <c r="F12" s="1">
        <v>3</v>
      </c>
      <c r="H12" s="5">
        <v>3</v>
      </c>
      <c r="J12" s="7">
        <v>1</v>
      </c>
      <c r="P12" s="1" t="e">
        <f>#REF!/(#REF!-$M12)</f>
        <v>#REF!</v>
      </c>
      <c r="Q12" s="1" t="e">
        <f>#REF!/(#REF!-$M12)</f>
        <v>#REF!</v>
      </c>
      <c r="R12" s="1" t="e">
        <f>#REF!/(#REF!-$M12)</f>
        <v>#REF!</v>
      </c>
      <c r="S12" s="1" t="e">
        <f>#REF!/(#REF!-$M12)</f>
        <v>#REF!</v>
      </c>
      <c r="T12" s="1" t="e">
        <f>L12/(#REF!-$M12)</f>
        <v>#REF!</v>
      </c>
      <c r="U12" s="1" t="e">
        <f>M12/#REF!</f>
        <v>#REF!</v>
      </c>
    </row>
    <row r="14" spans="1:21" x14ac:dyDescent="0.45">
      <c r="A14" s="4" t="s">
        <v>24</v>
      </c>
      <c r="B14" t="s">
        <v>256</v>
      </c>
      <c r="C14" t="s">
        <v>256</v>
      </c>
      <c r="D14" t="s">
        <v>741</v>
      </c>
      <c r="E14" s="1">
        <f>IF(C14=B14,1,0)</f>
        <v>1</v>
      </c>
      <c r="F14" s="1">
        <v>1</v>
      </c>
      <c r="H14" s="5">
        <v>1</v>
      </c>
      <c r="P14" s="1">
        <f t="shared" si="0"/>
        <v>1</v>
      </c>
      <c r="Q14" s="1">
        <f t="shared" si="0"/>
        <v>0</v>
      </c>
      <c r="R14" s="1">
        <f t="shared" si="0"/>
        <v>0</v>
      </c>
      <c r="S14" s="1">
        <f t="shared" si="0"/>
        <v>0</v>
      </c>
      <c r="T14" s="1">
        <f t="shared" si="0"/>
        <v>0</v>
      </c>
      <c r="U14" s="1">
        <f t="shared" si="1"/>
        <v>0</v>
      </c>
    </row>
    <row r="15" spans="1:21" x14ac:dyDescent="0.45">
      <c r="A15" s="4" t="s">
        <v>25</v>
      </c>
      <c r="B15" t="s">
        <v>57</v>
      </c>
      <c r="C15" t="s">
        <v>57</v>
      </c>
      <c r="D15" t="s">
        <v>751</v>
      </c>
      <c r="E15" s="1">
        <f t="shared" ref="E15:E26"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752</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147</v>
      </c>
      <c r="C17" t="s">
        <v>754</v>
      </c>
      <c r="D17" t="s">
        <v>753</v>
      </c>
      <c r="E17" s="1">
        <f t="shared" si="2"/>
        <v>0</v>
      </c>
      <c r="F17" s="1">
        <v>1</v>
      </c>
      <c r="H17" s="5">
        <v>1</v>
      </c>
      <c r="K17" s="8">
        <v>1</v>
      </c>
      <c r="P17" s="1">
        <f t="shared" si="0"/>
        <v>1</v>
      </c>
      <c r="Q17" s="1">
        <f t="shared" si="0"/>
        <v>0</v>
      </c>
      <c r="R17" s="1">
        <f t="shared" si="0"/>
        <v>0</v>
      </c>
      <c r="S17" s="1">
        <f t="shared" si="0"/>
        <v>1</v>
      </c>
      <c r="T17" s="1">
        <f t="shared" si="0"/>
        <v>0</v>
      </c>
      <c r="U17" s="1">
        <f t="shared" si="1"/>
        <v>0</v>
      </c>
    </row>
    <row r="18" spans="1:21" x14ac:dyDescent="0.45">
      <c r="A18" s="4" t="s">
        <v>28</v>
      </c>
      <c r="B18" t="s">
        <v>95</v>
      </c>
      <c r="C18" t="s">
        <v>95</v>
      </c>
      <c r="D18" t="s">
        <v>742</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130</v>
      </c>
      <c r="C19" t="s">
        <v>61</v>
      </c>
      <c r="D19" t="s">
        <v>755</v>
      </c>
      <c r="E19" s="1">
        <f t="shared" si="2"/>
        <v>0</v>
      </c>
      <c r="F19" s="1">
        <v>2</v>
      </c>
      <c r="H19" s="5">
        <v>1</v>
      </c>
      <c r="I19" s="6">
        <v>1</v>
      </c>
      <c r="P19" s="1">
        <f t="shared" si="0"/>
        <v>0.5</v>
      </c>
      <c r="Q19" s="1">
        <f t="shared" si="0"/>
        <v>0.5</v>
      </c>
      <c r="R19" s="1">
        <f t="shared" si="0"/>
        <v>0</v>
      </c>
      <c r="S19" s="1">
        <f t="shared" si="0"/>
        <v>0</v>
      </c>
      <c r="T19" s="1">
        <f t="shared" si="0"/>
        <v>0</v>
      </c>
      <c r="U19" s="1">
        <f t="shared" si="1"/>
        <v>0</v>
      </c>
    </row>
    <row r="20" spans="1:21" x14ac:dyDescent="0.45">
      <c r="A20" s="4" t="s">
        <v>30</v>
      </c>
      <c r="B20" t="s">
        <v>129</v>
      </c>
      <c r="C20" t="s">
        <v>129</v>
      </c>
      <c r="D20" t="s">
        <v>743</v>
      </c>
      <c r="E20" s="1">
        <f t="shared" si="2"/>
        <v>1</v>
      </c>
      <c r="F20" s="1">
        <v>2</v>
      </c>
      <c r="H20" s="5">
        <v>2</v>
      </c>
      <c r="P20" s="1">
        <f t="shared" si="0"/>
        <v>1</v>
      </c>
      <c r="Q20" s="1">
        <f t="shared" si="0"/>
        <v>0</v>
      </c>
      <c r="R20" s="1">
        <f t="shared" si="0"/>
        <v>0</v>
      </c>
      <c r="S20" s="1">
        <f t="shared" si="0"/>
        <v>0</v>
      </c>
      <c r="T20" s="1">
        <f t="shared" si="0"/>
        <v>0</v>
      </c>
      <c r="U20" s="1">
        <f t="shared" si="1"/>
        <v>0</v>
      </c>
    </row>
    <row r="21" spans="1:21" x14ac:dyDescent="0.45">
      <c r="A21" s="4" t="s">
        <v>31</v>
      </c>
      <c r="B21" t="s">
        <v>136</v>
      </c>
      <c r="C21" t="s">
        <v>136</v>
      </c>
      <c r="D21" t="s">
        <v>744</v>
      </c>
      <c r="E21" s="1">
        <f t="shared" si="2"/>
        <v>1</v>
      </c>
      <c r="F21" s="1">
        <v>2</v>
      </c>
      <c r="H21" s="5">
        <v>2</v>
      </c>
      <c r="P21" s="1">
        <f t="shared" si="0"/>
        <v>1</v>
      </c>
      <c r="Q21" s="1">
        <f t="shared" si="0"/>
        <v>0</v>
      </c>
      <c r="R21" s="1">
        <f t="shared" si="0"/>
        <v>0</v>
      </c>
      <c r="S21" s="1">
        <f t="shared" si="0"/>
        <v>0</v>
      </c>
      <c r="T21" s="1">
        <f t="shared" si="0"/>
        <v>0</v>
      </c>
      <c r="U21" s="1">
        <f t="shared" si="1"/>
        <v>0</v>
      </c>
    </row>
    <row r="22" spans="1:21" x14ac:dyDescent="0.45">
      <c r="A22" s="4" t="s">
        <v>32</v>
      </c>
      <c r="B22" t="s">
        <v>96</v>
      </c>
      <c r="C22" t="s">
        <v>96</v>
      </c>
      <c r="D22" t="s">
        <v>756</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68</v>
      </c>
      <c r="C23" t="s">
        <v>68</v>
      </c>
      <c r="D23" t="s">
        <v>757</v>
      </c>
      <c r="E23" s="1">
        <f t="shared" si="2"/>
        <v>1</v>
      </c>
      <c r="F23" s="1">
        <v>1</v>
      </c>
      <c r="H23" s="5">
        <v>1</v>
      </c>
      <c r="P23" s="1">
        <f t="shared" si="0"/>
        <v>1</v>
      </c>
      <c r="Q23" s="1">
        <f t="shared" si="0"/>
        <v>0</v>
      </c>
      <c r="R23" s="1">
        <f t="shared" si="0"/>
        <v>0</v>
      </c>
      <c r="S23" s="1">
        <f t="shared" si="0"/>
        <v>0</v>
      </c>
      <c r="T23" s="1">
        <f t="shared" si="0"/>
        <v>0</v>
      </c>
      <c r="U23" s="1">
        <f t="shared" si="1"/>
        <v>0</v>
      </c>
    </row>
    <row r="24" spans="1:21" x14ac:dyDescent="0.45">
      <c r="A24" s="4" t="s">
        <v>34</v>
      </c>
      <c r="B24" t="s">
        <v>759</v>
      </c>
      <c r="C24" t="s">
        <v>150</v>
      </c>
      <c r="D24" t="s">
        <v>758</v>
      </c>
      <c r="E24" s="1">
        <f t="shared" si="2"/>
        <v>0</v>
      </c>
      <c r="F24" s="1">
        <v>3</v>
      </c>
      <c r="H24" s="5">
        <v>2</v>
      </c>
      <c r="I24" s="6">
        <v>1</v>
      </c>
      <c r="P24" s="1">
        <f t="shared" si="0"/>
        <v>0.66666666666666663</v>
      </c>
      <c r="Q24" s="1">
        <f t="shared" si="0"/>
        <v>0.33333333333333331</v>
      </c>
      <c r="R24" s="1">
        <f t="shared" si="0"/>
        <v>0</v>
      </c>
      <c r="S24" s="1">
        <f t="shared" si="0"/>
        <v>0</v>
      </c>
      <c r="T24" s="1">
        <f t="shared" si="0"/>
        <v>0</v>
      </c>
      <c r="U24" s="1">
        <f t="shared" si="1"/>
        <v>0</v>
      </c>
    </row>
    <row r="25" spans="1:21" x14ac:dyDescent="0.45">
      <c r="A25" s="4" t="s">
        <v>35</v>
      </c>
      <c r="B25" t="s">
        <v>761</v>
      </c>
      <c r="C25" t="s">
        <v>761</v>
      </c>
      <c r="D25" t="s">
        <v>760</v>
      </c>
      <c r="E25" s="1">
        <f t="shared" si="2"/>
        <v>1</v>
      </c>
      <c r="F25" s="1">
        <v>2</v>
      </c>
      <c r="H25" s="5">
        <v>2</v>
      </c>
      <c r="P25" s="1">
        <f t="shared" si="0"/>
        <v>1</v>
      </c>
      <c r="Q25" s="1">
        <f t="shared" si="0"/>
        <v>0</v>
      </c>
      <c r="R25" s="1">
        <f t="shared" si="0"/>
        <v>0</v>
      </c>
      <c r="S25" s="1">
        <f t="shared" si="0"/>
        <v>0</v>
      </c>
      <c r="T25" s="1">
        <f t="shared" si="0"/>
        <v>0</v>
      </c>
      <c r="U25" s="1">
        <f t="shared" si="1"/>
        <v>0</v>
      </c>
    </row>
    <row r="26" spans="1:21" x14ac:dyDescent="0.45">
      <c r="A26" s="4" t="s">
        <v>36</v>
      </c>
      <c r="B26" t="b">
        <v>0</v>
      </c>
      <c r="C26" t="b">
        <v>0</v>
      </c>
      <c r="D26" t="s">
        <v>745</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c r="E30"/>
    </row>
    <row r="31" spans="1:21" x14ac:dyDescent="0.45">
      <c r="D31"/>
    </row>
    <row r="37" spans="2:4" x14ac:dyDescent="0.45">
      <c r="B37" s="35"/>
      <c r="C37" s="35"/>
      <c r="D37" s="35"/>
    </row>
  </sheetData>
  <conditionalFormatting sqref="E14:E26">
    <cfRule type="cellIs" dxfId="2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D7E02-B3A7-4344-B951-825BEDA4901A}">
  <dimension ref="A1:U37"/>
  <sheetViews>
    <sheetView zoomScale="90" zoomScaleNormal="90" workbookViewId="0">
      <pane ySplit="1" topLeftCell="A4" activePane="bottomLeft" state="frozen"/>
      <selection pane="bottomLeft" activeCell="A24" sqref="A24:XFD24"/>
    </sheetView>
  </sheetViews>
  <sheetFormatPr defaultColWidth="8.9296875" defaultRowHeight="14.25" x14ac:dyDescent="0.45"/>
  <cols>
    <col min="1" max="1" width="17.1328125" style="69" customWidth="1"/>
    <col min="2" max="2" width="31.73046875" style="56" customWidth="1"/>
    <col min="3" max="3" width="33.86328125" style="56" customWidth="1"/>
    <col min="4" max="4" width="32.1992187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55" t="s">
        <v>845</v>
      </c>
      <c r="C2" s="67" t="s">
        <v>685</v>
      </c>
      <c r="D2" s="55"/>
      <c r="F2" s="56">
        <v>1</v>
      </c>
      <c r="H2" s="57">
        <v>1</v>
      </c>
      <c r="P2" s="56">
        <f>H2/($F2-$M2)</f>
        <v>1</v>
      </c>
      <c r="Q2" s="56">
        <f>I2/($F2-$M2)</f>
        <v>0</v>
      </c>
      <c r="R2" s="56">
        <f>J2/($F2-$M2)</f>
        <v>0</v>
      </c>
      <c r="S2" s="56">
        <f>K2/($F2-$M2)</f>
        <v>0</v>
      </c>
      <c r="T2" s="56">
        <f>L2/($F2-$M2)</f>
        <v>0</v>
      </c>
      <c r="U2" s="56">
        <f>M2/F2</f>
        <v>0</v>
      </c>
    </row>
    <row r="3" spans="1:21" x14ac:dyDescent="0.45">
      <c r="A3" s="54" t="s">
        <v>7</v>
      </c>
      <c r="B3" s="55" t="s">
        <v>695</v>
      </c>
      <c r="C3" s="67" t="s">
        <v>686</v>
      </c>
      <c r="D3" s="67"/>
      <c r="F3" s="56">
        <v>1</v>
      </c>
      <c r="H3" s="57">
        <v>1</v>
      </c>
      <c r="P3" s="56">
        <f t="shared" ref="P3:T29" si="0">H3/($F3-$M3)</f>
        <v>1</v>
      </c>
      <c r="Q3" s="56">
        <f t="shared" si="0"/>
        <v>0</v>
      </c>
      <c r="R3" s="56">
        <f t="shared" si="0"/>
        <v>0</v>
      </c>
      <c r="S3" s="56">
        <f t="shared" si="0"/>
        <v>0</v>
      </c>
      <c r="T3" s="56">
        <f t="shared" si="0"/>
        <v>0</v>
      </c>
      <c r="U3" s="56">
        <f t="shared" ref="U3:U29" si="1">M3/F3</f>
        <v>0</v>
      </c>
    </row>
    <row r="4" spans="1:21" x14ac:dyDescent="0.45">
      <c r="A4" s="54" t="s">
        <v>9</v>
      </c>
      <c r="B4" s="55" t="s">
        <v>696</v>
      </c>
      <c r="C4" s="67" t="s">
        <v>687</v>
      </c>
      <c r="D4" s="55"/>
      <c r="F4" s="56">
        <v>1</v>
      </c>
      <c r="H4" s="57">
        <v>1</v>
      </c>
      <c r="P4" s="56">
        <f t="shared" si="0"/>
        <v>1</v>
      </c>
      <c r="Q4" s="56">
        <f t="shared" si="0"/>
        <v>0</v>
      </c>
      <c r="R4" s="56">
        <f t="shared" si="0"/>
        <v>0</v>
      </c>
      <c r="S4" s="56">
        <f t="shared" si="0"/>
        <v>0</v>
      </c>
      <c r="T4" s="56">
        <f t="shared" si="0"/>
        <v>0</v>
      </c>
      <c r="U4" s="56">
        <f t="shared" si="1"/>
        <v>0</v>
      </c>
    </row>
    <row r="5" spans="1:21" x14ac:dyDescent="0.45">
      <c r="A5" s="54" t="s">
        <v>11</v>
      </c>
      <c r="B5" s="55" t="s">
        <v>707</v>
      </c>
      <c r="C5" s="55" t="s">
        <v>688</v>
      </c>
      <c r="D5" s="55"/>
      <c r="F5" s="56">
        <v>1</v>
      </c>
      <c r="H5" s="57">
        <v>1</v>
      </c>
      <c r="P5" s="56">
        <f t="shared" si="0"/>
        <v>1</v>
      </c>
      <c r="Q5" s="56">
        <f t="shared" si="0"/>
        <v>0</v>
      </c>
      <c r="R5" s="56">
        <f t="shared" si="0"/>
        <v>0</v>
      </c>
      <c r="S5" s="56">
        <f t="shared" si="0"/>
        <v>0</v>
      </c>
      <c r="T5" s="56">
        <f t="shared" si="0"/>
        <v>0</v>
      </c>
      <c r="U5" s="56">
        <f t="shared" si="1"/>
        <v>0</v>
      </c>
    </row>
    <row r="6" spans="1:21" x14ac:dyDescent="0.45">
      <c r="A6" s="54" t="s">
        <v>13</v>
      </c>
      <c r="B6" s="55" t="s">
        <v>709</v>
      </c>
      <c r="C6" s="67" t="s">
        <v>708</v>
      </c>
      <c r="D6" s="55"/>
      <c r="F6" s="56">
        <v>5</v>
      </c>
      <c r="H6" s="57">
        <v>4</v>
      </c>
      <c r="I6" s="58">
        <v>1</v>
      </c>
      <c r="P6" s="56">
        <f t="shared" si="0"/>
        <v>0.8</v>
      </c>
      <c r="Q6" s="56">
        <f t="shared" si="0"/>
        <v>0.2</v>
      </c>
      <c r="R6" s="56">
        <f t="shared" si="0"/>
        <v>0</v>
      </c>
      <c r="S6" s="56">
        <f t="shared" si="0"/>
        <v>0</v>
      </c>
      <c r="T6" s="56">
        <f t="shared" si="0"/>
        <v>0</v>
      </c>
      <c r="U6" s="56">
        <f t="shared" si="1"/>
        <v>0</v>
      </c>
    </row>
    <row r="7" spans="1:21" x14ac:dyDescent="0.45">
      <c r="A7" s="54" t="s">
        <v>15</v>
      </c>
      <c r="B7" s="55" t="s">
        <v>710</v>
      </c>
      <c r="C7" s="67" t="s">
        <v>689</v>
      </c>
      <c r="D7" s="67"/>
      <c r="F7" s="56">
        <v>1</v>
      </c>
      <c r="H7" s="57">
        <v>1</v>
      </c>
      <c r="P7" s="56">
        <f>H7/($F7-$M7)</f>
        <v>1</v>
      </c>
      <c r="Q7" s="56">
        <f t="shared" si="0"/>
        <v>0</v>
      </c>
      <c r="R7" s="56">
        <f t="shared" si="0"/>
        <v>0</v>
      </c>
      <c r="S7" s="56">
        <f t="shared" si="0"/>
        <v>0</v>
      </c>
      <c r="T7" s="56">
        <f t="shared" si="0"/>
        <v>0</v>
      </c>
      <c r="U7" s="56">
        <f t="shared" si="1"/>
        <v>0</v>
      </c>
    </row>
    <row r="8" spans="1:21" x14ac:dyDescent="0.45">
      <c r="A8" s="54" t="s">
        <v>16</v>
      </c>
      <c r="B8" s="55" t="s">
        <v>711</v>
      </c>
      <c r="C8" s="55" t="s">
        <v>712</v>
      </c>
      <c r="D8" s="55"/>
      <c r="F8" s="56">
        <v>4</v>
      </c>
      <c r="H8" s="57">
        <v>4</v>
      </c>
      <c r="J8" s="59">
        <v>1</v>
      </c>
      <c r="P8" s="56">
        <f>H8/($F8-$M8)</f>
        <v>1</v>
      </c>
      <c r="Q8" s="56">
        <f t="shared" si="0"/>
        <v>0</v>
      </c>
      <c r="R8" s="56">
        <f t="shared" si="0"/>
        <v>0.25</v>
      </c>
      <c r="S8" s="56">
        <f t="shared" si="0"/>
        <v>0</v>
      </c>
      <c r="T8" s="56">
        <f t="shared" si="0"/>
        <v>0</v>
      </c>
      <c r="U8" s="56">
        <f t="shared" si="1"/>
        <v>0</v>
      </c>
    </row>
    <row r="9" spans="1:21" x14ac:dyDescent="0.45">
      <c r="A9" s="54" t="s">
        <v>18</v>
      </c>
      <c r="B9" s="55" t="s">
        <v>713</v>
      </c>
      <c r="C9" s="55" t="s">
        <v>714</v>
      </c>
      <c r="D9" s="55"/>
      <c r="F9" s="56">
        <v>3</v>
      </c>
      <c r="H9" s="57">
        <v>1</v>
      </c>
      <c r="I9" s="58">
        <v>2</v>
      </c>
      <c r="J9" s="59">
        <v>1</v>
      </c>
      <c r="P9" s="56">
        <f t="shared" si="0"/>
        <v>0.33333333333333331</v>
      </c>
      <c r="Q9" s="56">
        <f t="shared" si="0"/>
        <v>0.66666666666666663</v>
      </c>
      <c r="R9" s="56">
        <f t="shared" si="0"/>
        <v>0.33333333333333331</v>
      </c>
      <c r="S9" s="56">
        <f t="shared" si="0"/>
        <v>0</v>
      </c>
      <c r="T9" s="56">
        <f t="shared" si="0"/>
        <v>0</v>
      </c>
      <c r="U9" s="56">
        <f t="shared" si="1"/>
        <v>0</v>
      </c>
    </row>
    <row r="10" spans="1:21" x14ac:dyDescent="0.45">
      <c r="A10" s="54" t="s">
        <v>20</v>
      </c>
      <c r="B10" s="55" t="s">
        <v>697</v>
      </c>
      <c r="C10" s="55" t="s">
        <v>715</v>
      </c>
      <c r="D10" s="55"/>
      <c r="F10" s="56">
        <v>1</v>
      </c>
      <c r="H10" s="57">
        <v>1</v>
      </c>
      <c r="J10" s="59">
        <v>1</v>
      </c>
      <c r="P10" s="56">
        <f t="shared" si="0"/>
        <v>1</v>
      </c>
      <c r="Q10" s="56">
        <f t="shared" si="0"/>
        <v>0</v>
      </c>
      <c r="R10" s="56">
        <f t="shared" si="0"/>
        <v>1</v>
      </c>
      <c r="S10" s="56">
        <f t="shared" si="0"/>
        <v>0</v>
      </c>
      <c r="T10" s="56">
        <f t="shared" si="0"/>
        <v>0</v>
      </c>
      <c r="U10" s="56">
        <f t="shared" si="1"/>
        <v>0</v>
      </c>
    </row>
    <row r="11" spans="1:21" x14ac:dyDescent="0.45">
      <c r="A11" s="54" t="s">
        <v>225</v>
      </c>
      <c r="B11" s="55"/>
      <c r="F11" s="56">
        <v>4</v>
      </c>
      <c r="H11" s="57">
        <v>2</v>
      </c>
      <c r="I11" s="58">
        <v>2</v>
      </c>
      <c r="J11" s="59">
        <v>2</v>
      </c>
      <c r="P11" s="56">
        <f>H12/($F12-$M11)</f>
        <v>1</v>
      </c>
      <c r="Q11" s="56">
        <f>I12/($F12-$M11)</f>
        <v>0</v>
      </c>
      <c r="R11" s="56">
        <f>J12/($F12-$M11)</f>
        <v>0.5</v>
      </c>
      <c r="S11" s="56">
        <f>K12/($F12-$M11)</f>
        <v>0</v>
      </c>
      <c r="T11" s="56">
        <f>L11/($F12-$M11)</f>
        <v>0</v>
      </c>
      <c r="U11" s="56">
        <f>M11/F12</f>
        <v>0</v>
      </c>
    </row>
    <row r="12" spans="1:21" x14ac:dyDescent="0.45">
      <c r="A12" s="54" t="s">
        <v>22</v>
      </c>
      <c r="B12" s="55" t="s">
        <v>698</v>
      </c>
      <c r="C12" s="55" t="s">
        <v>716</v>
      </c>
      <c r="D12" s="55"/>
      <c r="F12" s="56">
        <v>4</v>
      </c>
      <c r="H12" s="57">
        <v>4</v>
      </c>
      <c r="J12" s="59">
        <v>2</v>
      </c>
      <c r="P12" s="56" t="e">
        <f>#REF!/(#REF!-$M12)</f>
        <v>#REF!</v>
      </c>
      <c r="Q12" s="56" t="e">
        <f>#REF!/(#REF!-$M12)</f>
        <v>#REF!</v>
      </c>
      <c r="R12" s="56" t="e">
        <f>#REF!/(#REF!-$M12)</f>
        <v>#REF!</v>
      </c>
      <c r="S12" s="56" t="e">
        <f>#REF!/(#REF!-$M12)</f>
        <v>#REF!</v>
      </c>
      <c r="T12" s="56" t="e">
        <f>L12/(#REF!-$M12)</f>
        <v>#REF!</v>
      </c>
      <c r="U12" s="56" t="e">
        <f>M12/#REF!</f>
        <v>#REF!</v>
      </c>
    </row>
    <row r="14" spans="1:21" x14ac:dyDescent="0.45">
      <c r="A14" s="77" t="s">
        <v>24</v>
      </c>
      <c r="B14" s="55" t="s">
        <v>93</v>
      </c>
      <c r="C14" s="55" t="s">
        <v>93</v>
      </c>
      <c r="D14" s="55" t="s">
        <v>717</v>
      </c>
      <c r="E14" s="56">
        <f>IF(C14=B14,1,0)</f>
        <v>1</v>
      </c>
      <c r="F14" s="56">
        <v>1</v>
      </c>
      <c r="H14" s="57">
        <v>1</v>
      </c>
      <c r="P14" s="56">
        <f t="shared" si="0"/>
        <v>1</v>
      </c>
      <c r="Q14" s="56">
        <f t="shared" si="0"/>
        <v>0</v>
      </c>
      <c r="R14" s="56">
        <f t="shared" si="0"/>
        <v>0</v>
      </c>
      <c r="S14" s="56">
        <f t="shared" si="0"/>
        <v>0</v>
      </c>
      <c r="T14" s="56">
        <f t="shared" si="0"/>
        <v>0</v>
      </c>
      <c r="U14" s="56">
        <f t="shared" si="1"/>
        <v>0</v>
      </c>
    </row>
    <row r="15" spans="1:21" x14ac:dyDescent="0.45">
      <c r="A15" s="77" t="s">
        <v>25</v>
      </c>
      <c r="B15" s="55" t="s">
        <v>57</v>
      </c>
      <c r="C15" s="55" t="s">
        <v>57</v>
      </c>
      <c r="D15" s="55" t="s">
        <v>690</v>
      </c>
      <c r="E15" s="56">
        <f t="shared" ref="E15:E26" si="2">IF(C15=B15,1,0)</f>
        <v>1</v>
      </c>
      <c r="F15" s="56">
        <v>2</v>
      </c>
      <c r="H15" s="57">
        <v>2</v>
      </c>
      <c r="P15" s="56">
        <f t="shared" si="0"/>
        <v>1</v>
      </c>
      <c r="Q15" s="56">
        <f t="shared" si="0"/>
        <v>0</v>
      </c>
      <c r="R15" s="56">
        <f t="shared" si="0"/>
        <v>0</v>
      </c>
      <c r="S15" s="56">
        <f t="shared" si="0"/>
        <v>0</v>
      </c>
      <c r="T15" s="56">
        <f t="shared" si="0"/>
        <v>0</v>
      </c>
      <c r="U15" s="56">
        <f t="shared" si="1"/>
        <v>0</v>
      </c>
    </row>
    <row r="16" spans="1:21" x14ac:dyDescent="0.45">
      <c r="A16" s="77" t="s">
        <v>26</v>
      </c>
      <c r="B16" s="55" t="s">
        <v>58</v>
      </c>
      <c r="C16" s="55" t="s">
        <v>58</v>
      </c>
      <c r="D16" s="55" t="s">
        <v>691</v>
      </c>
      <c r="E16" s="56">
        <f t="shared" si="2"/>
        <v>1</v>
      </c>
      <c r="F16" s="56">
        <v>2</v>
      </c>
      <c r="H16" s="57">
        <v>2</v>
      </c>
      <c r="P16" s="56">
        <f t="shared" si="0"/>
        <v>1</v>
      </c>
      <c r="Q16" s="56">
        <f t="shared" si="0"/>
        <v>0</v>
      </c>
      <c r="R16" s="56">
        <f t="shared" si="0"/>
        <v>0</v>
      </c>
      <c r="S16" s="56">
        <f t="shared" si="0"/>
        <v>0</v>
      </c>
      <c r="T16" s="56">
        <f t="shared" si="0"/>
        <v>0</v>
      </c>
      <c r="U16" s="56">
        <f t="shared" si="1"/>
        <v>0</v>
      </c>
    </row>
    <row r="17" spans="1:21" x14ac:dyDescent="0.45">
      <c r="A17" s="77" t="s">
        <v>27</v>
      </c>
      <c r="B17" s="55" t="s">
        <v>59</v>
      </c>
      <c r="C17" s="55" t="s">
        <v>59</v>
      </c>
      <c r="D17" s="55" t="s">
        <v>718</v>
      </c>
      <c r="E17" s="56">
        <f t="shared" si="2"/>
        <v>1</v>
      </c>
      <c r="F17" s="56">
        <v>2</v>
      </c>
      <c r="H17" s="57">
        <v>2</v>
      </c>
      <c r="P17" s="56">
        <f t="shared" si="0"/>
        <v>1</v>
      </c>
      <c r="Q17" s="56">
        <f t="shared" si="0"/>
        <v>0</v>
      </c>
      <c r="R17" s="56">
        <f t="shared" si="0"/>
        <v>0</v>
      </c>
      <c r="S17" s="56">
        <f t="shared" si="0"/>
        <v>0</v>
      </c>
      <c r="T17" s="56">
        <f t="shared" si="0"/>
        <v>0</v>
      </c>
      <c r="U17" s="56">
        <f t="shared" si="1"/>
        <v>0</v>
      </c>
    </row>
    <row r="18" spans="1:21" x14ac:dyDescent="0.45">
      <c r="A18" s="77" t="s">
        <v>28</v>
      </c>
      <c r="B18" s="55" t="s">
        <v>60</v>
      </c>
      <c r="C18" s="55" t="s">
        <v>60</v>
      </c>
      <c r="D18" s="55" t="s">
        <v>692</v>
      </c>
      <c r="E18" s="56">
        <f t="shared" si="2"/>
        <v>1</v>
      </c>
      <c r="F18" s="56">
        <v>2</v>
      </c>
      <c r="H18" s="57">
        <v>2</v>
      </c>
      <c r="P18" s="56">
        <f t="shared" si="0"/>
        <v>1</v>
      </c>
      <c r="Q18" s="56">
        <f t="shared" si="0"/>
        <v>0</v>
      </c>
      <c r="R18" s="56">
        <f t="shared" si="0"/>
        <v>0</v>
      </c>
      <c r="S18" s="56">
        <f t="shared" si="0"/>
        <v>0</v>
      </c>
      <c r="T18" s="56">
        <f t="shared" si="0"/>
        <v>0</v>
      </c>
      <c r="U18" s="56">
        <f t="shared" si="1"/>
        <v>0</v>
      </c>
    </row>
    <row r="19" spans="1:21" x14ac:dyDescent="0.45">
      <c r="A19" s="77" t="s">
        <v>29</v>
      </c>
      <c r="B19" s="55" t="s">
        <v>123</v>
      </c>
      <c r="C19" s="55" t="s">
        <v>123</v>
      </c>
      <c r="D19" s="55" t="s">
        <v>719</v>
      </c>
      <c r="E19" s="56">
        <f t="shared" si="2"/>
        <v>1</v>
      </c>
      <c r="F19" s="56">
        <v>2</v>
      </c>
      <c r="H19" s="57">
        <v>2</v>
      </c>
      <c r="P19" s="56">
        <f t="shared" si="0"/>
        <v>1</v>
      </c>
      <c r="Q19" s="56">
        <f t="shared" si="0"/>
        <v>0</v>
      </c>
      <c r="R19" s="56">
        <f t="shared" si="0"/>
        <v>0</v>
      </c>
      <c r="S19" s="56">
        <f t="shared" si="0"/>
        <v>0</v>
      </c>
      <c r="T19" s="56">
        <f t="shared" si="0"/>
        <v>0</v>
      </c>
      <c r="U19" s="56">
        <f t="shared" si="1"/>
        <v>0</v>
      </c>
    </row>
    <row r="20" spans="1:21" x14ac:dyDescent="0.45">
      <c r="A20" s="77" t="s">
        <v>30</v>
      </c>
      <c r="B20" s="55" t="s">
        <v>129</v>
      </c>
      <c r="C20" s="55" t="s">
        <v>129</v>
      </c>
      <c r="D20" s="55" t="s">
        <v>720</v>
      </c>
      <c r="E20" s="56">
        <f t="shared" si="2"/>
        <v>1</v>
      </c>
      <c r="F20" s="56">
        <v>2</v>
      </c>
      <c r="H20" s="57">
        <v>2</v>
      </c>
      <c r="P20" s="56">
        <f t="shared" si="0"/>
        <v>1</v>
      </c>
      <c r="Q20" s="56">
        <f t="shared" si="0"/>
        <v>0</v>
      </c>
      <c r="R20" s="56">
        <f t="shared" si="0"/>
        <v>0</v>
      </c>
      <c r="S20" s="56">
        <f t="shared" si="0"/>
        <v>0</v>
      </c>
      <c r="T20" s="56">
        <f t="shared" si="0"/>
        <v>0</v>
      </c>
      <c r="U20" s="56">
        <f t="shared" si="1"/>
        <v>0</v>
      </c>
    </row>
    <row r="21" spans="1:21" x14ac:dyDescent="0.45">
      <c r="A21" s="77" t="s">
        <v>31</v>
      </c>
      <c r="B21" s="55" t="s">
        <v>136</v>
      </c>
      <c r="C21" s="55" t="s">
        <v>136</v>
      </c>
      <c r="D21" s="55" t="s">
        <v>721</v>
      </c>
      <c r="E21" s="56">
        <f t="shared" si="2"/>
        <v>1</v>
      </c>
      <c r="F21" s="56">
        <v>2</v>
      </c>
      <c r="H21" s="57">
        <v>2</v>
      </c>
      <c r="P21" s="56">
        <f t="shared" si="0"/>
        <v>1</v>
      </c>
      <c r="Q21" s="56">
        <f t="shared" si="0"/>
        <v>0</v>
      </c>
      <c r="R21" s="56">
        <f t="shared" si="0"/>
        <v>0</v>
      </c>
      <c r="S21" s="56">
        <f t="shared" si="0"/>
        <v>0</v>
      </c>
      <c r="T21" s="56">
        <f t="shared" si="0"/>
        <v>0</v>
      </c>
      <c r="U21" s="56">
        <f t="shared" si="1"/>
        <v>0</v>
      </c>
    </row>
    <row r="22" spans="1:21" x14ac:dyDescent="0.45">
      <c r="A22" s="77" t="s">
        <v>32</v>
      </c>
      <c r="B22" s="55" t="s">
        <v>96</v>
      </c>
      <c r="C22" s="55" t="s">
        <v>96</v>
      </c>
      <c r="D22" s="55" t="s">
        <v>693</v>
      </c>
      <c r="E22" s="56">
        <f t="shared" si="2"/>
        <v>1</v>
      </c>
      <c r="F22" s="56">
        <v>1</v>
      </c>
      <c r="H22" s="57">
        <v>1</v>
      </c>
      <c r="P22" s="56">
        <f t="shared" si="0"/>
        <v>1</v>
      </c>
      <c r="Q22" s="56">
        <f t="shared" si="0"/>
        <v>0</v>
      </c>
      <c r="R22" s="56">
        <f t="shared" si="0"/>
        <v>0</v>
      </c>
      <c r="S22" s="56">
        <f t="shared" si="0"/>
        <v>0</v>
      </c>
      <c r="T22" s="56">
        <f t="shared" si="0"/>
        <v>0</v>
      </c>
      <c r="U22" s="56">
        <f t="shared" si="1"/>
        <v>0</v>
      </c>
    </row>
    <row r="23" spans="1:21" x14ac:dyDescent="0.45">
      <c r="A23" s="77" t="s">
        <v>33</v>
      </c>
      <c r="B23" s="55" t="s">
        <v>68</v>
      </c>
      <c r="C23" s="55" t="s">
        <v>723</v>
      </c>
      <c r="D23" s="55" t="s">
        <v>722</v>
      </c>
      <c r="E23" s="56">
        <f t="shared" si="2"/>
        <v>0</v>
      </c>
      <c r="F23" s="56">
        <v>1</v>
      </c>
      <c r="H23" s="57">
        <v>1</v>
      </c>
      <c r="K23" s="60">
        <v>1</v>
      </c>
      <c r="P23" s="56">
        <f t="shared" si="0"/>
        <v>1</v>
      </c>
      <c r="Q23" s="56">
        <f t="shared" si="0"/>
        <v>0</v>
      </c>
      <c r="R23" s="56">
        <f t="shared" si="0"/>
        <v>0</v>
      </c>
      <c r="S23" s="56">
        <f t="shared" si="0"/>
        <v>1</v>
      </c>
      <c r="T23" s="56">
        <f t="shared" si="0"/>
        <v>0</v>
      </c>
      <c r="U23" s="56">
        <f t="shared" si="1"/>
        <v>0</v>
      </c>
    </row>
    <row r="24" spans="1:21" x14ac:dyDescent="0.45">
      <c r="A24" s="77" t="s">
        <v>34</v>
      </c>
      <c r="B24" s="55" t="s">
        <v>68</v>
      </c>
      <c r="C24" s="76" t="s">
        <v>182</v>
      </c>
      <c r="D24" s="55" t="s">
        <v>724</v>
      </c>
      <c r="E24" s="56">
        <f t="shared" si="2"/>
        <v>0</v>
      </c>
      <c r="F24" s="56">
        <v>1</v>
      </c>
      <c r="J24" s="59">
        <v>1</v>
      </c>
      <c r="M24" s="62">
        <v>1</v>
      </c>
      <c r="P24" s="56" t="e">
        <f t="shared" si="0"/>
        <v>#DIV/0!</v>
      </c>
      <c r="Q24" s="56" t="e">
        <f t="shared" si="0"/>
        <v>#DIV/0!</v>
      </c>
      <c r="R24" s="56" t="e">
        <f t="shared" si="0"/>
        <v>#DIV/0!</v>
      </c>
      <c r="S24" s="56" t="e">
        <f t="shared" si="0"/>
        <v>#DIV/0!</v>
      </c>
      <c r="T24" s="56" t="e">
        <f t="shared" si="0"/>
        <v>#DIV/0!</v>
      </c>
      <c r="U24" s="56">
        <f t="shared" si="1"/>
        <v>1</v>
      </c>
    </row>
    <row r="25" spans="1:21" x14ac:dyDescent="0.45">
      <c r="A25" s="77" t="s">
        <v>35</v>
      </c>
      <c r="B25" s="55" t="s">
        <v>138</v>
      </c>
      <c r="C25" s="55" t="s">
        <v>138</v>
      </c>
      <c r="D25" s="55" t="s">
        <v>725</v>
      </c>
      <c r="E25" s="56">
        <f t="shared" si="2"/>
        <v>1</v>
      </c>
      <c r="F25" s="56">
        <v>1</v>
      </c>
      <c r="H25" s="57">
        <v>1</v>
      </c>
      <c r="P25" s="56">
        <f t="shared" si="0"/>
        <v>1</v>
      </c>
      <c r="Q25" s="56">
        <f t="shared" si="0"/>
        <v>0</v>
      </c>
      <c r="R25" s="56">
        <f t="shared" si="0"/>
        <v>0</v>
      </c>
      <c r="S25" s="56">
        <f t="shared" si="0"/>
        <v>0</v>
      </c>
      <c r="T25" s="56">
        <f t="shared" si="0"/>
        <v>0</v>
      </c>
      <c r="U25" s="56">
        <f t="shared" si="1"/>
        <v>0</v>
      </c>
    </row>
    <row r="26" spans="1:21" x14ac:dyDescent="0.45">
      <c r="A26" s="77" t="s">
        <v>36</v>
      </c>
      <c r="B26" s="55" t="b">
        <v>0</v>
      </c>
      <c r="C26" s="55" t="b">
        <v>0</v>
      </c>
      <c r="D26" s="55" t="s">
        <v>694</v>
      </c>
      <c r="E26" s="56">
        <f t="shared" si="2"/>
        <v>1</v>
      </c>
      <c r="F26" s="56">
        <v>1</v>
      </c>
      <c r="H26" s="57">
        <v>1</v>
      </c>
      <c r="P26" s="56">
        <f t="shared" si="0"/>
        <v>1</v>
      </c>
      <c r="Q26" s="56">
        <f t="shared" si="0"/>
        <v>0</v>
      </c>
      <c r="R26" s="56">
        <f t="shared" si="0"/>
        <v>0</v>
      </c>
      <c r="S26" s="56">
        <f t="shared" si="0"/>
        <v>0</v>
      </c>
      <c r="T26" s="56">
        <f t="shared" si="0"/>
        <v>0</v>
      </c>
      <c r="U26" s="56">
        <f t="shared" si="1"/>
        <v>0</v>
      </c>
    </row>
    <row r="27" spans="1:21" x14ac:dyDescent="0.45">
      <c r="A27" s="69" t="s">
        <v>86</v>
      </c>
      <c r="B27" s="55"/>
      <c r="C27" s="55"/>
      <c r="D27" s="55"/>
      <c r="E27" s="55"/>
      <c r="P27" s="56" t="e">
        <f t="shared" si="0"/>
        <v>#DIV/0!</v>
      </c>
      <c r="Q27" s="56" t="e">
        <f t="shared" si="0"/>
        <v>#DIV/0!</v>
      </c>
      <c r="R27" s="56" t="e">
        <f t="shared" si="0"/>
        <v>#DIV/0!</v>
      </c>
      <c r="S27" s="56" t="e">
        <f t="shared" si="0"/>
        <v>#DIV/0!</v>
      </c>
      <c r="T27" s="56" t="e">
        <f t="shared" si="0"/>
        <v>#DIV/0!</v>
      </c>
      <c r="U27" s="56" t="e">
        <f t="shared" si="1"/>
        <v>#DIV/0!</v>
      </c>
    </row>
    <row r="28" spans="1:21" x14ac:dyDescent="0.45">
      <c r="A28" s="79" t="s">
        <v>87</v>
      </c>
      <c r="B28" s="64"/>
      <c r="C28" s="55"/>
      <c r="D28" s="55"/>
      <c r="E28" s="55"/>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64"/>
      <c r="C29" s="55"/>
      <c r="D29" s="55"/>
      <c r="E29" s="55"/>
      <c r="P29" s="56" t="e">
        <f t="shared" si="0"/>
        <v>#DIV/0!</v>
      </c>
      <c r="Q29" s="56" t="e">
        <f t="shared" si="0"/>
        <v>#DIV/0!</v>
      </c>
      <c r="R29" s="56" t="e">
        <f t="shared" si="0"/>
        <v>#DIV/0!</v>
      </c>
      <c r="S29" s="56" t="e">
        <f t="shared" si="0"/>
        <v>#DIV/0!</v>
      </c>
      <c r="T29" s="56" t="e">
        <f t="shared" si="0"/>
        <v>#DIV/0!</v>
      </c>
      <c r="U29" s="56" t="e">
        <f t="shared" si="1"/>
        <v>#DIV/0!</v>
      </c>
    </row>
    <row r="30" spans="1:21" x14ac:dyDescent="0.45">
      <c r="D30" s="55"/>
      <c r="E30" s="55"/>
    </row>
    <row r="31" spans="1:21" x14ac:dyDescent="0.45">
      <c r="D31" s="55"/>
    </row>
    <row r="37" spans="2:4" x14ac:dyDescent="0.45">
      <c r="B37" s="64"/>
      <c r="C37" s="64"/>
      <c r="D37" s="64"/>
    </row>
  </sheetData>
  <conditionalFormatting sqref="E14:E26">
    <cfRule type="cellIs" dxfId="2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5CC6-B66D-421E-913D-1342E82796B6}">
  <dimension ref="A1:U37"/>
  <sheetViews>
    <sheetView zoomScale="80" zoomScaleNormal="80" workbookViewId="0">
      <pane ySplit="1" topLeftCell="A7" activePane="bottomLeft" state="frozen"/>
      <selection pane="bottomLeft" activeCell="A24" sqref="A24:XFD24"/>
    </sheetView>
  </sheetViews>
  <sheetFormatPr defaultColWidth="8.9296875" defaultRowHeight="14.25" x14ac:dyDescent="0.45"/>
  <cols>
    <col min="1" max="1" width="17.1328125" style="19" customWidth="1"/>
    <col min="2" max="2" width="31.73046875" style="1" customWidth="1"/>
    <col min="3" max="3" width="33.86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41" t="s">
        <v>672</v>
      </c>
      <c r="C2" t="s">
        <v>660</v>
      </c>
      <c r="D2"/>
      <c r="F2" s="1">
        <v>1</v>
      </c>
      <c r="H2" s="5">
        <v>1</v>
      </c>
      <c r="P2" s="1">
        <f>H2/($F2-$M2)</f>
        <v>1</v>
      </c>
      <c r="Q2" s="1">
        <f>I2/($F2-$M2)</f>
        <v>0</v>
      </c>
      <c r="R2" s="1">
        <f>J2/($F2-$M2)</f>
        <v>0</v>
      </c>
      <c r="S2" s="1">
        <f>K2/($F2-$M2)</f>
        <v>0</v>
      </c>
      <c r="T2" s="1">
        <f>L2/($F2-$M2)</f>
        <v>0</v>
      </c>
      <c r="U2" s="1">
        <f>M2/F2</f>
        <v>0</v>
      </c>
    </row>
    <row r="3" spans="1:21" x14ac:dyDescent="0.45">
      <c r="A3" s="26" t="s">
        <v>7</v>
      </c>
      <c r="B3" t="s">
        <v>653</v>
      </c>
      <c r="C3" t="s">
        <v>661</v>
      </c>
      <c r="D3" s="27"/>
      <c r="F3" s="1">
        <v>1</v>
      </c>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t="s">
        <v>679</v>
      </c>
      <c r="C4" t="s">
        <v>678</v>
      </c>
      <c r="D4"/>
      <c r="F4" s="1">
        <v>2</v>
      </c>
      <c r="H4" s="5">
        <v>1</v>
      </c>
      <c r="I4" s="6">
        <v>1</v>
      </c>
      <c r="J4" s="7">
        <v>1</v>
      </c>
      <c r="P4" s="1">
        <f t="shared" si="0"/>
        <v>0.5</v>
      </c>
      <c r="Q4" s="1">
        <f t="shared" si="0"/>
        <v>0.5</v>
      </c>
      <c r="R4" s="1">
        <f t="shared" si="0"/>
        <v>0.5</v>
      </c>
      <c r="S4" s="1">
        <f t="shared" si="0"/>
        <v>0</v>
      </c>
      <c r="T4" s="1">
        <f t="shared" si="0"/>
        <v>0</v>
      </c>
      <c r="U4" s="1">
        <f t="shared" si="1"/>
        <v>0</v>
      </c>
    </row>
    <row r="5" spans="1:21" x14ac:dyDescent="0.45">
      <c r="A5" s="26" t="s">
        <v>11</v>
      </c>
      <c r="B5" t="s">
        <v>681</v>
      </c>
      <c r="C5" s="27" t="s">
        <v>680</v>
      </c>
      <c r="D5"/>
      <c r="F5" s="1">
        <v>2</v>
      </c>
      <c r="H5" s="5">
        <v>1</v>
      </c>
      <c r="I5" s="6">
        <v>1</v>
      </c>
      <c r="P5" s="1">
        <f t="shared" si="0"/>
        <v>0.5</v>
      </c>
      <c r="Q5" s="1">
        <f t="shared" si="0"/>
        <v>0.5</v>
      </c>
      <c r="R5" s="1">
        <f t="shared" si="0"/>
        <v>0</v>
      </c>
      <c r="S5" s="1">
        <f t="shared" si="0"/>
        <v>0</v>
      </c>
      <c r="T5" s="1">
        <f t="shared" si="0"/>
        <v>0</v>
      </c>
      <c r="U5" s="1">
        <f t="shared" si="1"/>
        <v>0</v>
      </c>
    </row>
    <row r="6" spans="1:21" x14ac:dyDescent="0.45">
      <c r="A6" s="26" t="s">
        <v>13</v>
      </c>
      <c r="B6" t="s">
        <v>654</v>
      </c>
      <c r="C6" t="s">
        <v>673</v>
      </c>
      <c r="D6"/>
      <c r="F6" s="1">
        <v>1</v>
      </c>
      <c r="H6" s="5">
        <v>1</v>
      </c>
      <c r="P6" s="1">
        <f t="shared" si="0"/>
        <v>1</v>
      </c>
      <c r="Q6" s="1">
        <f t="shared" si="0"/>
        <v>0</v>
      </c>
      <c r="R6" s="1">
        <f t="shared" si="0"/>
        <v>0</v>
      </c>
      <c r="S6" s="1">
        <f t="shared" si="0"/>
        <v>0</v>
      </c>
      <c r="T6" s="1">
        <f t="shared" si="0"/>
        <v>0</v>
      </c>
      <c r="U6" s="1">
        <f t="shared" si="1"/>
        <v>0</v>
      </c>
    </row>
    <row r="7" spans="1:21" x14ac:dyDescent="0.45">
      <c r="A7" s="26" t="s">
        <v>15</v>
      </c>
      <c r="B7" s="39" t="s">
        <v>655</v>
      </c>
      <c r="C7" t="s">
        <v>682</v>
      </c>
      <c r="D7" s="27"/>
      <c r="F7" s="1">
        <v>4</v>
      </c>
      <c r="H7" s="5">
        <v>4</v>
      </c>
      <c r="P7" s="1">
        <f>H7/($F7-$M7)</f>
        <v>1</v>
      </c>
      <c r="Q7" s="1">
        <f t="shared" si="0"/>
        <v>0</v>
      </c>
      <c r="R7" s="1">
        <f t="shared" si="0"/>
        <v>0</v>
      </c>
      <c r="S7" s="1">
        <f t="shared" si="0"/>
        <v>0</v>
      </c>
      <c r="T7" s="1">
        <f t="shared" si="0"/>
        <v>0</v>
      </c>
      <c r="U7" s="1">
        <f t="shared" si="1"/>
        <v>0</v>
      </c>
    </row>
    <row r="8" spans="1:21" x14ac:dyDescent="0.45">
      <c r="A8" s="26" t="s">
        <v>16</v>
      </c>
      <c r="B8" t="s">
        <v>656</v>
      </c>
      <c r="C8" t="s">
        <v>674</v>
      </c>
      <c r="D8"/>
      <c r="F8" s="1">
        <v>3</v>
      </c>
      <c r="H8" s="5">
        <v>3</v>
      </c>
      <c r="J8" s="7">
        <v>2</v>
      </c>
      <c r="P8" s="1">
        <f>H8/($F8-$M8)</f>
        <v>1</v>
      </c>
      <c r="Q8" s="1">
        <f t="shared" si="0"/>
        <v>0</v>
      </c>
      <c r="R8" s="1">
        <f t="shared" si="0"/>
        <v>0.66666666666666663</v>
      </c>
      <c r="S8" s="1">
        <f t="shared" si="0"/>
        <v>0</v>
      </c>
      <c r="T8" s="1">
        <f t="shared" si="0"/>
        <v>0</v>
      </c>
      <c r="U8" s="1">
        <f t="shared" si="1"/>
        <v>0</v>
      </c>
    </row>
    <row r="9" spans="1:21" x14ac:dyDescent="0.45">
      <c r="A9" s="26" t="s">
        <v>18</v>
      </c>
      <c r="B9" t="s">
        <v>657</v>
      </c>
      <c r="C9" t="s">
        <v>675</v>
      </c>
      <c r="D9"/>
      <c r="F9" s="1">
        <v>1</v>
      </c>
      <c r="H9" s="5">
        <v>1</v>
      </c>
      <c r="J9" s="7">
        <v>2</v>
      </c>
      <c r="P9" s="1">
        <f t="shared" si="0"/>
        <v>1</v>
      </c>
      <c r="Q9" s="1">
        <f t="shared" si="0"/>
        <v>0</v>
      </c>
      <c r="R9" s="1">
        <f t="shared" si="0"/>
        <v>2</v>
      </c>
      <c r="S9" s="1">
        <f t="shared" si="0"/>
        <v>0</v>
      </c>
      <c r="T9" s="1">
        <f t="shared" si="0"/>
        <v>0</v>
      </c>
      <c r="U9" s="1">
        <f t="shared" si="1"/>
        <v>0</v>
      </c>
    </row>
    <row r="10" spans="1:21" x14ac:dyDescent="0.45">
      <c r="A10" s="26" t="s">
        <v>20</v>
      </c>
      <c r="B10" t="s">
        <v>658</v>
      </c>
      <c r="C10" t="s">
        <v>676</v>
      </c>
      <c r="D10"/>
      <c r="F10" s="1">
        <v>1</v>
      </c>
      <c r="H10" s="5">
        <v>1</v>
      </c>
      <c r="J10" s="7">
        <v>1</v>
      </c>
      <c r="P10" s="1">
        <f t="shared" si="0"/>
        <v>1</v>
      </c>
      <c r="Q10" s="1">
        <f t="shared" si="0"/>
        <v>0</v>
      </c>
      <c r="R10" s="1">
        <f t="shared" si="0"/>
        <v>1</v>
      </c>
      <c r="S10" s="1">
        <f t="shared" si="0"/>
        <v>0</v>
      </c>
      <c r="T10" s="1">
        <f t="shared" si="0"/>
        <v>0</v>
      </c>
      <c r="U10" s="1">
        <f t="shared" si="1"/>
        <v>0</v>
      </c>
    </row>
    <row r="11" spans="1:21" x14ac:dyDescent="0.45">
      <c r="A11" s="26" t="s">
        <v>225</v>
      </c>
      <c r="F11" s="1">
        <v>2</v>
      </c>
      <c r="H11" s="5">
        <v>2</v>
      </c>
      <c r="J11" s="7">
        <v>3</v>
      </c>
      <c r="P11" s="1">
        <f>H12/($F12-$M11)</f>
        <v>1</v>
      </c>
      <c r="Q11" s="1">
        <f>I12/($F12-$M11)</f>
        <v>0</v>
      </c>
      <c r="R11" s="1">
        <f>J12/($F12-$M11)</f>
        <v>0.33333333333333331</v>
      </c>
      <c r="S11" s="1">
        <f>K12/($F12-$M11)</f>
        <v>0</v>
      </c>
      <c r="T11" s="1">
        <f>L11/($F12-$M11)</f>
        <v>0</v>
      </c>
      <c r="U11" s="1">
        <f>M11/F12</f>
        <v>0</v>
      </c>
    </row>
    <row r="12" spans="1:21" x14ac:dyDescent="0.45">
      <c r="A12" s="26" t="s">
        <v>22</v>
      </c>
      <c r="B12" t="s">
        <v>659</v>
      </c>
      <c r="C12" t="s">
        <v>677</v>
      </c>
      <c r="D12"/>
      <c r="F12" s="1">
        <v>3</v>
      </c>
      <c r="H12" s="5">
        <v>3</v>
      </c>
      <c r="J12" s="7">
        <v>1</v>
      </c>
      <c r="P12" s="1" t="e">
        <f>#REF!/(#REF!-$M12)</f>
        <v>#REF!</v>
      </c>
      <c r="Q12" s="1" t="e">
        <f>#REF!/(#REF!-$M12)</f>
        <v>#REF!</v>
      </c>
      <c r="R12" s="1" t="e">
        <f>#REF!/(#REF!-$M12)</f>
        <v>#REF!</v>
      </c>
      <c r="S12" s="1" t="e">
        <f>#REF!/(#REF!-$M12)</f>
        <v>#REF!</v>
      </c>
      <c r="T12" s="1" t="e">
        <f>L12/(#REF!-$M12)</f>
        <v>#REF!</v>
      </c>
      <c r="U12" s="1" t="e">
        <f>M12/#REF!</f>
        <v>#REF!</v>
      </c>
    </row>
    <row r="14" spans="1:21" x14ac:dyDescent="0.45">
      <c r="A14" s="4" t="s">
        <v>24</v>
      </c>
      <c r="B14" t="s">
        <v>66</v>
      </c>
      <c r="C14" t="s">
        <v>93</v>
      </c>
      <c r="D14" t="s">
        <v>683</v>
      </c>
      <c r="E14" s="1">
        <f>IF(C14=B14,1,0)</f>
        <v>0</v>
      </c>
      <c r="F14" s="1">
        <v>0</v>
      </c>
      <c r="J14" s="7">
        <v>1</v>
      </c>
      <c r="P14" s="1" t="e">
        <f t="shared" si="0"/>
        <v>#DIV/0!</v>
      </c>
      <c r="Q14" s="1" t="e">
        <f t="shared" si="0"/>
        <v>#DIV/0!</v>
      </c>
      <c r="R14" s="1" t="e">
        <f t="shared" si="0"/>
        <v>#DIV/0!</v>
      </c>
      <c r="S14" s="1" t="e">
        <f t="shared" si="0"/>
        <v>#DIV/0!</v>
      </c>
      <c r="T14" s="1" t="e">
        <f t="shared" si="0"/>
        <v>#DIV/0!</v>
      </c>
      <c r="U14" s="1" t="e">
        <f t="shared" si="1"/>
        <v>#DIV/0!</v>
      </c>
    </row>
    <row r="15" spans="1:21" x14ac:dyDescent="0.45">
      <c r="A15" s="4" t="s">
        <v>25</v>
      </c>
      <c r="B15" t="s">
        <v>57</v>
      </c>
      <c r="C15" t="s">
        <v>57</v>
      </c>
      <c r="D15" t="s">
        <v>663</v>
      </c>
      <c r="E15" s="1">
        <f t="shared" ref="E15:E29"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664</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59</v>
      </c>
      <c r="C17" t="s">
        <v>59</v>
      </c>
      <c r="D17" t="s">
        <v>665</v>
      </c>
      <c r="E17" s="1">
        <f t="shared" si="2"/>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60</v>
      </c>
      <c r="C18" t="s">
        <v>60</v>
      </c>
      <c r="D18" t="s">
        <v>666</v>
      </c>
      <c r="E18" s="1">
        <f t="shared" si="2"/>
        <v>1</v>
      </c>
      <c r="F18" s="1">
        <v>2</v>
      </c>
      <c r="H18" s="5">
        <v>2</v>
      </c>
      <c r="P18" s="1">
        <f t="shared" si="0"/>
        <v>1</v>
      </c>
      <c r="Q18" s="1">
        <f t="shared" si="0"/>
        <v>0</v>
      </c>
      <c r="R18" s="1">
        <f t="shared" si="0"/>
        <v>0</v>
      </c>
      <c r="S18" s="1">
        <f t="shared" si="0"/>
        <v>0</v>
      </c>
      <c r="T18" s="1">
        <f t="shared" si="0"/>
        <v>0</v>
      </c>
      <c r="U18" s="1">
        <f t="shared" si="1"/>
        <v>0</v>
      </c>
    </row>
    <row r="19" spans="1:21" x14ac:dyDescent="0.45">
      <c r="A19" s="4" t="s">
        <v>29</v>
      </c>
      <c r="B19" t="s">
        <v>364</v>
      </c>
      <c r="C19" t="s">
        <v>364</v>
      </c>
      <c r="D19" t="s">
        <v>667</v>
      </c>
      <c r="E19" s="1">
        <f t="shared" si="2"/>
        <v>1</v>
      </c>
      <c r="F19" s="1">
        <v>1</v>
      </c>
      <c r="H19" s="5">
        <v>1</v>
      </c>
      <c r="P19" s="1">
        <f t="shared" si="0"/>
        <v>1</v>
      </c>
      <c r="Q19" s="1">
        <f t="shared" si="0"/>
        <v>0</v>
      </c>
      <c r="R19" s="1">
        <f t="shared" si="0"/>
        <v>0</v>
      </c>
      <c r="S19" s="1">
        <f t="shared" si="0"/>
        <v>0</v>
      </c>
      <c r="T19" s="1">
        <f t="shared" si="0"/>
        <v>0</v>
      </c>
      <c r="U19" s="1">
        <f t="shared" si="1"/>
        <v>0</v>
      </c>
    </row>
    <row r="20" spans="1:21" x14ac:dyDescent="0.45">
      <c r="A20" s="4" t="s">
        <v>30</v>
      </c>
      <c r="B20" t="s">
        <v>281</v>
      </c>
      <c r="C20" t="s">
        <v>281</v>
      </c>
      <c r="D20" t="s">
        <v>668</v>
      </c>
      <c r="E20" s="1">
        <f t="shared" si="2"/>
        <v>1</v>
      </c>
      <c r="F20" s="1">
        <v>1</v>
      </c>
      <c r="H20" s="5">
        <v>1</v>
      </c>
      <c r="P20" s="1">
        <f t="shared" si="0"/>
        <v>1</v>
      </c>
      <c r="Q20" s="1">
        <f t="shared" si="0"/>
        <v>0</v>
      </c>
      <c r="R20" s="1">
        <f t="shared" si="0"/>
        <v>0</v>
      </c>
      <c r="S20" s="1">
        <f t="shared" si="0"/>
        <v>0</v>
      </c>
      <c r="T20" s="1">
        <f t="shared" si="0"/>
        <v>0</v>
      </c>
      <c r="U20" s="1">
        <f t="shared" si="1"/>
        <v>0</v>
      </c>
    </row>
    <row r="21" spans="1:21" x14ac:dyDescent="0.45">
      <c r="A21" s="4" t="s">
        <v>31</v>
      </c>
      <c r="B21" t="s">
        <v>66</v>
      </c>
      <c r="C21" t="s">
        <v>136</v>
      </c>
      <c r="D21" t="s">
        <v>669</v>
      </c>
      <c r="E21" s="1">
        <f t="shared" si="2"/>
        <v>0</v>
      </c>
      <c r="F21" s="1">
        <v>0</v>
      </c>
      <c r="J21" s="7">
        <v>2</v>
      </c>
      <c r="P21" s="1" t="e">
        <f t="shared" si="0"/>
        <v>#DIV/0!</v>
      </c>
      <c r="Q21" s="1" t="e">
        <f t="shared" si="0"/>
        <v>#DIV/0!</v>
      </c>
      <c r="R21" s="1" t="e">
        <f t="shared" si="0"/>
        <v>#DIV/0!</v>
      </c>
      <c r="S21" s="1" t="e">
        <f t="shared" si="0"/>
        <v>#DIV/0!</v>
      </c>
      <c r="T21" s="1" t="e">
        <f t="shared" si="0"/>
        <v>#DIV/0!</v>
      </c>
      <c r="U21" s="1" t="e">
        <f t="shared" si="1"/>
        <v>#DIV/0!</v>
      </c>
    </row>
    <row r="22" spans="1:21" x14ac:dyDescent="0.45">
      <c r="A22" s="4" t="s">
        <v>32</v>
      </c>
      <c r="B22" t="s">
        <v>96</v>
      </c>
      <c r="C22" t="s">
        <v>96</v>
      </c>
      <c r="D22" t="s">
        <v>684</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537</v>
      </c>
      <c r="C23" t="s">
        <v>700</v>
      </c>
      <c r="D23" t="s">
        <v>699</v>
      </c>
      <c r="E23" s="1">
        <f t="shared" si="2"/>
        <v>0</v>
      </c>
      <c r="F23" s="1">
        <v>1</v>
      </c>
      <c r="H23" s="5">
        <v>1</v>
      </c>
      <c r="J23" s="7">
        <v>3</v>
      </c>
      <c r="P23" s="1">
        <f t="shared" si="0"/>
        <v>1</v>
      </c>
      <c r="Q23" s="1">
        <f t="shared" si="0"/>
        <v>0</v>
      </c>
      <c r="R23" s="1">
        <f t="shared" si="0"/>
        <v>3</v>
      </c>
      <c r="S23" s="1">
        <f t="shared" si="0"/>
        <v>0</v>
      </c>
      <c r="T23" s="1">
        <f t="shared" si="0"/>
        <v>0</v>
      </c>
      <c r="U23" s="1">
        <f t="shared" si="1"/>
        <v>0</v>
      </c>
    </row>
    <row r="24" spans="1:21" x14ac:dyDescent="0.45">
      <c r="A24" s="4" t="s">
        <v>34</v>
      </c>
      <c r="B24" t="s">
        <v>365</v>
      </c>
      <c r="C24" t="s">
        <v>365</v>
      </c>
      <c r="D24" t="s">
        <v>670</v>
      </c>
      <c r="E24" s="1">
        <f t="shared" si="2"/>
        <v>1</v>
      </c>
      <c r="F24" s="1">
        <v>1</v>
      </c>
      <c r="H24" s="5">
        <v>1</v>
      </c>
      <c r="P24" s="1">
        <f t="shared" si="0"/>
        <v>1</v>
      </c>
      <c r="Q24" s="1">
        <f t="shared" si="0"/>
        <v>0</v>
      </c>
      <c r="R24" s="1">
        <f t="shared" si="0"/>
        <v>0</v>
      </c>
      <c r="S24" s="1">
        <f t="shared" si="0"/>
        <v>0</v>
      </c>
      <c r="T24" s="1">
        <f t="shared" si="0"/>
        <v>0</v>
      </c>
      <c r="U24" s="1">
        <f t="shared" si="1"/>
        <v>0</v>
      </c>
    </row>
    <row r="25" spans="1:21" x14ac:dyDescent="0.45">
      <c r="A25" s="4" t="s">
        <v>35</v>
      </c>
      <c r="B25" t="s">
        <v>702</v>
      </c>
      <c r="C25" t="s">
        <v>702</v>
      </c>
      <c r="D25" t="s">
        <v>701</v>
      </c>
      <c r="E25" s="1">
        <f t="shared" si="2"/>
        <v>1</v>
      </c>
      <c r="F25" s="1">
        <v>3</v>
      </c>
      <c r="H25" s="5">
        <v>3</v>
      </c>
      <c r="P25" s="1">
        <f t="shared" si="0"/>
        <v>1</v>
      </c>
      <c r="Q25" s="1">
        <f t="shared" si="0"/>
        <v>0</v>
      </c>
      <c r="R25" s="1">
        <f t="shared" si="0"/>
        <v>0</v>
      </c>
      <c r="S25" s="1">
        <f t="shared" si="0"/>
        <v>0</v>
      </c>
      <c r="T25" s="1">
        <f t="shared" si="0"/>
        <v>0</v>
      </c>
      <c r="U25" s="1">
        <f t="shared" si="1"/>
        <v>0</v>
      </c>
    </row>
    <row r="26" spans="1:21" x14ac:dyDescent="0.45">
      <c r="A26" s="4" t="s">
        <v>36</v>
      </c>
      <c r="B26" t="s">
        <v>36</v>
      </c>
      <c r="C26" t="s">
        <v>36</v>
      </c>
      <c r="D26" t="s">
        <v>671</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t="s">
        <v>254</v>
      </c>
      <c r="C27" t="s">
        <v>705</v>
      </c>
      <c r="D27" t="s">
        <v>703</v>
      </c>
      <c r="E27" s="1">
        <f t="shared" si="2"/>
        <v>0</v>
      </c>
      <c r="F27" s="1">
        <v>2</v>
      </c>
      <c r="H27" s="5">
        <v>2</v>
      </c>
      <c r="J27" s="7">
        <v>1</v>
      </c>
      <c r="P27" s="1">
        <f t="shared" si="0"/>
        <v>1</v>
      </c>
      <c r="Q27" s="1">
        <f t="shared" si="0"/>
        <v>0</v>
      </c>
      <c r="R27" s="1">
        <f t="shared" si="0"/>
        <v>0.5</v>
      </c>
      <c r="S27" s="1">
        <f t="shared" si="0"/>
        <v>0</v>
      </c>
      <c r="T27" s="1">
        <f t="shared" si="0"/>
        <v>0</v>
      </c>
      <c r="U27" s="1">
        <f t="shared" si="1"/>
        <v>0</v>
      </c>
    </row>
    <row r="28" spans="1:21" x14ac:dyDescent="0.45">
      <c r="A28" s="34" t="s">
        <v>87</v>
      </c>
      <c r="B28" s="35" t="s">
        <v>66</v>
      </c>
      <c r="C28" t="s">
        <v>66</v>
      </c>
      <c r="D28" t="s">
        <v>104</v>
      </c>
      <c r="E28" s="1">
        <f t="shared" si="2"/>
        <v>1</v>
      </c>
      <c r="F28" s="1">
        <v>0</v>
      </c>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t="s">
        <v>83</v>
      </c>
      <c r="C29" s="35" t="s">
        <v>83</v>
      </c>
      <c r="D29" t="s">
        <v>706</v>
      </c>
      <c r="E29" s="1">
        <f t="shared" si="2"/>
        <v>1</v>
      </c>
      <c r="F29" s="1">
        <v>1</v>
      </c>
      <c r="H29" s="5">
        <v>1</v>
      </c>
      <c r="P29" s="1">
        <f t="shared" si="0"/>
        <v>1</v>
      </c>
      <c r="Q29" s="1">
        <f t="shared" si="0"/>
        <v>0</v>
      </c>
      <c r="R29" s="1">
        <f t="shared" si="0"/>
        <v>0</v>
      </c>
      <c r="S29" s="1">
        <f t="shared" si="0"/>
        <v>0</v>
      </c>
      <c r="T29" s="1">
        <f t="shared" si="0"/>
        <v>0</v>
      </c>
      <c r="U29" s="1">
        <f t="shared" si="1"/>
        <v>0</v>
      </c>
    </row>
    <row r="30" spans="1:21" x14ac:dyDescent="0.45">
      <c r="D30"/>
    </row>
    <row r="31" spans="1:21" x14ac:dyDescent="0.45">
      <c r="D31"/>
    </row>
    <row r="37" spans="2:4" x14ac:dyDescent="0.45">
      <c r="B37" s="35"/>
      <c r="C37" s="35"/>
      <c r="D37" s="35"/>
    </row>
  </sheetData>
  <conditionalFormatting sqref="E14:E29">
    <cfRule type="cellIs" dxfId="20" priority="1" operator="equal">
      <formula>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939B-0569-4B83-B6E0-7015937D866B}">
  <dimension ref="A1:U37"/>
  <sheetViews>
    <sheetView zoomScale="80" zoomScaleNormal="80" workbookViewId="0">
      <pane ySplit="1" topLeftCell="A4" activePane="bottomLeft" state="frozen"/>
      <selection pane="bottomLeft" activeCell="I25" sqref="I25"/>
    </sheetView>
  </sheetViews>
  <sheetFormatPr defaultColWidth="8.9296875" defaultRowHeight="14.25" x14ac:dyDescent="0.45"/>
  <cols>
    <col min="1" max="1" width="17.1328125" style="19" customWidth="1"/>
    <col min="2" max="2" width="44.9296875" style="1" customWidth="1"/>
    <col min="3" max="3" width="56.398437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640</v>
      </c>
      <c r="C2" t="s">
        <v>647</v>
      </c>
      <c r="D2"/>
      <c r="F2" s="1">
        <v>1</v>
      </c>
      <c r="G2"/>
      <c r="H2" s="5">
        <v>1</v>
      </c>
      <c r="J2" s="7">
        <v>1</v>
      </c>
      <c r="M2" s="10">
        <v>1</v>
      </c>
      <c r="P2" s="1" t="e">
        <f>H2/($F2-$M2)</f>
        <v>#DIV/0!</v>
      </c>
      <c r="Q2" s="1" t="e">
        <f>I2/($F2-$M2)</f>
        <v>#DIV/0!</v>
      </c>
      <c r="R2" s="1" t="e">
        <f>J2/($F2-$M2)</f>
        <v>#DIV/0!</v>
      </c>
      <c r="S2" s="1" t="e">
        <f>K2/($F2-$M2)</f>
        <v>#DIV/0!</v>
      </c>
      <c r="T2" s="1" t="e">
        <f>L2/($F2-$M2)</f>
        <v>#DIV/0!</v>
      </c>
      <c r="U2" s="1">
        <f>M2/F2</f>
        <v>1</v>
      </c>
    </row>
    <row r="3" spans="1:21" x14ac:dyDescent="0.45">
      <c r="A3" s="26" t="s">
        <v>7</v>
      </c>
      <c r="B3" s="35" t="s">
        <v>1167</v>
      </c>
      <c r="C3" s="27" t="s">
        <v>646</v>
      </c>
      <c r="D3" s="27"/>
      <c r="F3" s="1">
        <v>1</v>
      </c>
      <c r="G3"/>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t="s">
        <v>641</v>
      </c>
      <c r="C4" s="27" t="s">
        <v>620</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642</v>
      </c>
      <c r="C5" s="27" t="s">
        <v>621</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s="35" t="s">
        <v>643</v>
      </c>
      <c r="C6" s="27" t="s">
        <v>622</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s="35" t="s">
        <v>644</v>
      </c>
      <c r="C7" s="29" t="s">
        <v>623</v>
      </c>
      <c r="D7" s="27"/>
      <c r="F7" s="1">
        <v>0</v>
      </c>
      <c r="G7"/>
      <c r="P7" s="1" t="e">
        <f t="shared" si="0"/>
        <v>#DIV/0!</v>
      </c>
      <c r="Q7" s="1" t="e">
        <f t="shared" si="0"/>
        <v>#DIV/0!</v>
      </c>
      <c r="R7" s="1" t="e">
        <f t="shared" si="0"/>
        <v>#DIV/0!</v>
      </c>
      <c r="S7" s="1" t="e">
        <f t="shared" si="0"/>
        <v>#DIV/0!</v>
      </c>
      <c r="T7" s="1" t="e">
        <f t="shared" si="0"/>
        <v>#DIV/0!</v>
      </c>
      <c r="U7" s="1" t="e">
        <f t="shared" si="1"/>
        <v>#DIV/0!</v>
      </c>
    </row>
    <row r="8" spans="1:21" x14ac:dyDescent="0.45">
      <c r="A8" s="26" t="s">
        <v>16</v>
      </c>
      <c r="B8" s="55" t="s">
        <v>649</v>
      </c>
      <c r="C8" s="27" t="s">
        <v>648</v>
      </c>
      <c r="D8"/>
      <c r="F8" s="1">
        <v>2</v>
      </c>
      <c r="G8"/>
      <c r="H8" s="5">
        <v>1</v>
      </c>
      <c r="I8" s="6">
        <v>1</v>
      </c>
      <c r="P8" s="1">
        <f t="shared" si="0"/>
        <v>0.5</v>
      </c>
      <c r="Q8" s="1">
        <f t="shared" si="0"/>
        <v>0.5</v>
      </c>
      <c r="R8" s="1">
        <f t="shared" si="0"/>
        <v>0</v>
      </c>
      <c r="S8" s="1">
        <f t="shared" si="0"/>
        <v>0</v>
      </c>
      <c r="T8" s="1">
        <f t="shared" si="0"/>
        <v>0</v>
      </c>
      <c r="U8" s="1">
        <f t="shared" si="1"/>
        <v>0</v>
      </c>
    </row>
    <row r="9" spans="1:21" x14ac:dyDescent="0.45">
      <c r="A9" s="26" t="s">
        <v>18</v>
      </c>
      <c r="B9" t="s">
        <v>104</v>
      </c>
      <c r="C9" t="s">
        <v>650</v>
      </c>
      <c r="D9"/>
      <c r="F9" s="1">
        <v>0</v>
      </c>
      <c r="G9"/>
      <c r="J9" s="7">
        <v>2</v>
      </c>
      <c r="K9" s="8">
        <v>1</v>
      </c>
      <c r="P9" s="1" t="e">
        <f t="shared" si="0"/>
        <v>#DIV/0!</v>
      </c>
      <c r="Q9" s="1" t="e">
        <f t="shared" si="0"/>
        <v>#DIV/0!</v>
      </c>
      <c r="R9" s="1" t="e">
        <f t="shared" si="0"/>
        <v>#DIV/0!</v>
      </c>
      <c r="S9" s="1" t="e">
        <f t="shared" si="0"/>
        <v>#DIV/0!</v>
      </c>
      <c r="T9" s="1" t="e">
        <f t="shared" si="0"/>
        <v>#DIV/0!</v>
      </c>
      <c r="U9" s="1" t="e">
        <f t="shared" si="1"/>
        <v>#DIV/0!</v>
      </c>
    </row>
    <row r="10" spans="1:21" x14ac:dyDescent="0.45">
      <c r="A10" s="26" t="s">
        <v>20</v>
      </c>
      <c r="B10" t="s">
        <v>645</v>
      </c>
      <c r="C10" s="27" t="s">
        <v>624</v>
      </c>
      <c r="D10"/>
      <c r="F10" s="1">
        <v>1</v>
      </c>
      <c r="G10"/>
      <c r="H10" s="5">
        <v>1</v>
      </c>
      <c r="P10" s="1">
        <f t="shared" si="0"/>
        <v>1</v>
      </c>
      <c r="Q10" s="1">
        <f t="shared" si="0"/>
        <v>0</v>
      </c>
      <c r="R10" s="1">
        <f t="shared" si="0"/>
        <v>0</v>
      </c>
      <c r="S10" s="1">
        <f t="shared" si="0"/>
        <v>0</v>
      </c>
      <c r="T10" s="1">
        <f t="shared" si="0"/>
        <v>0</v>
      </c>
      <c r="U10" s="1">
        <f t="shared" si="1"/>
        <v>0</v>
      </c>
    </row>
    <row r="11" spans="1:21" x14ac:dyDescent="0.45">
      <c r="A11" s="26" t="s">
        <v>225</v>
      </c>
      <c r="D11"/>
      <c r="F11" s="1">
        <v>1</v>
      </c>
      <c r="G11"/>
      <c r="H11" s="5">
        <v>1</v>
      </c>
      <c r="J11" s="7">
        <v>2</v>
      </c>
      <c r="K11" s="8">
        <v>1</v>
      </c>
      <c r="P11" s="1">
        <f t="shared" si="0"/>
        <v>1</v>
      </c>
      <c r="Q11" s="1">
        <f t="shared" si="0"/>
        <v>0</v>
      </c>
      <c r="R11" s="1">
        <f t="shared" si="0"/>
        <v>2</v>
      </c>
      <c r="S11" s="1">
        <f t="shared" si="0"/>
        <v>1</v>
      </c>
      <c r="T11" s="1">
        <f t="shared" si="0"/>
        <v>0</v>
      </c>
      <c r="U11" s="1">
        <f t="shared" si="1"/>
        <v>0</v>
      </c>
    </row>
    <row r="12" spans="1:21" x14ac:dyDescent="0.45">
      <c r="A12" s="26" t="s">
        <v>22</v>
      </c>
      <c r="B12" t="s">
        <v>641</v>
      </c>
      <c r="C12" t="s">
        <v>625</v>
      </c>
      <c r="D12"/>
      <c r="F12" s="1">
        <v>1</v>
      </c>
      <c r="H12" s="5">
        <v>1</v>
      </c>
      <c r="P12" s="1">
        <f t="shared" si="0"/>
        <v>1</v>
      </c>
      <c r="Q12" s="1">
        <f>I12/($F12-$M12)</f>
        <v>0</v>
      </c>
      <c r="R12" s="1">
        <f>J12/($F12-$M12)</f>
        <v>0</v>
      </c>
      <c r="S12" s="1">
        <f t="shared" si="0"/>
        <v>0</v>
      </c>
      <c r="T12" s="1">
        <f t="shared" si="0"/>
        <v>0</v>
      </c>
      <c r="U12" s="1">
        <f t="shared" si="1"/>
        <v>0</v>
      </c>
    </row>
    <row r="14" spans="1:21" x14ac:dyDescent="0.45">
      <c r="A14" s="4" t="s">
        <v>24</v>
      </c>
      <c r="B14" t="s">
        <v>93</v>
      </c>
      <c r="C14" t="s">
        <v>93</v>
      </c>
      <c r="D14" t="s">
        <v>626</v>
      </c>
      <c r="E14" s="1">
        <f>IF(C14=B14,1,0)</f>
        <v>1</v>
      </c>
      <c r="F14" s="1">
        <v>1</v>
      </c>
      <c r="H14" s="5">
        <v>1</v>
      </c>
      <c r="P14" s="1">
        <f t="shared" si="0"/>
        <v>1</v>
      </c>
      <c r="Q14" s="1">
        <f t="shared" si="0"/>
        <v>0</v>
      </c>
      <c r="R14" s="1">
        <f t="shared" si="0"/>
        <v>0</v>
      </c>
      <c r="S14" s="1">
        <f t="shared" si="0"/>
        <v>0</v>
      </c>
      <c r="T14" s="1">
        <f t="shared" si="0"/>
        <v>0</v>
      </c>
      <c r="U14" s="1">
        <f t="shared" si="1"/>
        <v>0</v>
      </c>
    </row>
    <row r="15" spans="1:21" x14ac:dyDescent="0.45">
      <c r="A15" s="4" t="s">
        <v>25</v>
      </c>
      <c r="B15" t="s">
        <v>378</v>
      </c>
      <c r="C15" t="s">
        <v>57</v>
      </c>
      <c r="D15" t="s">
        <v>627</v>
      </c>
      <c r="E15" s="1">
        <f t="shared" ref="E15:E29" si="2">IF(C15=B15,1,0)</f>
        <v>0</v>
      </c>
      <c r="F15" s="1">
        <v>1</v>
      </c>
      <c r="H15" s="5">
        <v>1</v>
      </c>
      <c r="J15" s="7">
        <v>1</v>
      </c>
      <c r="P15" s="1">
        <f t="shared" si="0"/>
        <v>1</v>
      </c>
      <c r="Q15" s="1">
        <f t="shared" si="0"/>
        <v>0</v>
      </c>
      <c r="R15" s="1">
        <f t="shared" si="0"/>
        <v>1</v>
      </c>
      <c r="S15" s="1">
        <f t="shared" si="0"/>
        <v>0</v>
      </c>
      <c r="T15" s="1">
        <f t="shared" si="0"/>
        <v>0</v>
      </c>
      <c r="U15" s="1">
        <f t="shared" si="1"/>
        <v>0</v>
      </c>
    </row>
    <row r="16" spans="1:21" x14ac:dyDescent="0.45">
      <c r="A16" s="4" t="s">
        <v>26</v>
      </c>
      <c r="B16" t="s">
        <v>94</v>
      </c>
      <c r="C16" t="s">
        <v>94</v>
      </c>
      <c r="D16" t="s">
        <v>628</v>
      </c>
      <c r="E16" s="1">
        <f t="shared" si="2"/>
        <v>1</v>
      </c>
      <c r="F16" s="1">
        <v>1</v>
      </c>
      <c r="H16" s="5">
        <v>1</v>
      </c>
      <c r="P16" s="1">
        <f t="shared" si="0"/>
        <v>1</v>
      </c>
      <c r="Q16" s="1">
        <f t="shared" si="0"/>
        <v>0</v>
      </c>
      <c r="R16" s="1">
        <f t="shared" si="0"/>
        <v>0</v>
      </c>
      <c r="S16" s="1">
        <f t="shared" si="0"/>
        <v>0</v>
      </c>
      <c r="T16" s="1">
        <f t="shared" si="0"/>
        <v>0</v>
      </c>
      <c r="U16" s="1">
        <f t="shared" si="1"/>
        <v>0</v>
      </c>
    </row>
    <row r="17" spans="1:21" x14ac:dyDescent="0.45">
      <c r="A17" s="4" t="s">
        <v>27</v>
      </c>
      <c r="B17" t="s">
        <v>379</v>
      </c>
      <c r="C17" t="s">
        <v>379</v>
      </c>
      <c r="D17" t="s">
        <v>629</v>
      </c>
      <c r="E17" s="1">
        <f t="shared" si="2"/>
        <v>1</v>
      </c>
      <c r="F17" s="1">
        <v>1</v>
      </c>
      <c r="H17" s="5">
        <v>1</v>
      </c>
      <c r="P17" s="1">
        <f t="shared" si="0"/>
        <v>1</v>
      </c>
      <c r="Q17" s="1">
        <f t="shared" si="0"/>
        <v>0</v>
      </c>
      <c r="R17" s="1">
        <f t="shared" si="0"/>
        <v>0</v>
      </c>
      <c r="S17" s="1">
        <f t="shared" si="0"/>
        <v>0</v>
      </c>
      <c r="T17" s="1">
        <f t="shared" si="0"/>
        <v>0</v>
      </c>
      <c r="U17" s="1">
        <f t="shared" si="1"/>
        <v>0</v>
      </c>
    </row>
    <row r="18" spans="1:21" x14ac:dyDescent="0.45">
      <c r="A18" s="4" t="s">
        <v>28</v>
      </c>
      <c r="B18" t="s">
        <v>95</v>
      </c>
      <c r="C18" t="s">
        <v>95</v>
      </c>
      <c r="D18" t="s">
        <v>630</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364</v>
      </c>
      <c r="C19" t="s">
        <v>364</v>
      </c>
      <c r="D19" t="s">
        <v>631</v>
      </c>
      <c r="E19" s="1">
        <f t="shared" si="2"/>
        <v>1</v>
      </c>
      <c r="F19" s="1">
        <v>1</v>
      </c>
      <c r="H19" s="5">
        <v>1</v>
      </c>
      <c r="P19" s="1">
        <f t="shared" si="0"/>
        <v>1</v>
      </c>
      <c r="Q19" s="1">
        <f t="shared" si="0"/>
        <v>0</v>
      </c>
      <c r="R19" s="1">
        <f t="shared" si="0"/>
        <v>0</v>
      </c>
      <c r="S19" s="1">
        <f t="shared" si="0"/>
        <v>0</v>
      </c>
      <c r="T19" s="1">
        <f t="shared" si="0"/>
        <v>0</v>
      </c>
      <c r="U19" s="1">
        <f t="shared" si="1"/>
        <v>0</v>
      </c>
    </row>
    <row r="20" spans="1:21" x14ac:dyDescent="0.45">
      <c r="A20" s="4" t="s">
        <v>30</v>
      </c>
      <c r="B20" t="s">
        <v>66</v>
      </c>
      <c r="C20" t="s">
        <v>281</v>
      </c>
      <c r="D20" t="s">
        <v>632</v>
      </c>
      <c r="E20" s="1">
        <f t="shared" si="2"/>
        <v>0</v>
      </c>
      <c r="F20" s="1">
        <v>0</v>
      </c>
      <c r="J20" s="7">
        <v>1</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66</v>
      </c>
      <c r="C21" t="s">
        <v>148</v>
      </c>
      <c r="D21" t="s">
        <v>633</v>
      </c>
      <c r="E21" s="1">
        <f t="shared" si="2"/>
        <v>0</v>
      </c>
      <c r="F21" s="1">
        <v>0</v>
      </c>
      <c r="J21" s="7">
        <v>1</v>
      </c>
      <c r="P21" s="1" t="e">
        <f t="shared" si="0"/>
        <v>#DIV/0!</v>
      </c>
      <c r="Q21" s="1" t="e">
        <f t="shared" si="0"/>
        <v>#DIV/0!</v>
      </c>
      <c r="R21" s="1" t="e">
        <f t="shared" si="0"/>
        <v>#DIV/0!</v>
      </c>
      <c r="S21" s="1" t="e">
        <f t="shared" si="0"/>
        <v>#DIV/0!</v>
      </c>
      <c r="T21" s="1" t="e">
        <f t="shared" si="0"/>
        <v>#DIV/0!</v>
      </c>
      <c r="U21" s="1" t="e">
        <f t="shared" si="1"/>
        <v>#DIV/0!</v>
      </c>
    </row>
    <row r="22" spans="1:21" x14ac:dyDescent="0.45">
      <c r="A22" s="4" t="s">
        <v>32</v>
      </c>
      <c r="B22" t="s">
        <v>96</v>
      </c>
      <c r="C22" t="s">
        <v>96</v>
      </c>
      <c r="D22" t="s">
        <v>634</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537</v>
      </c>
      <c r="C23" t="s">
        <v>548</v>
      </c>
      <c r="D23" t="s">
        <v>651</v>
      </c>
      <c r="E23" s="1">
        <f t="shared" si="2"/>
        <v>0</v>
      </c>
      <c r="F23" s="1">
        <v>1</v>
      </c>
      <c r="H23" s="5">
        <v>1</v>
      </c>
      <c r="J23" s="7">
        <v>1</v>
      </c>
      <c r="K23" s="8">
        <v>2</v>
      </c>
      <c r="P23" s="1">
        <f t="shared" si="0"/>
        <v>1</v>
      </c>
      <c r="Q23" s="1">
        <f t="shared" si="0"/>
        <v>0</v>
      </c>
      <c r="R23" s="1">
        <f t="shared" si="0"/>
        <v>1</v>
      </c>
      <c r="S23" s="1">
        <f t="shared" si="0"/>
        <v>2</v>
      </c>
      <c r="T23" s="1">
        <f t="shared" si="0"/>
        <v>0</v>
      </c>
      <c r="U23" s="1">
        <f t="shared" si="1"/>
        <v>0</v>
      </c>
    </row>
    <row r="24" spans="1:21" x14ac:dyDescent="0.45">
      <c r="A24" s="4" t="s">
        <v>34</v>
      </c>
      <c r="B24" t="s">
        <v>365</v>
      </c>
      <c r="C24" t="s">
        <v>365</v>
      </c>
      <c r="D24" t="s">
        <v>635</v>
      </c>
      <c r="E24" s="1">
        <f t="shared" si="2"/>
        <v>1</v>
      </c>
      <c r="F24" s="1">
        <v>1</v>
      </c>
      <c r="H24" s="5">
        <v>1</v>
      </c>
      <c r="P24" s="1">
        <f t="shared" si="0"/>
        <v>1</v>
      </c>
      <c r="Q24" s="1">
        <f t="shared" si="0"/>
        <v>0</v>
      </c>
      <c r="R24" s="1">
        <f t="shared" si="0"/>
        <v>0</v>
      </c>
      <c r="S24" s="1">
        <f t="shared" si="0"/>
        <v>0</v>
      </c>
      <c r="T24" s="1">
        <f t="shared" si="0"/>
        <v>0</v>
      </c>
      <c r="U24" s="1">
        <f t="shared" si="1"/>
        <v>0</v>
      </c>
    </row>
    <row r="25" spans="1:21" x14ac:dyDescent="0.45">
      <c r="A25" s="4" t="s">
        <v>35</v>
      </c>
      <c r="B25" t="s">
        <v>138</v>
      </c>
      <c r="C25" t="s">
        <v>138</v>
      </c>
      <c r="D25" t="s">
        <v>652</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s">
        <v>36</v>
      </c>
      <c r="C26" t="s">
        <v>36</v>
      </c>
      <c r="D26" t="s">
        <v>636</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t="s">
        <v>84</v>
      </c>
      <c r="C27" t="s">
        <v>84</v>
      </c>
      <c r="D27" t="s">
        <v>637</v>
      </c>
      <c r="E27" s="1">
        <f t="shared" si="2"/>
        <v>1</v>
      </c>
      <c r="F27" s="1">
        <v>1</v>
      </c>
      <c r="H27" s="5">
        <v>1</v>
      </c>
      <c r="P27" s="1">
        <f t="shared" si="0"/>
        <v>1</v>
      </c>
      <c r="Q27" s="1">
        <f t="shared" si="0"/>
        <v>0</v>
      </c>
      <c r="R27" s="1">
        <f t="shared" si="0"/>
        <v>0</v>
      </c>
      <c r="S27" s="1">
        <f t="shared" si="0"/>
        <v>0</v>
      </c>
      <c r="T27" s="1">
        <f t="shared" si="0"/>
        <v>0</v>
      </c>
      <c r="U27" s="1">
        <f t="shared" si="1"/>
        <v>0</v>
      </c>
    </row>
    <row r="28" spans="1:21" x14ac:dyDescent="0.45">
      <c r="A28" s="34" t="s">
        <v>87</v>
      </c>
      <c r="B28" s="35" t="s">
        <v>66</v>
      </c>
      <c r="C28" t="s">
        <v>66</v>
      </c>
      <c r="D28" t="s">
        <v>638</v>
      </c>
      <c r="E28" s="1">
        <f t="shared" si="2"/>
        <v>1</v>
      </c>
      <c r="F28" s="1">
        <v>0</v>
      </c>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t="s">
        <v>83</v>
      </c>
      <c r="C29" t="s">
        <v>83</v>
      </c>
      <c r="D29" t="s">
        <v>639</v>
      </c>
      <c r="E29" s="1">
        <f t="shared" si="2"/>
        <v>1</v>
      </c>
      <c r="F29" s="1">
        <v>1</v>
      </c>
      <c r="H29" s="5">
        <v>1</v>
      </c>
      <c r="P29" s="1">
        <f t="shared" si="0"/>
        <v>1</v>
      </c>
      <c r="Q29" s="1">
        <f t="shared" si="0"/>
        <v>0</v>
      </c>
      <c r="R29" s="1">
        <f t="shared" si="0"/>
        <v>0</v>
      </c>
      <c r="S29" s="1">
        <f t="shared" si="0"/>
        <v>0</v>
      </c>
      <c r="T29" s="1">
        <f t="shared" si="0"/>
        <v>0</v>
      </c>
      <c r="U29" s="1">
        <f t="shared" si="1"/>
        <v>0</v>
      </c>
    </row>
    <row r="30" spans="1:21" x14ac:dyDescent="0.45">
      <c r="D30"/>
    </row>
    <row r="31" spans="1:21" x14ac:dyDescent="0.45">
      <c r="D31"/>
    </row>
    <row r="37" spans="2:4" x14ac:dyDescent="0.45">
      <c r="B37" s="35"/>
      <c r="C37" s="35"/>
      <c r="D37" s="35"/>
    </row>
  </sheetData>
  <conditionalFormatting sqref="E14:E29">
    <cfRule type="cellIs" dxfId="19" priority="1" operator="equal">
      <formula>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B203-09D7-4546-B0E6-6076DB0F2D4D}">
  <dimension ref="A1:U37"/>
  <sheetViews>
    <sheetView zoomScale="80" zoomScaleNormal="80" workbookViewId="0">
      <pane ySplit="1" topLeftCell="A3" activePane="bottomLeft" state="frozen"/>
      <selection pane="bottomLeft" activeCell="I25" sqref="I25"/>
    </sheetView>
  </sheetViews>
  <sheetFormatPr defaultColWidth="8.9296875" defaultRowHeight="14.25" x14ac:dyDescent="0.45"/>
  <cols>
    <col min="1" max="1" width="17.1328125" style="19" customWidth="1"/>
    <col min="2" max="2" width="57.1328125" style="1" customWidth="1"/>
    <col min="3" max="3" width="56.398437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41" t="s">
        <v>597</v>
      </c>
      <c r="C2" t="s">
        <v>605</v>
      </c>
      <c r="D2"/>
      <c r="F2" s="1">
        <v>1</v>
      </c>
      <c r="G2"/>
      <c r="H2" s="5">
        <v>1</v>
      </c>
      <c r="J2" s="7">
        <v>1</v>
      </c>
      <c r="P2" s="1">
        <f>H2/($F2-$M2)</f>
        <v>1</v>
      </c>
      <c r="Q2" s="1">
        <f>I2/($F2-$M2)</f>
        <v>0</v>
      </c>
      <c r="R2" s="1">
        <f>J2/($F2-$M2)</f>
        <v>1</v>
      </c>
      <c r="S2" s="1">
        <f>K2/($F2-$M2)</f>
        <v>0</v>
      </c>
      <c r="T2" s="1">
        <f>L2/($F2-$M2)</f>
        <v>0</v>
      </c>
      <c r="U2" s="1">
        <f>M2/F2</f>
        <v>0</v>
      </c>
    </row>
    <row r="3" spans="1:21" x14ac:dyDescent="0.45">
      <c r="A3" s="26" t="s">
        <v>7</v>
      </c>
      <c r="B3" t="s">
        <v>598</v>
      </c>
      <c r="C3" s="27" t="s">
        <v>606</v>
      </c>
      <c r="D3" s="27"/>
      <c r="F3" s="1">
        <v>3</v>
      </c>
      <c r="G3"/>
      <c r="H3" s="5">
        <v>3</v>
      </c>
      <c r="P3" s="1">
        <f t="shared" ref="P3:T29" si="0">H3/($F3-$M3)</f>
        <v>1</v>
      </c>
      <c r="Q3" s="1">
        <f t="shared" si="0"/>
        <v>0</v>
      </c>
      <c r="R3" s="1">
        <f t="shared" si="0"/>
        <v>0</v>
      </c>
      <c r="S3" s="1">
        <f t="shared" si="0"/>
        <v>0</v>
      </c>
      <c r="T3" s="1">
        <f t="shared" si="0"/>
        <v>0</v>
      </c>
      <c r="U3" s="1">
        <f t="shared" ref="U3:U29" si="1">M3/F3</f>
        <v>0</v>
      </c>
    </row>
    <row r="4" spans="1:21" x14ac:dyDescent="0.45">
      <c r="A4" s="26" t="s">
        <v>9</v>
      </c>
      <c r="B4" t="s">
        <v>599</v>
      </c>
      <c r="C4" s="27" t="s">
        <v>583</v>
      </c>
      <c r="D4"/>
      <c r="F4" s="1">
        <v>2</v>
      </c>
      <c r="G4"/>
      <c r="H4" s="5">
        <v>2</v>
      </c>
      <c r="P4" s="1">
        <f t="shared" si="0"/>
        <v>1</v>
      </c>
      <c r="Q4" s="1">
        <f t="shared" si="0"/>
        <v>0</v>
      </c>
      <c r="R4" s="1">
        <f t="shared" si="0"/>
        <v>0</v>
      </c>
      <c r="S4" s="1">
        <f t="shared" si="0"/>
        <v>0</v>
      </c>
      <c r="T4" s="1">
        <f t="shared" si="0"/>
        <v>0</v>
      </c>
      <c r="U4" s="1">
        <f t="shared" si="1"/>
        <v>0</v>
      </c>
    </row>
    <row r="5" spans="1:21" x14ac:dyDescent="0.45">
      <c r="A5" s="26" t="s">
        <v>11</v>
      </c>
      <c r="B5" t="s">
        <v>600</v>
      </c>
      <c r="C5" s="27" t="s">
        <v>607</v>
      </c>
      <c r="D5"/>
      <c r="F5" s="1">
        <v>1</v>
      </c>
      <c r="G5"/>
      <c r="H5" s="5">
        <v>1</v>
      </c>
      <c r="J5" s="7">
        <v>1</v>
      </c>
      <c r="P5" s="1">
        <f t="shared" si="0"/>
        <v>1</v>
      </c>
      <c r="Q5" s="1">
        <f t="shared" si="0"/>
        <v>0</v>
      </c>
      <c r="R5" s="1">
        <f t="shared" si="0"/>
        <v>1</v>
      </c>
      <c r="S5" s="1">
        <f t="shared" si="0"/>
        <v>0</v>
      </c>
      <c r="T5" s="1">
        <f t="shared" si="0"/>
        <v>0</v>
      </c>
      <c r="U5" s="1">
        <f t="shared" si="1"/>
        <v>0</v>
      </c>
    </row>
    <row r="6" spans="1:21" x14ac:dyDescent="0.45">
      <c r="A6" s="26" t="s">
        <v>13</v>
      </c>
      <c r="B6" t="s">
        <v>601</v>
      </c>
      <c r="C6" s="27" t="s">
        <v>584</v>
      </c>
      <c r="D6"/>
      <c r="F6" s="1">
        <v>3</v>
      </c>
      <c r="G6"/>
      <c r="H6" s="5">
        <v>3</v>
      </c>
      <c r="P6" s="1">
        <f t="shared" si="0"/>
        <v>1</v>
      </c>
      <c r="Q6" s="1">
        <f t="shared" si="0"/>
        <v>0</v>
      </c>
      <c r="R6" s="1">
        <f t="shared" si="0"/>
        <v>0</v>
      </c>
      <c r="S6" s="1">
        <f t="shared" si="0"/>
        <v>0</v>
      </c>
      <c r="T6" s="1">
        <f t="shared" si="0"/>
        <v>0</v>
      </c>
      <c r="U6" s="1">
        <f t="shared" si="1"/>
        <v>0</v>
      </c>
    </row>
    <row r="7" spans="1:21" x14ac:dyDescent="0.45">
      <c r="A7" s="26" t="s">
        <v>15</v>
      </c>
      <c r="B7" s="55" t="s">
        <v>609</v>
      </c>
      <c r="C7" s="27" t="s">
        <v>608</v>
      </c>
      <c r="D7" s="27"/>
      <c r="F7" s="1">
        <v>6</v>
      </c>
      <c r="G7"/>
      <c r="H7" s="5">
        <v>4</v>
      </c>
      <c r="I7" s="6">
        <v>2</v>
      </c>
      <c r="P7" s="1">
        <f t="shared" si="0"/>
        <v>0.66666666666666663</v>
      </c>
      <c r="Q7" s="1">
        <f t="shared" si="0"/>
        <v>0.33333333333333331</v>
      </c>
      <c r="R7" s="1">
        <f t="shared" si="0"/>
        <v>0</v>
      </c>
      <c r="S7" s="1">
        <f t="shared" si="0"/>
        <v>0</v>
      </c>
      <c r="T7" s="1">
        <f t="shared" si="0"/>
        <v>0</v>
      </c>
      <c r="U7" s="1">
        <f t="shared" si="1"/>
        <v>0</v>
      </c>
    </row>
    <row r="8" spans="1:21" x14ac:dyDescent="0.45">
      <c r="A8" s="26" t="s">
        <v>16</v>
      </c>
      <c r="B8" s="67" t="s">
        <v>602</v>
      </c>
      <c r="C8" s="55" t="s">
        <v>610</v>
      </c>
      <c r="D8"/>
      <c r="F8" s="1">
        <v>8</v>
      </c>
      <c r="G8"/>
      <c r="H8" s="5">
        <v>8</v>
      </c>
      <c r="J8" s="7">
        <v>2</v>
      </c>
      <c r="P8" s="1">
        <f t="shared" si="0"/>
        <v>1</v>
      </c>
      <c r="Q8" s="1">
        <f t="shared" si="0"/>
        <v>0</v>
      </c>
      <c r="R8" s="1">
        <f t="shared" si="0"/>
        <v>0.25</v>
      </c>
      <c r="S8" s="1">
        <f t="shared" si="0"/>
        <v>0</v>
      </c>
      <c r="T8" s="1">
        <f t="shared" si="0"/>
        <v>0</v>
      </c>
      <c r="U8" s="1">
        <f t="shared" si="1"/>
        <v>0</v>
      </c>
    </row>
    <row r="9" spans="1:21" x14ac:dyDescent="0.45">
      <c r="A9" s="26" t="s">
        <v>18</v>
      </c>
      <c r="B9" t="s">
        <v>603</v>
      </c>
      <c r="C9" t="s">
        <v>611</v>
      </c>
      <c r="D9"/>
      <c r="F9" s="1">
        <v>1</v>
      </c>
      <c r="G9"/>
      <c r="H9" s="5">
        <v>1</v>
      </c>
      <c r="J9" s="7">
        <v>4</v>
      </c>
      <c r="P9" s="1">
        <f t="shared" si="0"/>
        <v>1</v>
      </c>
      <c r="Q9" s="1">
        <f t="shared" si="0"/>
        <v>0</v>
      </c>
      <c r="R9" s="1">
        <f t="shared" si="0"/>
        <v>4</v>
      </c>
      <c r="S9" s="1">
        <f t="shared" si="0"/>
        <v>0</v>
      </c>
      <c r="T9" s="1">
        <f t="shared" si="0"/>
        <v>0</v>
      </c>
      <c r="U9" s="1">
        <f t="shared" si="1"/>
        <v>0</v>
      </c>
    </row>
    <row r="10" spans="1:21" x14ac:dyDescent="0.45">
      <c r="A10" s="26" t="s">
        <v>20</v>
      </c>
      <c r="B10" t="s">
        <v>604</v>
      </c>
      <c r="C10" t="s">
        <v>612</v>
      </c>
      <c r="D10"/>
      <c r="F10" s="1">
        <v>1</v>
      </c>
      <c r="G10"/>
      <c r="H10" s="5">
        <v>1</v>
      </c>
      <c r="J10" s="7">
        <v>1</v>
      </c>
      <c r="P10" s="1">
        <f t="shared" si="0"/>
        <v>1</v>
      </c>
      <c r="Q10" s="1">
        <f t="shared" si="0"/>
        <v>0</v>
      </c>
      <c r="R10" s="1">
        <f t="shared" si="0"/>
        <v>1</v>
      </c>
      <c r="S10" s="1">
        <f t="shared" si="0"/>
        <v>0</v>
      </c>
      <c r="T10" s="1">
        <f t="shared" si="0"/>
        <v>0</v>
      </c>
      <c r="U10" s="1">
        <f t="shared" si="1"/>
        <v>0</v>
      </c>
    </row>
    <row r="11" spans="1:21" x14ac:dyDescent="0.45">
      <c r="A11" s="26" t="s">
        <v>225</v>
      </c>
      <c r="D11"/>
      <c r="F11" s="1">
        <v>2</v>
      </c>
      <c r="G11"/>
      <c r="H11" s="5">
        <v>2</v>
      </c>
      <c r="J11" s="7">
        <v>5</v>
      </c>
      <c r="P11" s="1">
        <f t="shared" si="0"/>
        <v>1</v>
      </c>
      <c r="Q11" s="1">
        <f t="shared" si="0"/>
        <v>0</v>
      </c>
      <c r="R11" s="1">
        <f t="shared" si="0"/>
        <v>2.5</v>
      </c>
      <c r="S11" s="1">
        <f t="shared" si="0"/>
        <v>0</v>
      </c>
      <c r="T11" s="1">
        <f t="shared" si="0"/>
        <v>0</v>
      </c>
      <c r="U11" s="1">
        <f t="shared" si="1"/>
        <v>0</v>
      </c>
    </row>
    <row r="12" spans="1:21" x14ac:dyDescent="0.45">
      <c r="A12" s="26" t="s">
        <v>22</v>
      </c>
      <c r="B12" t="s">
        <v>614</v>
      </c>
      <c r="C12" t="s">
        <v>613</v>
      </c>
      <c r="D12"/>
      <c r="F12" s="1">
        <v>9</v>
      </c>
      <c r="G12"/>
      <c r="H12" s="5">
        <v>7</v>
      </c>
      <c r="I12" s="6">
        <v>2</v>
      </c>
      <c r="P12" s="1">
        <f t="shared" si="0"/>
        <v>0.77777777777777779</v>
      </c>
      <c r="Q12" s="1">
        <f>I12/($F12-$M12)</f>
        <v>0.22222222222222221</v>
      </c>
      <c r="R12" s="1">
        <f>J12/($F12-$M12)</f>
        <v>0</v>
      </c>
      <c r="S12" s="1">
        <f t="shared" si="0"/>
        <v>0</v>
      </c>
      <c r="T12" s="1">
        <f t="shared" si="0"/>
        <v>0</v>
      </c>
      <c r="U12" s="1">
        <f t="shared" si="1"/>
        <v>0</v>
      </c>
    </row>
    <row r="13" spans="1:21" x14ac:dyDescent="0.45">
      <c r="G13"/>
    </row>
    <row r="14" spans="1:21" x14ac:dyDescent="0.45">
      <c r="A14" s="4" t="s">
        <v>24</v>
      </c>
      <c r="B14" t="s">
        <v>56</v>
      </c>
      <c r="C14" t="s">
        <v>56</v>
      </c>
      <c r="D14" t="s">
        <v>615</v>
      </c>
      <c r="E14" s="1">
        <f>IF(C14=B14,1,0)</f>
        <v>1</v>
      </c>
      <c r="F14" s="1">
        <v>2</v>
      </c>
      <c r="H14" s="5">
        <v>2</v>
      </c>
      <c r="P14" s="1">
        <f t="shared" si="0"/>
        <v>1</v>
      </c>
      <c r="Q14" s="1">
        <f t="shared" si="0"/>
        <v>0</v>
      </c>
      <c r="R14" s="1">
        <f t="shared" si="0"/>
        <v>0</v>
      </c>
      <c r="S14" s="1">
        <f t="shared" si="0"/>
        <v>0</v>
      </c>
      <c r="T14" s="1">
        <f t="shared" si="0"/>
        <v>0</v>
      </c>
      <c r="U14" s="1">
        <f t="shared" si="1"/>
        <v>0</v>
      </c>
    </row>
    <row r="15" spans="1:21" x14ac:dyDescent="0.45">
      <c r="A15" s="4" t="s">
        <v>25</v>
      </c>
      <c r="B15" t="s">
        <v>57</v>
      </c>
      <c r="C15" t="s">
        <v>57</v>
      </c>
      <c r="D15" t="s">
        <v>585</v>
      </c>
      <c r="E15" s="1">
        <f t="shared" ref="E15:E29"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586</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147</v>
      </c>
      <c r="C17" t="s">
        <v>59</v>
      </c>
      <c r="D17" t="s">
        <v>587</v>
      </c>
      <c r="E17" s="1">
        <f t="shared" si="2"/>
        <v>0</v>
      </c>
      <c r="F17" s="1">
        <v>1</v>
      </c>
      <c r="H17" s="5">
        <v>1</v>
      </c>
      <c r="J17" s="7">
        <v>1</v>
      </c>
      <c r="P17" s="1">
        <f t="shared" si="0"/>
        <v>1</v>
      </c>
      <c r="Q17" s="1">
        <f t="shared" si="0"/>
        <v>0</v>
      </c>
      <c r="R17" s="1">
        <f t="shared" si="0"/>
        <v>1</v>
      </c>
      <c r="S17" s="1">
        <f t="shared" si="0"/>
        <v>0</v>
      </c>
      <c r="T17" s="1">
        <f t="shared" si="0"/>
        <v>0</v>
      </c>
      <c r="U17" s="1">
        <f t="shared" si="1"/>
        <v>0</v>
      </c>
    </row>
    <row r="18" spans="1:21" x14ac:dyDescent="0.45">
      <c r="A18" s="4" t="s">
        <v>28</v>
      </c>
      <c r="B18" t="s">
        <v>95</v>
      </c>
      <c r="C18" t="s">
        <v>95</v>
      </c>
      <c r="D18" t="s">
        <v>588</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123</v>
      </c>
      <c r="C19" t="s">
        <v>123</v>
      </c>
      <c r="D19" t="s">
        <v>616</v>
      </c>
      <c r="E19" s="1">
        <f t="shared" si="2"/>
        <v>1</v>
      </c>
      <c r="F19" s="1">
        <v>2</v>
      </c>
      <c r="H19" s="5">
        <v>2</v>
      </c>
      <c r="P19" s="1">
        <f t="shared" si="0"/>
        <v>1</v>
      </c>
      <c r="Q19" s="1">
        <f t="shared" si="0"/>
        <v>0</v>
      </c>
      <c r="R19" s="1">
        <f t="shared" si="0"/>
        <v>0</v>
      </c>
      <c r="S19" s="1">
        <f t="shared" si="0"/>
        <v>0</v>
      </c>
      <c r="T19" s="1">
        <f t="shared" si="0"/>
        <v>0</v>
      </c>
      <c r="U19" s="1">
        <f t="shared" si="1"/>
        <v>0</v>
      </c>
    </row>
    <row r="20" spans="1:21" x14ac:dyDescent="0.45">
      <c r="A20" s="4" t="s">
        <v>30</v>
      </c>
      <c r="B20" t="s">
        <v>203</v>
      </c>
      <c r="C20" t="s">
        <v>62</v>
      </c>
      <c r="D20" t="s">
        <v>617</v>
      </c>
      <c r="E20" s="1">
        <f t="shared" si="2"/>
        <v>0</v>
      </c>
      <c r="F20" s="1">
        <v>2</v>
      </c>
      <c r="H20" s="5">
        <v>1</v>
      </c>
      <c r="I20" s="6">
        <v>1</v>
      </c>
      <c r="P20" s="1">
        <f t="shared" si="0"/>
        <v>0.5</v>
      </c>
      <c r="Q20" s="1">
        <f t="shared" si="0"/>
        <v>0.5</v>
      </c>
      <c r="R20" s="1">
        <f t="shared" si="0"/>
        <v>0</v>
      </c>
      <c r="S20" s="1">
        <f t="shared" si="0"/>
        <v>0</v>
      </c>
      <c r="T20" s="1">
        <f t="shared" si="0"/>
        <v>0</v>
      </c>
      <c r="U20" s="1">
        <f t="shared" si="1"/>
        <v>0</v>
      </c>
    </row>
    <row r="21" spans="1:21" x14ac:dyDescent="0.45">
      <c r="A21" s="4" t="s">
        <v>31</v>
      </c>
      <c r="B21" t="s">
        <v>136</v>
      </c>
      <c r="C21" t="s">
        <v>136</v>
      </c>
      <c r="D21" t="s">
        <v>589</v>
      </c>
      <c r="E21" s="1">
        <f t="shared" si="2"/>
        <v>1</v>
      </c>
      <c r="F21" s="1">
        <v>2</v>
      </c>
      <c r="H21" s="5">
        <v>2</v>
      </c>
      <c r="P21" s="1">
        <f t="shared" si="0"/>
        <v>1</v>
      </c>
      <c r="Q21" s="1">
        <f t="shared" si="0"/>
        <v>0</v>
      </c>
      <c r="R21" s="1">
        <f t="shared" si="0"/>
        <v>0</v>
      </c>
      <c r="S21" s="1">
        <f t="shared" si="0"/>
        <v>0</v>
      </c>
      <c r="T21" s="1">
        <f t="shared" si="0"/>
        <v>0</v>
      </c>
      <c r="U21" s="1">
        <f t="shared" si="1"/>
        <v>0</v>
      </c>
    </row>
    <row r="22" spans="1:21" x14ac:dyDescent="0.45">
      <c r="A22" s="4" t="s">
        <v>32</v>
      </c>
      <c r="B22" t="s">
        <v>96</v>
      </c>
      <c r="C22" t="s">
        <v>96</v>
      </c>
      <c r="D22" t="s">
        <v>590</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68</v>
      </c>
      <c r="C23" t="s">
        <v>619</v>
      </c>
      <c r="D23" t="s">
        <v>618</v>
      </c>
      <c r="E23" s="1">
        <f t="shared" si="2"/>
        <v>0</v>
      </c>
      <c r="F23" s="1">
        <v>1</v>
      </c>
      <c r="H23" s="5">
        <v>1</v>
      </c>
      <c r="J23" s="7">
        <v>1</v>
      </c>
      <c r="P23" s="1">
        <f t="shared" si="0"/>
        <v>1</v>
      </c>
      <c r="Q23" s="1">
        <f t="shared" si="0"/>
        <v>0</v>
      </c>
      <c r="R23" s="1">
        <f t="shared" si="0"/>
        <v>1</v>
      </c>
      <c r="S23" s="1">
        <f t="shared" si="0"/>
        <v>0</v>
      </c>
      <c r="T23" s="1">
        <f t="shared" si="0"/>
        <v>0</v>
      </c>
      <c r="U23" s="1">
        <f t="shared" si="1"/>
        <v>0</v>
      </c>
    </row>
    <row r="24" spans="1:21" x14ac:dyDescent="0.45">
      <c r="A24" s="4" t="s">
        <v>34</v>
      </c>
      <c r="B24" t="s">
        <v>557</v>
      </c>
      <c r="C24" t="s">
        <v>557</v>
      </c>
      <c r="D24" t="s">
        <v>591</v>
      </c>
      <c r="E24" s="1">
        <f t="shared" si="2"/>
        <v>1</v>
      </c>
      <c r="F24" s="1">
        <v>1</v>
      </c>
      <c r="H24" s="5">
        <v>1</v>
      </c>
      <c r="P24" s="1">
        <f t="shared" si="0"/>
        <v>1</v>
      </c>
      <c r="Q24" s="1">
        <f t="shared" si="0"/>
        <v>0</v>
      </c>
      <c r="R24" s="1">
        <f t="shared" si="0"/>
        <v>0</v>
      </c>
      <c r="S24" s="1">
        <f t="shared" si="0"/>
        <v>0</v>
      </c>
      <c r="T24" s="1">
        <f t="shared" si="0"/>
        <v>0</v>
      </c>
      <c r="U24" s="1">
        <f t="shared" si="1"/>
        <v>0</v>
      </c>
    </row>
    <row r="25" spans="1:21" x14ac:dyDescent="0.45">
      <c r="A25" s="4" t="s">
        <v>35</v>
      </c>
      <c r="B25" t="s">
        <v>138</v>
      </c>
      <c r="C25" t="s">
        <v>138</v>
      </c>
      <c r="D25" t="s">
        <v>592</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s">
        <v>36</v>
      </c>
      <c r="C26" t="s">
        <v>36</v>
      </c>
      <c r="D26" t="s">
        <v>593</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t="s">
        <v>66</v>
      </c>
      <c r="C27" t="s">
        <v>66</v>
      </c>
      <c r="D27" t="s">
        <v>594</v>
      </c>
      <c r="E27" s="1">
        <f t="shared" si="2"/>
        <v>1</v>
      </c>
      <c r="F27" s="1">
        <v>0</v>
      </c>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t="s">
        <v>66</v>
      </c>
      <c r="C28" t="s">
        <v>66</v>
      </c>
      <c r="D28" t="s">
        <v>595</v>
      </c>
      <c r="E28" s="1">
        <f t="shared" si="2"/>
        <v>1</v>
      </c>
      <c r="F28" s="1">
        <v>0</v>
      </c>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t="s">
        <v>83</v>
      </c>
      <c r="C29" t="s">
        <v>83</v>
      </c>
      <c r="D29" t="s">
        <v>596</v>
      </c>
      <c r="E29" s="1">
        <f t="shared" si="2"/>
        <v>1</v>
      </c>
      <c r="F29" s="1">
        <v>1</v>
      </c>
      <c r="H29" s="5">
        <v>1</v>
      </c>
      <c r="P29" s="1">
        <f t="shared" si="0"/>
        <v>1</v>
      </c>
      <c r="Q29" s="1">
        <f t="shared" si="0"/>
        <v>0</v>
      </c>
      <c r="R29" s="1">
        <f t="shared" si="0"/>
        <v>0</v>
      </c>
      <c r="S29" s="1">
        <f t="shared" si="0"/>
        <v>0</v>
      </c>
      <c r="T29" s="1">
        <f t="shared" si="0"/>
        <v>0</v>
      </c>
      <c r="U29" s="1">
        <f t="shared" si="1"/>
        <v>0</v>
      </c>
    </row>
    <row r="30" spans="1:21" x14ac:dyDescent="0.45">
      <c r="D30"/>
    </row>
    <row r="31" spans="1:21" x14ac:dyDescent="0.45">
      <c r="D31"/>
    </row>
    <row r="37" spans="2:4" x14ac:dyDescent="0.45">
      <c r="B37" s="35"/>
      <c r="C37" s="35"/>
      <c r="D37" s="35"/>
    </row>
  </sheetData>
  <conditionalFormatting sqref="E14:E29">
    <cfRule type="cellIs" dxfId="18" priority="1" operator="equal">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A03C9-1F62-4804-AD42-3F1055B945B0}">
  <dimension ref="A1:U37"/>
  <sheetViews>
    <sheetView zoomScale="80" zoomScaleNormal="80" workbookViewId="0">
      <pane ySplit="1" topLeftCell="A7" activePane="bottomLeft" state="frozen"/>
      <selection pane="bottomLeft" activeCell="A24" sqref="A24:XFD24"/>
    </sheetView>
  </sheetViews>
  <sheetFormatPr defaultColWidth="8.9296875" defaultRowHeight="14.25" x14ac:dyDescent="0.45"/>
  <cols>
    <col min="1" max="1" width="11.73046875" style="19" customWidth="1"/>
    <col min="2" max="2" width="27.19921875" style="1" customWidth="1"/>
    <col min="3" max="3" width="30.86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41" t="s">
        <v>846</v>
      </c>
      <c r="C2" s="27" t="s">
        <v>551</v>
      </c>
      <c r="D2"/>
      <c r="F2" s="1">
        <v>1</v>
      </c>
      <c r="G2"/>
      <c r="H2" s="5">
        <v>1</v>
      </c>
      <c r="P2" s="1">
        <f>H2/($F2-$M2)</f>
        <v>1</v>
      </c>
      <c r="Q2" s="1">
        <f>I2/($F2-$M2)</f>
        <v>0</v>
      </c>
      <c r="R2" s="1">
        <f>J2/($F2-$M2)</f>
        <v>0</v>
      </c>
      <c r="S2" s="1">
        <f>K2/($F2-$M2)</f>
        <v>0</v>
      </c>
      <c r="T2" s="1">
        <f>L2/($F2-$M2)</f>
        <v>0</v>
      </c>
      <c r="U2" s="1">
        <f>M2/F2</f>
        <v>0</v>
      </c>
    </row>
    <row r="3" spans="1:21" x14ac:dyDescent="0.45">
      <c r="A3" s="26" t="s">
        <v>7</v>
      </c>
      <c r="B3" t="s">
        <v>565</v>
      </c>
      <c r="C3" t="s">
        <v>571</v>
      </c>
      <c r="D3" s="27"/>
      <c r="F3" s="1">
        <v>1</v>
      </c>
      <c r="G3"/>
      <c r="H3" s="5">
        <v>1</v>
      </c>
      <c r="J3" s="7">
        <v>1</v>
      </c>
      <c r="P3" s="1">
        <f t="shared" ref="P3:T29" si="0">H3/($F3-$M3)</f>
        <v>1</v>
      </c>
      <c r="Q3" s="1">
        <f t="shared" si="0"/>
        <v>0</v>
      </c>
      <c r="R3" s="1">
        <f t="shared" si="0"/>
        <v>1</v>
      </c>
      <c r="S3" s="1">
        <f t="shared" si="0"/>
        <v>0</v>
      </c>
      <c r="T3" s="1">
        <f t="shared" si="0"/>
        <v>0</v>
      </c>
      <c r="U3" s="1">
        <f t="shared" ref="U3:U29" si="1">M3/F3</f>
        <v>0</v>
      </c>
    </row>
    <row r="4" spans="1:21" x14ac:dyDescent="0.45">
      <c r="A4" s="26" t="s">
        <v>9</v>
      </c>
      <c r="B4" t="s">
        <v>566</v>
      </c>
      <c r="C4" s="27" t="s">
        <v>552</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567</v>
      </c>
      <c r="C5" s="27" t="s">
        <v>553</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568</v>
      </c>
      <c r="C6" s="27" t="s">
        <v>554</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t="s">
        <v>104</v>
      </c>
      <c r="C7" s="29" t="s">
        <v>555</v>
      </c>
      <c r="D7" s="27"/>
      <c r="F7" s="1">
        <v>0</v>
      </c>
      <c r="G7"/>
      <c r="P7" s="1" t="e">
        <f t="shared" si="0"/>
        <v>#DIV/0!</v>
      </c>
      <c r="Q7" s="1" t="e">
        <f t="shared" si="0"/>
        <v>#DIV/0!</v>
      </c>
      <c r="R7" s="1" t="e">
        <f t="shared" si="0"/>
        <v>#DIV/0!</v>
      </c>
      <c r="S7" s="1" t="e">
        <f t="shared" si="0"/>
        <v>#DIV/0!</v>
      </c>
      <c r="T7" s="1" t="e">
        <f t="shared" si="0"/>
        <v>#DIV/0!</v>
      </c>
      <c r="U7" s="1" t="e">
        <f t="shared" si="1"/>
        <v>#DIV/0!</v>
      </c>
    </row>
    <row r="8" spans="1:21" x14ac:dyDescent="0.45">
      <c r="A8" s="26" t="s">
        <v>16</v>
      </c>
      <c r="B8" t="s">
        <v>575</v>
      </c>
      <c r="C8" t="s">
        <v>576</v>
      </c>
      <c r="D8"/>
      <c r="F8" s="1">
        <v>4</v>
      </c>
      <c r="G8"/>
      <c r="H8" s="5">
        <v>3</v>
      </c>
      <c r="I8" s="6">
        <v>1</v>
      </c>
      <c r="J8" s="7">
        <v>1</v>
      </c>
      <c r="P8" s="1">
        <f t="shared" si="0"/>
        <v>0.75</v>
      </c>
      <c r="Q8" s="1">
        <f t="shared" si="0"/>
        <v>0.25</v>
      </c>
      <c r="R8" s="1">
        <f t="shared" si="0"/>
        <v>0.25</v>
      </c>
      <c r="S8" s="1">
        <f t="shared" si="0"/>
        <v>0</v>
      </c>
      <c r="T8" s="1">
        <f t="shared" si="0"/>
        <v>0</v>
      </c>
      <c r="U8" s="1">
        <f t="shared" si="1"/>
        <v>0</v>
      </c>
    </row>
    <row r="9" spans="1:21" x14ac:dyDescent="0.45">
      <c r="A9" s="26" t="s">
        <v>18</v>
      </c>
      <c r="B9" t="s">
        <v>574</v>
      </c>
      <c r="C9" t="s">
        <v>573</v>
      </c>
      <c r="D9"/>
      <c r="F9" s="1">
        <v>1</v>
      </c>
      <c r="G9"/>
      <c r="H9" s="5">
        <v>1</v>
      </c>
      <c r="K9" s="8">
        <v>2</v>
      </c>
      <c r="P9" s="1">
        <f t="shared" si="0"/>
        <v>1</v>
      </c>
      <c r="Q9" s="1">
        <f t="shared" si="0"/>
        <v>0</v>
      </c>
      <c r="R9" s="1">
        <f t="shared" si="0"/>
        <v>0</v>
      </c>
      <c r="S9" s="1">
        <f t="shared" si="0"/>
        <v>2</v>
      </c>
      <c r="T9" s="1">
        <f t="shared" si="0"/>
        <v>0</v>
      </c>
      <c r="U9" s="1">
        <f t="shared" si="1"/>
        <v>0</v>
      </c>
    </row>
    <row r="10" spans="1:21" x14ac:dyDescent="0.45">
      <c r="A10" s="26" t="s">
        <v>20</v>
      </c>
      <c r="B10" s="35" t="s">
        <v>104</v>
      </c>
      <c r="C10" s="40" t="s">
        <v>556</v>
      </c>
      <c r="D10"/>
      <c r="F10" s="1">
        <v>0</v>
      </c>
      <c r="G10"/>
      <c r="K10" s="8">
        <v>1</v>
      </c>
      <c r="P10" s="1" t="e">
        <f t="shared" si="0"/>
        <v>#DIV/0!</v>
      </c>
      <c r="Q10" s="1" t="e">
        <f t="shared" si="0"/>
        <v>#DIV/0!</v>
      </c>
      <c r="R10" s="1" t="e">
        <f t="shared" si="0"/>
        <v>#DIV/0!</v>
      </c>
      <c r="S10" s="1" t="e">
        <f t="shared" si="0"/>
        <v>#DIV/0!</v>
      </c>
      <c r="T10" s="1" t="e">
        <f t="shared" si="0"/>
        <v>#DIV/0!</v>
      </c>
      <c r="U10" s="1" t="e">
        <f t="shared" si="1"/>
        <v>#DIV/0!</v>
      </c>
    </row>
    <row r="11" spans="1:21" x14ac:dyDescent="0.45">
      <c r="A11" s="26" t="s">
        <v>225</v>
      </c>
      <c r="D11"/>
      <c r="F11" s="1">
        <v>1</v>
      </c>
      <c r="G11"/>
      <c r="H11" s="5">
        <v>1</v>
      </c>
      <c r="K11" s="8">
        <v>3</v>
      </c>
      <c r="P11" s="1">
        <f t="shared" si="0"/>
        <v>1</v>
      </c>
      <c r="Q11" s="1">
        <f t="shared" si="0"/>
        <v>0</v>
      </c>
      <c r="R11" s="1">
        <f t="shared" si="0"/>
        <v>0</v>
      </c>
      <c r="S11" s="1">
        <f t="shared" si="0"/>
        <v>3</v>
      </c>
      <c r="T11" s="1">
        <f t="shared" si="0"/>
        <v>0</v>
      </c>
      <c r="U11" s="1">
        <f t="shared" si="1"/>
        <v>0</v>
      </c>
    </row>
    <row r="12" spans="1:21" s="56" customFormat="1" x14ac:dyDescent="0.45">
      <c r="A12" s="54" t="s">
        <v>22</v>
      </c>
      <c r="B12" s="55" t="s">
        <v>1166</v>
      </c>
      <c r="C12" s="55" t="s">
        <v>572</v>
      </c>
      <c r="D12" s="55"/>
      <c r="F12" s="56">
        <v>5</v>
      </c>
      <c r="G12" s="55"/>
      <c r="H12" s="57">
        <v>4</v>
      </c>
      <c r="I12" s="58">
        <v>1</v>
      </c>
      <c r="J12" s="59">
        <v>3</v>
      </c>
      <c r="K12" s="60"/>
      <c r="L12" s="61"/>
      <c r="M12" s="62"/>
      <c r="P12" s="56">
        <f t="shared" si="0"/>
        <v>0.8</v>
      </c>
      <c r="Q12" s="56">
        <f>I12/($F12-$M12)</f>
        <v>0.2</v>
      </c>
      <c r="R12" s="56">
        <f>J12/($F12-$M12)</f>
        <v>0.6</v>
      </c>
      <c r="S12" s="56">
        <f t="shared" si="0"/>
        <v>0</v>
      </c>
      <c r="T12" s="56">
        <f t="shared" si="0"/>
        <v>0</v>
      </c>
      <c r="U12" s="56">
        <f t="shared" si="1"/>
        <v>0</v>
      </c>
    </row>
    <row r="14" spans="1:21" x14ac:dyDescent="0.45">
      <c r="A14" s="4" t="s">
        <v>24</v>
      </c>
      <c r="B14" t="s">
        <v>256</v>
      </c>
      <c r="C14" t="s">
        <v>256</v>
      </c>
      <c r="D14" t="s">
        <v>558</v>
      </c>
      <c r="E14" s="1">
        <f>IF(C14=B14,1,0)</f>
        <v>1</v>
      </c>
      <c r="F14" s="1">
        <v>1</v>
      </c>
      <c r="H14" s="5">
        <v>1</v>
      </c>
      <c r="P14" s="1">
        <f t="shared" si="0"/>
        <v>1</v>
      </c>
      <c r="Q14" s="1">
        <f t="shared" si="0"/>
        <v>0</v>
      </c>
      <c r="R14" s="1">
        <f t="shared" si="0"/>
        <v>0</v>
      </c>
      <c r="S14" s="1">
        <f t="shared" si="0"/>
        <v>0</v>
      </c>
      <c r="T14" s="1">
        <f t="shared" si="0"/>
        <v>0</v>
      </c>
      <c r="U14" s="1">
        <f t="shared" si="1"/>
        <v>0</v>
      </c>
    </row>
    <row r="15" spans="1:21" x14ac:dyDescent="0.45">
      <c r="A15" s="4" t="s">
        <v>25</v>
      </c>
      <c r="B15" t="s">
        <v>66</v>
      </c>
      <c r="C15" t="s">
        <v>57</v>
      </c>
      <c r="D15" t="s">
        <v>577</v>
      </c>
      <c r="E15" s="1">
        <f t="shared" ref="E15:E26" si="2">IF(C15=B15,1,0)</f>
        <v>0</v>
      </c>
      <c r="F15" s="1">
        <v>0</v>
      </c>
      <c r="J15" s="7">
        <v>1</v>
      </c>
      <c r="K15" s="8">
        <v>1</v>
      </c>
      <c r="P15" s="1" t="e">
        <f t="shared" si="0"/>
        <v>#DIV/0!</v>
      </c>
      <c r="Q15" s="1" t="e">
        <f t="shared" si="0"/>
        <v>#DIV/0!</v>
      </c>
      <c r="R15" s="1" t="e">
        <f t="shared" si="0"/>
        <v>#DIV/0!</v>
      </c>
      <c r="S15" s="1" t="e">
        <f t="shared" si="0"/>
        <v>#DIV/0!</v>
      </c>
      <c r="T15" s="1" t="e">
        <f t="shared" si="0"/>
        <v>#DIV/0!</v>
      </c>
      <c r="U15" s="1" t="e">
        <f t="shared" si="1"/>
        <v>#DIV/0!</v>
      </c>
    </row>
    <row r="16" spans="1:21" x14ac:dyDescent="0.45">
      <c r="A16" s="4" t="s">
        <v>26</v>
      </c>
      <c r="B16" t="s">
        <v>146</v>
      </c>
      <c r="C16" t="s">
        <v>58</v>
      </c>
      <c r="D16" t="s">
        <v>578</v>
      </c>
      <c r="E16" s="1">
        <f t="shared" si="2"/>
        <v>0</v>
      </c>
      <c r="F16" s="1">
        <v>1</v>
      </c>
      <c r="H16" s="5">
        <v>1</v>
      </c>
      <c r="J16" s="7">
        <v>1</v>
      </c>
      <c r="P16" s="1">
        <f t="shared" si="0"/>
        <v>1</v>
      </c>
      <c r="Q16" s="1">
        <f t="shared" si="0"/>
        <v>0</v>
      </c>
      <c r="R16" s="1">
        <f t="shared" si="0"/>
        <v>1</v>
      </c>
      <c r="S16" s="1">
        <f t="shared" si="0"/>
        <v>0</v>
      </c>
      <c r="T16" s="1">
        <f t="shared" si="0"/>
        <v>0</v>
      </c>
      <c r="U16" s="1">
        <f t="shared" si="1"/>
        <v>0</v>
      </c>
    </row>
    <row r="17" spans="1:21" x14ac:dyDescent="0.45">
      <c r="A17" s="4" t="s">
        <v>27</v>
      </c>
      <c r="B17" t="s">
        <v>147</v>
      </c>
      <c r="C17" t="s">
        <v>59</v>
      </c>
      <c r="D17" t="s">
        <v>579</v>
      </c>
      <c r="E17" s="1">
        <f t="shared" si="2"/>
        <v>0</v>
      </c>
      <c r="F17" s="1">
        <v>1</v>
      </c>
      <c r="H17" s="5">
        <v>1</v>
      </c>
      <c r="J17" s="7">
        <v>1</v>
      </c>
      <c r="P17" s="1">
        <f t="shared" si="0"/>
        <v>1</v>
      </c>
      <c r="Q17" s="1">
        <f t="shared" si="0"/>
        <v>0</v>
      </c>
      <c r="R17" s="1">
        <f t="shared" si="0"/>
        <v>1</v>
      </c>
      <c r="S17" s="1">
        <f t="shared" si="0"/>
        <v>0</v>
      </c>
      <c r="T17" s="1">
        <f t="shared" si="0"/>
        <v>0</v>
      </c>
      <c r="U17" s="1">
        <f t="shared" si="1"/>
        <v>0</v>
      </c>
    </row>
    <row r="18" spans="1:21" x14ac:dyDescent="0.45">
      <c r="A18" s="4" t="s">
        <v>28</v>
      </c>
      <c r="B18" t="s">
        <v>95</v>
      </c>
      <c r="C18" t="s">
        <v>95</v>
      </c>
      <c r="D18" t="s">
        <v>559</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61</v>
      </c>
      <c r="C19" t="s">
        <v>61</v>
      </c>
      <c r="D19" t="s">
        <v>560</v>
      </c>
      <c r="E19" s="1">
        <f t="shared" si="2"/>
        <v>1</v>
      </c>
      <c r="F19" s="1">
        <v>1</v>
      </c>
      <c r="H19" s="5">
        <v>1</v>
      </c>
      <c r="P19" s="1">
        <f t="shared" si="0"/>
        <v>1</v>
      </c>
      <c r="Q19" s="1">
        <f t="shared" si="0"/>
        <v>0</v>
      </c>
      <c r="R19" s="1">
        <f t="shared" si="0"/>
        <v>0</v>
      </c>
      <c r="S19" s="1">
        <f t="shared" si="0"/>
        <v>0</v>
      </c>
      <c r="T19" s="1">
        <f t="shared" si="0"/>
        <v>0</v>
      </c>
      <c r="U19" s="1">
        <f t="shared" si="1"/>
        <v>0</v>
      </c>
    </row>
    <row r="20" spans="1:21" x14ac:dyDescent="0.45">
      <c r="A20" s="4" t="s">
        <v>30</v>
      </c>
      <c r="B20" t="s">
        <v>66</v>
      </c>
      <c r="C20" t="s">
        <v>66</v>
      </c>
      <c r="D20" t="s">
        <v>561</v>
      </c>
      <c r="E20" s="1">
        <f t="shared" si="2"/>
        <v>1</v>
      </c>
      <c r="F20" s="1">
        <v>0</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66</v>
      </c>
      <c r="C21" t="s">
        <v>148</v>
      </c>
      <c r="D21" t="s">
        <v>562</v>
      </c>
      <c r="E21" s="1">
        <f t="shared" si="2"/>
        <v>0</v>
      </c>
      <c r="F21" s="1">
        <v>0</v>
      </c>
      <c r="J21" s="7">
        <v>1</v>
      </c>
      <c r="P21" s="1" t="e">
        <f t="shared" si="0"/>
        <v>#DIV/0!</v>
      </c>
      <c r="Q21" s="1" t="e">
        <f t="shared" si="0"/>
        <v>#DIV/0!</v>
      </c>
      <c r="R21" s="1" t="e">
        <f t="shared" si="0"/>
        <v>#DIV/0!</v>
      </c>
      <c r="S21" s="1" t="e">
        <f t="shared" si="0"/>
        <v>#DIV/0!</v>
      </c>
      <c r="T21" s="1" t="e">
        <f t="shared" si="0"/>
        <v>#DIV/0!</v>
      </c>
      <c r="U21" s="1" t="e">
        <f t="shared" si="1"/>
        <v>#DIV/0!</v>
      </c>
    </row>
    <row r="22" spans="1:21" x14ac:dyDescent="0.45">
      <c r="A22" s="4" t="s">
        <v>32</v>
      </c>
      <c r="B22" t="s">
        <v>66</v>
      </c>
      <c r="C22" t="s">
        <v>528</v>
      </c>
      <c r="D22" t="s">
        <v>563</v>
      </c>
      <c r="E22" s="1">
        <f t="shared" si="2"/>
        <v>0</v>
      </c>
      <c r="F22" s="1">
        <v>0</v>
      </c>
      <c r="J22" s="7">
        <v>2</v>
      </c>
      <c r="P22" s="1" t="e">
        <f t="shared" si="0"/>
        <v>#DIV/0!</v>
      </c>
      <c r="Q22" s="1" t="e">
        <f t="shared" si="0"/>
        <v>#DIV/0!</v>
      </c>
      <c r="R22" s="1" t="e">
        <f t="shared" si="0"/>
        <v>#DIV/0!</v>
      </c>
      <c r="S22" s="1" t="e">
        <f t="shared" si="0"/>
        <v>#DIV/0!</v>
      </c>
      <c r="T22" s="1" t="e">
        <f t="shared" si="0"/>
        <v>#DIV/0!</v>
      </c>
      <c r="U22" s="1" t="e">
        <f t="shared" si="1"/>
        <v>#DIV/0!</v>
      </c>
    </row>
    <row r="23" spans="1:21" x14ac:dyDescent="0.45">
      <c r="A23" s="4" t="s">
        <v>33</v>
      </c>
      <c r="B23" t="s">
        <v>68</v>
      </c>
      <c r="C23" t="s">
        <v>68</v>
      </c>
      <c r="D23" t="s">
        <v>580</v>
      </c>
      <c r="E23" s="1">
        <f t="shared" si="2"/>
        <v>1</v>
      </c>
      <c r="F23" s="1">
        <v>1</v>
      </c>
      <c r="H23" s="5">
        <v>1</v>
      </c>
      <c r="P23" s="1">
        <f t="shared" si="0"/>
        <v>1</v>
      </c>
      <c r="Q23" s="1">
        <f t="shared" si="0"/>
        <v>0</v>
      </c>
      <c r="R23" s="1">
        <f t="shared" si="0"/>
        <v>0</v>
      </c>
      <c r="S23" s="1">
        <f t="shared" si="0"/>
        <v>0</v>
      </c>
      <c r="T23" s="1">
        <f t="shared" si="0"/>
        <v>0</v>
      </c>
      <c r="U23" s="1">
        <f t="shared" si="1"/>
        <v>0</v>
      </c>
    </row>
    <row r="24" spans="1:21" x14ac:dyDescent="0.45">
      <c r="A24" s="4" t="s">
        <v>34</v>
      </c>
      <c r="B24" t="s">
        <v>569</v>
      </c>
      <c r="C24" t="s">
        <v>403</v>
      </c>
      <c r="D24" t="s">
        <v>581</v>
      </c>
      <c r="E24" s="1">
        <f t="shared" si="2"/>
        <v>0</v>
      </c>
      <c r="F24" s="1">
        <v>3</v>
      </c>
      <c r="H24" s="5">
        <v>2</v>
      </c>
      <c r="I24" s="6">
        <v>1</v>
      </c>
      <c r="P24" s="1">
        <f t="shared" si="0"/>
        <v>0.66666666666666663</v>
      </c>
      <c r="Q24" s="1">
        <f t="shared" si="0"/>
        <v>0.33333333333333331</v>
      </c>
      <c r="R24" s="1">
        <f t="shared" si="0"/>
        <v>0</v>
      </c>
      <c r="S24" s="1">
        <f t="shared" si="0"/>
        <v>0</v>
      </c>
      <c r="T24" s="1">
        <f t="shared" si="0"/>
        <v>0</v>
      </c>
      <c r="U24" s="1">
        <f t="shared" si="1"/>
        <v>0</v>
      </c>
    </row>
    <row r="25" spans="1:21" x14ac:dyDescent="0.45">
      <c r="A25" s="4" t="s">
        <v>35</v>
      </c>
      <c r="B25" t="s">
        <v>138</v>
      </c>
      <c r="C25" t="s">
        <v>138</v>
      </c>
      <c r="D25" t="s">
        <v>582</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b">
        <v>0</v>
      </c>
      <c r="C26" t="b">
        <v>0</v>
      </c>
      <c r="D26" t="s">
        <v>564</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row>
    <row r="37" spans="2:4" x14ac:dyDescent="0.45">
      <c r="B37" s="35"/>
      <c r="C37" s="35"/>
      <c r="D37" s="35"/>
    </row>
  </sheetData>
  <conditionalFormatting sqref="E14:E26">
    <cfRule type="cellIs" dxfId="17" priority="1" operator="equal">
      <formula>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7CB75-9AF8-4A6C-9331-6D5F84B92E0A}">
  <dimension ref="A1:U37"/>
  <sheetViews>
    <sheetView zoomScale="80" zoomScaleNormal="80" workbookViewId="0">
      <pane ySplit="1" topLeftCell="A9" activePane="bottomLeft" state="frozen"/>
      <selection pane="bottomLeft" activeCell="A25" sqref="A25:XFD25"/>
    </sheetView>
  </sheetViews>
  <sheetFormatPr defaultColWidth="8.9296875" defaultRowHeight="14.25" x14ac:dyDescent="0.45"/>
  <cols>
    <col min="1" max="1" width="11.73046875" style="69" customWidth="1"/>
    <col min="2" max="2" width="40.53125" style="56" customWidth="1"/>
    <col min="3" max="3" width="30.86328125" style="56" customWidth="1"/>
    <col min="4" max="4" width="32.1992187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64" t="s">
        <v>521</v>
      </c>
      <c r="C2" s="55" t="s">
        <v>538</v>
      </c>
      <c r="D2" s="55"/>
      <c r="F2" s="56">
        <v>2</v>
      </c>
      <c r="G2" s="55"/>
      <c r="H2" s="57">
        <v>1</v>
      </c>
      <c r="I2" s="58">
        <v>1</v>
      </c>
      <c r="P2" s="56">
        <f>H2/($F2-$M2)</f>
        <v>0.5</v>
      </c>
      <c r="Q2" s="56">
        <f>I2/($F2-$M2)</f>
        <v>0.5</v>
      </c>
      <c r="R2" s="56">
        <f>J2/($F2-$M2)</f>
        <v>0</v>
      </c>
      <c r="S2" s="56">
        <f>K2/($F2-$M2)</f>
        <v>0</v>
      </c>
      <c r="T2" s="56">
        <f>L2/($F2-$M2)</f>
        <v>0</v>
      </c>
      <c r="U2" s="56">
        <f>M2/F2</f>
        <v>0</v>
      </c>
    </row>
    <row r="3" spans="1:21" x14ac:dyDescent="0.45">
      <c r="A3" s="54" t="s">
        <v>7</v>
      </c>
      <c r="B3" s="55" t="s">
        <v>522</v>
      </c>
      <c r="C3" s="67" t="s">
        <v>517</v>
      </c>
      <c r="D3" s="67"/>
      <c r="F3" s="56">
        <v>1</v>
      </c>
      <c r="G3" s="55"/>
      <c r="H3" s="57">
        <v>1</v>
      </c>
      <c r="P3" s="56">
        <f t="shared" ref="P3:T29" si="0">H3/($F3-$M3)</f>
        <v>1</v>
      </c>
      <c r="Q3" s="56">
        <f t="shared" si="0"/>
        <v>0</v>
      </c>
      <c r="R3" s="56">
        <f t="shared" si="0"/>
        <v>0</v>
      </c>
      <c r="S3" s="56">
        <f t="shared" si="0"/>
        <v>0</v>
      </c>
      <c r="T3" s="56">
        <f t="shared" si="0"/>
        <v>0</v>
      </c>
      <c r="U3" s="56">
        <f t="shared" ref="U3:U29" si="1">M3/F3</f>
        <v>0</v>
      </c>
    </row>
    <row r="4" spans="1:21" x14ac:dyDescent="0.45">
      <c r="A4" s="54" t="s">
        <v>9</v>
      </c>
      <c r="B4" s="55" t="s">
        <v>523</v>
      </c>
      <c r="C4" s="55" t="s">
        <v>518</v>
      </c>
      <c r="D4" s="55"/>
      <c r="F4" s="56">
        <v>1</v>
      </c>
      <c r="G4" s="55"/>
      <c r="H4" s="57">
        <v>1</v>
      </c>
      <c r="P4" s="56">
        <f t="shared" si="0"/>
        <v>1</v>
      </c>
      <c r="Q4" s="56">
        <f t="shared" si="0"/>
        <v>0</v>
      </c>
      <c r="R4" s="56">
        <f t="shared" si="0"/>
        <v>0</v>
      </c>
      <c r="S4" s="56">
        <f t="shared" si="0"/>
        <v>0</v>
      </c>
      <c r="T4" s="56">
        <f t="shared" si="0"/>
        <v>0</v>
      </c>
      <c r="U4" s="56">
        <f t="shared" si="1"/>
        <v>0</v>
      </c>
    </row>
    <row r="5" spans="1:21" x14ac:dyDescent="0.45">
      <c r="A5" s="54" t="s">
        <v>11</v>
      </c>
      <c r="B5" s="55" t="s">
        <v>1164</v>
      </c>
      <c r="C5" s="55" t="s">
        <v>540</v>
      </c>
      <c r="D5" s="55"/>
      <c r="F5" s="56">
        <v>2</v>
      </c>
      <c r="G5" s="55"/>
      <c r="H5" s="57">
        <v>2</v>
      </c>
      <c r="J5" s="59">
        <v>1</v>
      </c>
      <c r="P5" s="56">
        <f t="shared" si="0"/>
        <v>1</v>
      </c>
      <c r="Q5" s="56">
        <f t="shared" si="0"/>
        <v>0</v>
      </c>
      <c r="R5" s="56">
        <f t="shared" si="0"/>
        <v>0.5</v>
      </c>
      <c r="S5" s="56">
        <f t="shared" si="0"/>
        <v>0</v>
      </c>
      <c r="T5" s="56">
        <f t="shared" si="0"/>
        <v>0</v>
      </c>
      <c r="U5" s="56">
        <f t="shared" si="1"/>
        <v>0</v>
      </c>
    </row>
    <row r="6" spans="1:21" x14ac:dyDescent="0.45">
      <c r="A6" s="54" t="s">
        <v>13</v>
      </c>
      <c r="B6" s="55" t="s">
        <v>524</v>
      </c>
      <c r="C6" s="55" t="s">
        <v>541</v>
      </c>
      <c r="D6" s="55"/>
      <c r="F6" s="56">
        <v>1</v>
      </c>
      <c r="G6" s="55"/>
      <c r="H6" s="57">
        <v>1</v>
      </c>
      <c r="P6" s="56">
        <f t="shared" si="0"/>
        <v>1</v>
      </c>
      <c r="Q6" s="56">
        <f t="shared" si="0"/>
        <v>0</v>
      </c>
      <c r="R6" s="56">
        <f t="shared" si="0"/>
        <v>0</v>
      </c>
      <c r="S6" s="56">
        <f t="shared" si="0"/>
        <v>0</v>
      </c>
      <c r="T6" s="56">
        <f t="shared" si="0"/>
        <v>0</v>
      </c>
      <c r="U6" s="56">
        <f t="shared" si="1"/>
        <v>0</v>
      </c>
    </row>
    <row r="7" spans="1:21" x14ac:dyDescent="0.45">
      <c r="A7" s="54" t="s">
        <v>15</v>
      </c>
      <c r="B7" s="55" t="s">
        <v>543</v>
      </c>
      <c r="C7" s="67" t="s">
        <v>542</v>
      </c>
      <c r="D7" s="67"/>
      <c r="F7" s="56">
        <v>2</v>
      </c>
      <c r="G7" s="55"/>
      <c r="H7" s="57">
        <v>1</v>
      </c>
      <c r="I7" s="58">
        <v>1</v>
      </c>
      <c r="J7" s="59">
        <v>1</v>
      </c>
      <c r="P7" s="56">
        <f t="shared" si="0"/>
        <v>0.5</v>
      </c>
      <c r="Q7" s="56">
        <f t="shared" si="0"/>
        <v>0.5</v>
      </c>
      <c r="R7" s="56">
        <f t="shared" si="0"/>
        <v>0.5</v>
      </c>
      <c r="S7" s="56">
        <f t="shared" si="0"/>
        <v>0</v>
      </c>
      <c r="T7" s="56">
        <f t="shared" si="0"/>
        <v>0</v>
      </c>
      <c r="U7" s="56">
        <f t="shared" si="1"/>
        <v>0</v>
      </c>
    </row>
    <row r="8" spans="1:21" x14ac:dyDescent="0.45">
      <c r="A8" s="54" t="s">
        <v>16</v>
      </c>
      <c r="B8" s="55" t="s">
        <v>525</v>
      </c>
      <c r="C8" s="55" t="s">
        <v>539</v>
      </c>
      <c r="D8" s="55"/>
      <c r="F8" s="56">
        <v>2</v>
      </c>
      <c r="G8" s="55"/>
      <c r="H8" s="57">
        <v>2</v>
      </c>
      <c r="K8" s="60">
        <v>1</v>
      </c>
      <c r="P8" s="56">
        <f t="shared" si="0"/>
        <v>1</v>
      </c>
      <c r="Q8" s="56">
        <f t="shared" si="0"/>
        <v>0</v>
      </c>
      <c r="R8" s="56">
        <f t="shared" si="0"/>
        <v>0</v>
      </c>
      <c r="S8" s="56">
        <f t="shared" si="0"/>
        <v>0.5</v>
      </c>
      <c r="T8" s="56">
        <f t="shared" si="0"/>
        <v>0</v>
      </c>
      <c r="U8" s="56">
        <f t="shared" si="1"/>
        <v>0</v>
      </c>
    </row>
    <row r="9" spans="1:21" x14ac:dyDescent="0.45">
      <c r="A9" s="54" t="s">
        <v>18</v>
      </c>
      <c r="B9" s="55" t="s">
        <v>526</v>
      </c>
      <c r="C9" s="67" t="s">
        <v>519</v>
      </c>
      <c r="D9" s="55"/>
      <c r="F9" s="56">
        <v>2</v>
      </c>
      <c r="G9" s="55"/>
      <c r="H9" s="57">
        <v>2</v>
      </c>
      <c r="P9" s="56">
        <f t="shared" si="0"/>
        <v>1</v>
      </c>
      <c r="Q9" s="56">
        <f t="shared" si="0"/>
        <v>0</v>
      </c>
      <c r="R9" s="56">
        <f t="shared" si="0"/>
        <v>0</v>
      </c>
      <c r="S9" s="56">
        <f t="shared" si="0"/>
        <v>0</v>
      </c>
      <c r="T9" s="56">
        <f t="shared" si="0"/>
        <v>0</v>
      </c>
      <c r="U9" s="56">
        <f t="shared" si="1"/>
        <v>0</v>
      </c>
    </row>
    <row r="10" spans="1:21" x14ac:dyDescent="0.45">
      <c r="A10" s="54" t="s">
        <v>20</v>
      </c>
      <c r="B10" s="89" t="s">
        <v>527</v>
      </c>
      <c r="C10" s="67" t="s">
        <v>520</v>
      </c>
      <c r="D10" s="55"/>
      <c r="F10" s="56">
        <v>1</v>
      </c>
      <c r="G10" s="55"/>
      <c r="H10" s="57">
        <v>1</v>
      </c>
      <c r="P10" s="56">
        <f t="shared" si="0"/>
        <v>1</v>
      </c>
      <c r="Q10" s="56">
        <f t="shared" si="0"/>
        <v>0</v>
      </c>
      <c r="R10" s="56">
        <f t="shared" si="0"/>
        <v>0</v>
      </c>
      <c r="S10" s="56">
        <f t="shared" si="0"/>
        <v>0</v>
      </c>
      <c r="T10" s="56">
        <f t="shared" si="0"/>
        <v>0</v>
      </c>
      <c r="U10" s="56">
        <f t="shared" si="1"/>
        <v>0</v>
      </c>
    </row>
    <row r="11" spans="1:21" x14ac:dyDescent="0.45">
      <c r="A11" s="54" t="s">
        <v>225</v>
      </c>
      <c r="D11" s="55"/>
      <c r="F11" s="56">
        <v>3</v>
      </c>
      <c r="G11" s="55"/>
      <c r="H11" s="57">
        <v>3</v>
      </c>
      <c r="P11" s="56">
        <f t="shared" si="0"/>
        <v>1</v>
      </c>
      <c r="Q11" s="56">
        <f t="shared" si="0"/>
        <v>0</v>
      </c>
      <c r="R11" s="56">
        <f t="shared" si="0"/>
        <v>0</v>
      </c>
      <c r="S11" s="56">
        <f t="shared" si="0"/>
        <v>0</v>
      </c>
      <c r="T11" s="56">
        <f t="shared" si="0"/>
        <v>0</v>
      </c>
      <c r="U11" s="56">
        <f t="shared" si="1"/>
        <v>0</v>
      </c>
    </row>
    <row r="12" spans="1:21" x14ac:dyDescent="0.45">
      <c r="A12" s="54" t="s">
        <v>22</v>
      </c>
      <c r="B12" s="55" t="s">
        <v>544</v>
      </c>
      <c r="C12" s="55" t="s">
        <v>1165</v>
      </c>
      <c r="D12" s="55"/>
      <c r="F12" s="56">
        <v>4</v>
      </c>
      <c r="G12" s="55"/>
      <c r="H12" s="57">
        <v>4</v>
      </c>
      <c r="J12" s="59">
        <v>2</v>
      </c>
      <c r="P12" s="56">
        <f t="shared" si="0"/>
        <v>1</v>
      </c>
      <c r="Q12" s="56">
        <f t="shared" si="0"/>
        <v>0</v>
      </c>
      <c r="R12" s="56">
        <f t="shared" si="0"/>
        <v>0.5</v>
      </c>
      <c r="S12" s="56">
        <f t="shared" si="0"/>
        <v>0</v>
      </c>
      <c r="T12" s="56">
        <f t="shared" si="0"/>
        <v>0</v>
      </c>
      <c r="U12" s="56">
        <f t="shared" si="1"/>
        <v>0</v>
      </c>
    </row>
    <row r="14" spans="1:21" x14ac:dyDescent="0.45">
      <c r="A14" s="77" t="s">
        <v>24</v>
      </c>
      <c r="B14" s="55" t="s">
        <v>93</v>
      </c>
      <c r="C14" s="55" t="s">
        <v>93</v>
      </c>
      <c r="D14" s="55" t="s">
        <v>529</v>
      </c>
      <c r="E14" s="56">
        <f>IF(C14=B14,1,0)</f>
        <v>1</v>
      </c>
      <c r="F14" s="56">
        <v>1</v>
      </c>
      <c r="H14" s="57">
        <v>1</v>
      </c>
      <c r="P14" s="56">
        <f t="shared" si="0"/>
        <v>1</v>
      </c>
      <c r="Q14" s="56">
        <f t="shared" si="0"/>
        <v>0</v>
      </c>
      <c r="R14" s="56">
        <f t="shared" si="0"/>
        <v>0</v>
      </c>
      <c r="S14" s="56">
        <f t="shared" si="0"/>
        <v>0</v>
      </c>
      <c r="T14" s="56">
        <f t="shared" si="0"/>
        <v>0</v>
      </c>
      <c r="U14" s="56">
        <f t="shared" si="1"/>
        <v>0</v>
      </c>
    </row>
    <row r="15" spans="1:21" x14ac:dyDescent="0.45">
      <c r="A15" s="77" t="s">
        <v>25</v>
      </c>
      <c r="B15" s="55" t="s">
        <v>57</v>
      </c>
      <c r="C15" s="55" t="s">
        <v>57</v>
      </c>
      <c r="D15" s="55" t="s">
        <v>530</v>
      </c>
      <c r="E15" s="56">
        <f t="shared" ref="E15:E26" si="2">IF(C15=B15,1,0)</f>
        <v>1</v>
      </c>
      <c r="F15" s="56">
        <v>2</v>
      </c>
      <c r="H15" s="57">
        <v>2</v>
      </c>
      <c r="P15" s="56">
        <f t="shared" si="0"/>
        <v>1</v>
      </c>
      <c r="Q15" s="56">
        <f t="shared" si="0"/>
        <v>0</v>
      </c>
      <c r="R15" s="56">
        <f t="shared" si="0"/>
        <v>0</v>
      </c>
      <c r="S15" s="56">
        <f t="shared" si="0"/>
        <v>0</v>
      </c>
      <c r="T15" s="56">
        <f t="shared" si="0"/>
        <v>0</v>
      </c>
      <c r="U15" s="56">
        <f t="shared" si="1"/>
        <v>0</v>
      </c>
    </row>
    <row r="16" spans="1:21" x14ac:dyDescent="0.45">
      <c r="A16" s="77" t="s">
        <v>26</v>
      </c>
      <c r="B16" s="55" t="s">
        <v>94</v>
      </c>
      <c r="C16" s="55" t="s">
        <v>94</v>
      </c>
      <c r="D16" s="55" t="s">
        <v>531</v>
      </c>
      <c r="E16" s="56">
        <f t="shared" si="2"/>
        <v>1</v>
      </c>
      <c r="F16" s="56">
        <v>1</v>
      </c>
      <c r="H16" s="57">
        <v>1</v>
      </c>
      <c r="P16" s="56">
        <f t="shared" si="0"/>
        <v>1</v>
      </c>
      <c r="Q16" s="56">
        <f t="shared" si="0"/>
        <v>0</v>
      </c>
      <c r="R16" s="56">
        <f t="shared" si="0"/>
        <v>0</v>
      </c>
      <c r="S16" s="56">
        <f t="shared" si="0"/>
        <v>0</v>
      </c>
      <c r="T16" s="56">
        <f t="shared" si="0"/>
        <v>0</v>
      </c>
      <c r="U16" s="56">
        <f t="shared" si="1"/>
        <v>0</v>
      </c>
    </row>
    <row r="17" spans="1:21" x14ac:dyDescent="0.45">
      <c r="A17" s="77" t="s">
        <v>27</v>
      </c>
      <c r="B17" s="55" t="s">
        <v>379</v>
      </c>
      <c r="C17" s="55" t="s">
        <v>59</v>
      </c>
      <c r="D17" s="55" t="s">
        <v>545</v>
      </c>
      <c r="E17" s="56">
        <f t="shared" si="2"/>
        <v>0</v>
      </c>
      <c r="F17" s="56">
        <v>1</v>
      </c>
      <c r="H17" s="57">
        <v>1</v>
      </c>
      <c r="J17" s="59">
        <v>1</v>
      </c>
      <c r="P17" s="56">
        <f t="shared" si="0"/>
        <v>1</v>
      </c>
      <c r="Q17" s="56">
        <f t="shared" si="0"/>
        <v>0</v>
      </c>
      <c r="R17" s="56">
        <f t="shared" si="0"/>
        <v>1</v>
      </c>
      <c r="S17" s="56">
        <f t="shared" si="0"/>
        <v>0</v>
      </c>
      <c r="T17" s="56">
        <f t="shared" si="0"/>
        <v>0</v>
      </c>
      <c r="U17" s="56">
        <f t="shared" si="1"/>
        <v>0</v>
      </c>
    </row>
    <row r="18" spans="1:21" x14ac:dyDescent="0.45">
      <c r="A18" s="77" t="s">
        <v>28</v>
      </c>
      <c r="B18" s="55" t="s">
        <v>95</v>
      </c>
      <c r="C18" s="55" t="s">
        <v>95</v>
      </c>
      <c r="D18" s="55" t="s">
        <v>532</v>
      </c>
      <c r="E18" s="56">
        <f t="shared" si="2"/>
        <v>1</v>
      </c>
      <c r="F18" s="56">
        <v>1</v>
      </c>
      <c r="H18" s="57">
        <v>1</v>
      </c>
      <c r="P18" s="56">
        <f t="shared" si="0"/>
        <v>1</v>
      </c>
      <c r="Q18" s="56">
        <f t="shared" si="0"/>
        <v>0</v>
      </c>
      <c r="R18" s="56">
        <f t="shared" si="0"/>
        <v>0</v>
      </c>
      <c r="S18" s="56">
        <f t="shared" si="0"/>
        <v>0</v>
      </c>
      <c r="T18" s="56">
        <f t="shared" si="0"/>
        <v>0</v>
      </c>
      <c r="U18" s="56">
        <f t="shared" si="1"/>
        <v>0</v>
      </c>
    </row>
    <row r="19" spans="1:21" x14ac:dyDescent="0.45">
      <c r="A19" s="77" t="s">
        <v>29</v>
      </c>
      <c r="B19" s="55" t="s">
        <v>364</v>
      </c>
      <c r="C19" s="55" t="s">
        <v>364</v>
      </c>
      <c r="D19" s="55" t="s">
        <v>533</v>
      </c>
      <c r="E19" s="56">
        <f t="shared" si="2"/>
        <v>1</v>
      </c>
      <c r="F19" s="56">
        <v>1</v>
      </c>
      <c r="H19" s="57">
        <v>1</v>
      </c>
      <c r="P19" s="56">
        <f t="shared" si="0"/>
        <v>1</v>
      </c>
      <c r="Q19" s="56">
        <f t="shared" si="0"/>
        <v>0</v>
      </c>
      <c r="R19" s="56">
        <f t="shared" si="0"/>
        <v>0</v>
      </c>
      <c r="S19" s="56">
        <f t="shared" si="0"/>
        <v>0</v>
      </c>
      <c r="T19" s="56">
        <f t="shared" si="0"/>
        <v>0</v>
      </c>
      <c r="U19" s="56">
        <f t="shared" si="1"/>
        <v>0</v>
      </c>
    </row>
    <row r="20" spans="1:21" x14ac:dyDescent="0.45">
      <c r="A20" s="77" t="s">
        <v>30</v>
      </c>
      <c r="B20" s="55" t="s">
        <v>129</v>
      </c>
      <c r="C20" s="55" t="s">
        <v>62</v>
      </c>
      <c r="D20" s="55" t="s">
        <v>546</v>
      </c>
      <c r="E20" s="56">
        <f t="shared" si="2"/>
        <v>0</v>
      </c>
      <c r="F20" s="56">
        <v>2</v>
      </c>
      <c r="H20" s="57">
        <v>1</v>
      </c>
      <c r="I20" s="58">
        <v>1</v>
      </c>
      <c r="P20" s="56">
        <f t="shared" si="0"/>
        <v>0.5</v>
      </c>
      <c r="Q20" s="56">
        <f t="shared" si="0"/>
        <v>0.5</v>
      </c>
      <c r="R20" s="56">
        <f t="shared" si="0"/>
        <v>0</v>
      </c>
      <c r="S20" s="56">
        <f t="shared" si="0"/>
        <v>0</v>
      </c>
      <c r="T20" s="56">
        <f t="shared" si="0"/>
        <v>0</v>
      </c>
      <c r="U20" s="56">
        <f t="shared" si="1"/>
        <v>0</v>
      </c>
    </row>
    <row r="21" spans="1:21" x14ac:dyDescent="0.45">
      <c r="A21" s="77" t="s">
        <v>31</v>
      </c>
      <c r="B21" s="55" t="s">
        <v>136</v>
      </c>
      <c r="C21" s="55" t="s">
        <v>63</v>
      </c>
      <c r="D21" s="55" t="s">
        <v>547</v>
      </c>
      <c r="E21" s="56">
        <f t="shared" si="2"/>
        <v>0</v>
      </c>
      <c r="F21" s="56">
        <v>2</v>
      </c>
      <c r="H21" s="57">
        <v>1</v>
      </c>
      <c r="I21" s="58">
        <v>1</v>
      </c>
      <c r="P21" s="56">
        <f t="shared" si="0"/>
        <v>0.5</v>
      </c>
      <c r="Q21" s="56">
        <f t="shared" si="0"/>
        <v>0.5</v>
      </c>
      <c r="R21" s="56">
        <f t="shared" si="0"/>
        <v>0</v>
      </c>
      <c r="S21" s="56">
        <f t="shared" si="0"/>
        <v>0</v>
      </c>
      <c r="T21" s="56">
        <f t="shared" si="0"/>
        <v>0</v>
      </c>
      <c r="U21" s="56">
        <f t="shared" si="1"/>
        <v>0</v>
      </c>
    </row>
    <row r="22" spans="1:21" x14ac:dyDescent="0.45">
      <c r="A22" s="77" t="s">
        <v>32</v>
      </c>
      <c r="B22" s="55" t="s">
        <v>96</v>
      </c>
      <c r="C22" s="55" t="s">
        <v>528</v>
      </c>
      <c r="D22" s="55" t="s">
        <v>534</v>
      </c>
      <c r="E22" s="56">
        <f t="shared" si="2"/>
        <v>0</v>
      </c>
      <c r="F22" s="56">
        <v>1</v>
      </c>
      <c r="H22" s="57">
        <v>1</v>
      </c>
      <c r="J22" s="59">
        <v>1</v>
      </c>
      <c r="P22" s="56">
        <f t="shared" si="0"/>
        <v>1</v>
      </c>
      <c r="Q22" s="56">
        <f t="shared" si="0"/>
        <v>0</v>
      </c>
      <c r="R22" s="56">
        <f t="shared" si="0"/>
        <v>1</v>
      </c>
      <c r="S22" s="56">
        <f t="shared" si="0"/>
        <v>0</v>
      </c>
      <c r="T22" s="56">
        <f t="shared" si="0"/>
        <v>0</v>
      </c>
      <c r="U22" s="56">
        <f t="shared" si="1"/>
        <v>0</v>
      </c>
    </row>
    <row r="23" spans="1:21" x14ac:dyDescent="0.45">
      <c r="A23" s="77" t="s">
        <v>33</v>
      </c>
      <c r="B23" s="55" t="s">
        <v>537</v>
      </c>
      <c r="C23" s="55" t="s">
        <v>550</v>
      </c>
      <c r="D23" s="55" t="s">
        <v>549</v>
      </c>
      <c r="E23" s="56">
        <f t="shared" si="2"/>
        <v>0</v>
      </c>
      <c r="F23" s="56">
        <v>1</v>
      </c>
      <c r="H23" s="57">
        <v>1</v>
      </c>
      <c r="J23" s="59">
        <v>2</v>
      </c>
      <c r="L23" s="61">
        <v>1</v>
      </c>
      <c r="P23" s="56">
        <f t="shared" si="0"/>
        <v>1</v>
      </c>
      <c r="Q23" s="56">
        <f t="shared" si="0"/>
        <v>0</v>
      </c>
      <c r="R23" s="56">
        <f t="shared" si="0"/>
        <v>2</v>
      </c>
      <c r="S23" s="56">
        <f t="shared" si="0"/>
        <v>0</v>
      </c>
      <c r="T23" s="56">
        <f t="shared" si="0"/>
        <v>1</v>
      </c>
      <c r="U23" s="56">
        <f t="shared" si="1"/>
        <v>0</v>
      </c>
    </row>
    <row r="24" spans="1:21" x14ac:dyDescent="0.45">
      <c r="A24" s="77" t="s">
        <v>34</v>
      </c>
      <c r="B24" s="55" t="s">
        <v>841</v>
      </c>
      <c r="C24" s="55" t="s">
        <v>182</v>
      </c>
      <c r="D24" s="55" t="s">
        <v>535</v>
      </c>
      <c r="E24" s="56">
        <f t="shared" si="2"/>
        <v>0</v>
      </c>
      <c r="F24" s="56">
        <v>2</v>
      </c>
      <c r="H24" s="57">
        <v>1</v>
      </c>
      <c r="I24" s="58">
        <v>1</v>
      </c>
      <c r="P24" s="56">
        <f t="shared" si="0"/>
        <v>0.5</v>
      </c>
      <c r="Q24" s="56">
        <f t="shared" si="0"/>
        <v>0.5</v>
      </c>
      <c r="R24" s="56">
        <f t="shared" si="0"/>
        <v>0</v>
      </c>
      <c r="S24" s="56">
        <f t="shared" si="0"/>
        <v>0</v>
      </c>
      <c r="T24" s="56">
        <f t="shared" si="0"/>
        <v>0</v>
      </c>
      <c r="U24" s="56">
        <f t="shared" si="1"/>
        <v>0</v>
      </c>
    </row>
    <row r="25" spans="1:21" x14ac:dyDescent="0.45">
      <c r="A25" s="77" t="s">
        <v>35</v>
      </c>
      <c r="B25" s="55" t="s">
        <v>138</v>
      </c>
      <c r="C25" s="55" t="s">
        <v>68</v>
      </c>
      <c r="D25" s="55" t="s">
        <v>570</v>
      </c>
      <c r="E25" s="56">
        <f t="shared" si="2"/>
        <v>0</v>
      </c>
      <c r="F25" s="56">
        <v>1</v>
      </c>
      <c r="I25" s="58">
        <v>1</v>
      </c>
      <c r="J25" s="59">
        <v>1</v>
      </c>
      <c r="L25" s="61">
        <v>1</v>
      </c>
      <c r="P25" s="56">
        <f t="shared" si="0"/>
        <v>0</v>
      </c>
      <c r="Q25" s="56">
        <f t="shared" si="0"/>
        <v>1</v>
      </c>
      <c r="R25" s="56">
        <f t="shared" si="0"/>
        <v>1</v>
      </c>
      <c r="S25" s="56">
        <f t="shared" si="0"/>
        <v>0</v>
      </c>
      <c r="T25" s="56">
        <f t="shared" si="0"/>
        <v>1</v>
      </c>
      <c r="U25" s="56">
        <f t="shared" si="1"/>
        <v>0</v>
      </c>
    </row>
    <row r="26" spans="1:21" x14ac:dyDescent="0.45">
      <c r="A26" s="77" t="s">
        <v>36</v>
      </c>
      <c r="B26" s="56" t="b">
        <v>0</v>
      </c>
      <c r="C26" s="55" t="b">
        <v>0</v>
      </c>
      <c r="D26" s="55" t="s">
        <v>536</v>
      </c>
      <c r="E26" s="56">
        <f t="shared" si="2"/>
        <v>1</v>
      </c>
      <c r="F26" s="56">
        <v>1</v>
      </c>
      <c r="H26" s="57">
        <v>1</v>
      </c>
      <c r="P26" s="56">
        <f t="shared" si="0"/>
        <v>1</v>
      </c>
      <c r="Q26" s="56">
        <f t="shared" si="0"/>
        <v>0</v>
      </c>
      <c r="R26" s="56">
        <f t="shared" si="0"/>
        <v>0</v>
      </c>
      <c r="S26" s="56">
        <f t="shared" si="0"/>
        <v>0</v>
      </c>
      <c r="T26" s="56">
        <f t="shared" si="0"/>
        <v>0</v>
      </c>
      <c r="U26" s="56">
        <f t="shared" si="1"/>
        <v>0</v>
      </c>
    </row>
    <row r="27" spans="1:21" x14ac:dyDescent="0.45">
      <c r="A27" s="69" t="s">
        <v>86</v>
      </c>
      <c r="B27" s="64"/>
      <c r="C27" s="55"/>
      <c r="D27" s="55"/>
      <c r="E27" s="55"/>
      <c r="P27" s="56" t="e">
        <f t="shared" si="0"/>
        <v>#DIV/0!</v>
      </c>
      <c r="Q27" s="56" t="e">
        <f t="shared" si="0"/>
        <v>#DIV/0!</v>
      </c>
      <c r="R27" s="56" t="e">
        <f t="shared" si="0"/>
        <v>#DIV/0!</v>
      </c>
      <c r="S27" s="56" t="e">
        <f t="shared" si="0"/>
        <v>#DIV/0!</v>
      </c>
      <c r="T27" s="56" t="e">
        <f t="shared" si="0"/>
        <v>#DIV/0!</v>
      </c>
      <c r="U27" s="56" t="e">
        <f t="shared" si="1"/>
        <v>#DIV/0!</v>
      </c>
    </row>
    <row r="28" spans="1:21" x14ac:dyDescent="0.45">
      <c r="A28" s="79" t="s">
        <v>87</v>
      </c>
      <c r="B28" s="64"/>
      <c r="C28" s="55"/>
      <c r="D28" s="55"/>
      <c r="E28" s="55"/>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64"/>
      <c r="C29" s="55"/>
      <c r="D29" s="55"/>
      <c r="E29" s="55"/>
      <c r="P29" s="56" t="e">
        <f t="shared" si="0"/>
        <v>#DIV/0!</v>
      </c>
      <c r="Q29" s="56" t="e">
        <f t="shared" si="0"/>
        <v>#DIV/0!</v>
      </c>
      <c r="R29" s="56" t="e">
        <f t="shared" si="0"/>
        <v>#DIV/0!</v>
      </c>
      <c r="S29" s="56" t="e">
        <f t="shared" si="0"/>
        <v>#DIV/0!</v>
      </c>
      <c r="T29" s="56" t="e">
        <f t="shared" si="0"/>
        <v>#DIV/0!</v>
      </c>
      <c r="U29" s="56" t="e">
        <f t="shared" si="1"/>
        <v>#DIV/0!</v>
      </c>
    </row>
    <row r="30" spans="1:21" x14ac:dyDescent="0.45">
      <c r="D30" s="55"/>
    </row>
    <row r="37" spans="2:4" x14ac:dyDescent="0.45">
      <c r="B37" s="64"/>
      <c r="C37" s="64"/>
      <c r="D37" s="64"/>
    </row>
  </sheetData>
  <conditionalFormatting sqref="E14:E26">
    <cfRule type="cellIs" dxfId="16" priority="1" operator="equal">
      <formula>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F4D19-3282-440B-A643-9665605CE31D}">
  <dimension ref="A1:U37"/>
  <sheetViews>
    <sheetView zoomScale="80" zoomScaleNormal="80" workbookViewId="0">
      <pane ySplit="1" topLeftCell="A8" activePane="bottomLeft" state="frozen"/>
      <selection pane="bottomLeft" activeCell="D17" sqref="D17"/>
    </sheetView>
  </sheetViews>
  <sheetFormatPr defaultColWidth="8.9296875" defaultRowHeight="14.25" x14ac:dyDescent="0.45"/>
  <cols>
    <col min="1" max="1" width="11.73046875" style="19" customWidth="1"/>
    <col min="2" max="2" width="27.19921875" style="1" customWidth="1"/>
    <col min="3" max="3" width="30.86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495</v>
      </c>
      <c r="C2" t="s">
        <v>490</v>
      </c>
      <c r="D2"/>
      <c r="F2" s="1">
        <v>1</v>
      </c>
      <c r="G2"/>
      <c r="H2" s="5">
        <v>1</v>
      </c>
      <c r="P2" s="1">
        <f>H2/($F2-$M2)</f>
        <v>1</v>
      </c>
      <c r="Q2" s="1">
        <f>I2/($F2-$M2)</f>
        <v>0</v>
      </c>
      <c r="R2" s="1">
        <f>J2/($F2-$M2)</f>
        <v>0</v>
      </c>
      <c r="S2" s="1">
        <f>K2/($F2-$M2)</f>
        <v>0</v>
      </c>
      <c r="T2" s="1">
        <f>L2/($F2-$M2)</f>
        <v>0</v>
      </c>
      <c r="U2" s="1">
        <f>M2/F2</f>
        <v>0</v>
      </c>
    </row>
    <row r="3" spans="1:21" x14ac:dyDescent="0.45">
      <c r="A3" s="26" t="s">
        <v>7</v>
      </c>
      <c r="B3" t="s">
        <v>496</v>
      </c>
      <c r="C3" t="s">
        <v>491</v>
      </c>
      <c r="D3" s="27"/>
      <c r="F3" s="1">
        <v>1</v>
      </c>
      <c r="G3"/>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t="s">
        <v>104</v>
      </c>
      <c r="C4" t="s">
        <v>492</v>
      </c>
      <c r="D4"/>
      <c r="F4" s="1">
        <v>0</v>
      </c>
      <c r="G4"/>
      <c r="J4" s="7">
        <v>2</v>
      </c>
      <c r="P4" s="1" t="e">
        <f t="shared" si="0"/>
        <v>#DIV/0!</v>
      </c>
      <c r="Q4" s="1" t="e">
        <f t="shared" si="0"/>
        <v>#DIV/0!</v>
      </c>
      <c r="R4" s="1" t="e">
        <f t="shared" si="0"/>
        <v>#DIV/0!</v>
      </c>
      <c r="S4" s="1" t="e">
        <f t="shared" si="0"/>
        <v>#DIV/0!</v>
      </c>
      <c r="T4" s="1" t="e">
        <f t="shared" si="0"/>
        <v>#DIV/0!</v>
      </c>
      <c r="U4" s="1" t="e">
        <f t="shared" si="1"/>
        <v>#DIV/0!</v>
      </c>
    </row>
    <row r="5" spans="1:21" x14ac:dyDescent="0.45">
      <c r="A5" s="26" t="s">
        <v>11</v>
      </c>
      <c r="B5" t="s">
        <v>1161</v>
      </c>
      <c r="C5" t="s">
        <v>493</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510</v>
      </c>
      <c r="C6" s="27" t="s">
        <v>494</v>
      </c>
      <c r="D6"/>
      <c r="F6" s="1">
        <v>2</v>
      </c>
      <c r="G6"/>
      <c r="H6" s="5">
        <v>2</v>
      </c>
      <c r="P6" s="1">
        <f t="shared" si="0"/>
        <v>1</v>
      </c>
      <c r="Q6" s="1">
        <f t="shared" si="0"/>
        <v>0</v>
      </c>
      <c r="R6" s="1">
        <f t="shared" si="0"/>
        <v>0</v>
      </c>
      <c r="S6" s="1">
        <f t="shared" si="0"/>
        <v>0</v>
      </c>
      <c r="T6" s="1">
        <f t="shared" si="0"/>
        <v>0</v>
      </c>
      <c r="U6" s="1">
        <f t="shared" si="1"/>
        <v>0</v>
      </c>
    </row>
    <row r="7" spans="1:21" x14ac:dyDescent="0.45">
      <c r="A7" s="26" t="s">
        <v>15</v>
      </c>
      <c r="B7" s="32" t="s">
        <v>497</v>
      </c>
      <c r="C7" s="29" t="s">
        <v>494</v>
      </c>
      <c r="D7" s="27"/>
      <c r="F7" s="1">
        <v>2</v>
      </c>
      <c r="G7"/>
      <c r="I7" s="6">
        <v>2</v>
      </c>
      <c r="P7" s="1">
        <f t="shared" si="0"/>
        <v>0</v>
      </c>
      <c r="Q7" s="1">
        <f t="shared" si="0"/>
        <v>1</v>
      </c>
      <c r="R7" s="1">
        <f t="shared" si="0"/>
        <v>0</v>
      </c>
      <c r="S7" s="1">
        <f t="shared" si="0"/>
        <v>0</v>
      </c>
      <c r="T7" s="1">
        <f t="shared" si="0"/>
        <v>0</v>
      </c>
      <c r="U7" s="1">
        <f t="shared" si="1"/>
        <v>0</v>
      </c>
    </row>
    <row r="8" spans="1:21" ht="99.75" x14ac:dyDescent="0.45">
      <c r="A8" s="26" t="s">
        <v>16</v>
      </c>
      <c r="B8" s="2" t="s">
        <v>1162</v>
      </c>
      <c r="C8" t="s">
        <v>511</v>
      </c>
      <c r="D8"/>
      <c r="F8" s="1">
        <v>2</v>
      </c>
      <c r="G8"/>
      <c r="H8" s="5">
        <v>2</v>
      </c>
      <c r="J8" s="7">
        <v>2</v>
      </c>
      <c r="P8" s="1">
        <f t="shared" si="0"/>
        <v>1</v>
      </c>
      <c r="Q8" s="1">
        <f t="shared" si="0"/>
        <v>0</v>
      </c>
      <c r="R8" s="1">
        <f t="shared" si="0"/>
        <v>1</v>
      </c>
      <c r="S8" s="1">
        <f t="shared" si="0"/>
        <v>0</v>
      </c>
      <c r="T8" s="1">
        <f t="shared" si="0"/>
        <v>0</v>
      </c>
      <c r="U8" s="1">
        <f t="shared" si="1"/>
        <v>0</v>
      </c>
    </row>
    <row r="9" spans="1:21" x14ac:dyDescent="0.45">
      <c r="A9" s="26" t="s">
        <v>18</v>
      </c>
      <c r="B9" t="s">
        <v>104</v>
      </c>
      <c r="C9" t="s">
        <v>512</v>
      </c>
      <c r="D9"/>
      <c r="F9" s="1">
        <v>0</v>
      </c>
      <c r="G9"/>
      <c r="J9" s="7">
        <v>3</v>
      </c>
      <c r="K9" s="8">
        <v>1</v>
      </c>
      <c r="P9" s="1" t="e">
        <f t="shared" si="0"/>
        <v>#DIV/0!</v>
      </c>
      <c r="Q9" s="1" t="e">
        <f t="shared" si="0"/>
        <v>#DIV/0!</v>
      </c>
      <c r="R9" s="1" t="e">
        <f t="shared" si="0"/>
        <v>#DIV/0!</v>
      </c>
      <c r="S9" s="1" t="e">
        <f t="shared" si="0"/>
        <v>#DIV/0!</v>
      </c>
      <c r="T9" s="1" t="e">
        <f t="shared" si="0"/>
        <v>#DIV/0!</v>
      </c>
      <c r="U9" s="1" t="e">
        <f t="shared" si="1"/>
        <v>#DIV/0!</v>
      </c>
    </row>
    <row r="10" spans="1:21" x14ac:dyDescent="0.45">
      <c r="A10" s="26" t="s">
        <v>20</v>
      </c>
      <c r="B10" s="32" t="s">
        <v>1163</v>
      </c>
      <c r="C10" s="33" t="s">
        <v>513</v>
      </c>
      <c r="D10"/>
      <c r="F10" s="1">
        <v>1</v>
      </c>
      <c r="G10"/>
      <c r="I10" s="6">
        <v>1</v>
      </c>
      <c r="J10" s="7">
        <v>3</v>
      </c>
      <c r="P10" s="1">
        <f t="shared" si="0"/>
        <v>0</v>
      </c>
      <c r="Q10" s="1">
        <f t="shared" si="0"/>
        <v>1</v>
      </c>
      <c r="R10" s="1">
        <f t="shared" si="0"/>
        <v>3</v>
      </c>
      <c r="S10" s="1">
        <f t="shared" si="0"/>
        <v>0</v>
      </c>
      <c r="T10" s="1">
        <f t="shared" si="0"/>
        <v>0</v>
      </c>
      <c r="U10" s="1">
        <f t="shared" si="1"/>
        <v>0</v>
      </c>
    </row>
    <row r="11" spans="1:21" x14ac:dyDescent="0.45">
      <c r="A11" s="26" t="s">
        <v>225</v>
      </c>
      <c r="D11"/>
      <c r="F11" s="1">
        <v>0</v>
      </c>
      <c r="G11"/>
      <c r="J11" s="7">
        <v>6</v>
      </c>
      <c r="P11" s="1" t="e">
        <f t="shared" si="0"/>
        <v>#DIV/0!</v>
      </c>
      <c r="Q11" s="1" t="e">
        <f t="shared" si="0"/>
        <v>#DIV/0!</v>
      </c>
      <c r="R11" s="1" t="e">
        <f t="shared" si="0"/>
        <v>#DIV/0!</v>
      </c>
      <c r="S11" s="1" t="e">
        <f t="shared" si="0"/>
        <v>#DIV/0!</v>
      </c>
      <c r="T11" s="1" t="e">
        <f t="shared" si="0"/>
        <v>#DIV/0!</v>
      </c>
      <c r="U11" s="1" t="e">
        <f t="shared" si="1"/>
        <v>#DIV/0!</v>
      </c>
    </row>
    <row r="12" spans="1:21" x14ac:dyDescent="0.45">
      <c r="A12" s="26" t="s">
        <v>22</v>
      </c>
      <c r="B12" t="s">
        <v>498</v>
      </c>
      <c r="C12" t="s">
        <v>514</v>
      </c>
      <c r="D12"/>
      <c r="F12" s="1">
        <v>5</v>
      </c>
      <c r="G12"/>
      <c r="H12" s="5">
        <v>5</v>
      </c>
      <c r="J12" s="7">
        <v>2</v>
      </c>
      <c r="P12" s="1">
        <f t="shared" si="0"/>
        <v>1</v>
      </c>
      <c r="Q12" s="1">
        <f t="shared" si="0"/>
        <v>0</v>
      </c>
      <c r="R12" s="1">
        <f t="shared" si="0"/>
        <v>0.4</v>
      </c>
      <c r="S12" s="1">
        <f t="shared" si="0"/>
        <v>0</v>
      </c>
      <c r="T12" s="1">
        <f t="shared" si="0"/>
        <v>0</v>
      </c>
      <c r="U12" s="1">
        <f t="shared" si="1"/>
        <v>0</v>
      </c>
    </row>
    <row r="14" spans="1:21" x14ac:dyDescent="0.45">
      <c r="A14" s="4" t="s">
        <v>24</v>
      </c>
      <c r="B14" t="s">
        <v>66</v>
      </c>
      <c r="C14" t="s">
        <v>66</v>
      </c>
      <c r="D14" t="s">
        <v>499</v>
      </c>
      <c r="E14" s="1">
        <f>IF(C14=B14,1,0)</f>
        <v>1</v>
      </c>
      <c r="F14" s="1">
        <v>0</v>
      </c>
      <c r="P14" s="1" t="e">
        <f t="shared" si="0"/>
        <v>#DIV/0!</v>
      </c>
      <c r="Q14" s="1" t="e">
        <f t="shared" si="0"/>
        <v>#DIV/0!</v>
      </c>
      <c r="R14" s="1" t="e">
        <f t="shared" si="0"/>
        <v>#DIV/0!</v>
      </c>
      <c r="S14" s="1" t="e">
        <f t="shared" si="0"/>
        <v>#DIV/0!</v>
      </c>
      <c r="T14" s="1" t="e">
        <f t="shared" si="0"/>
        <v>#DIV/0!</v>
      </c>
      <c r="U14" s="1" t="e">
        <f t="shared" si="1"/>
        <v>#DIV/0!</v>
      </c>
    </row>
    <row r="15" spans="1:21" x14ac:dyDescent="0.45">
      <c r="A15" s="4" t="s">
        <v>25</v>
      </c>
      <c r="B15" t="s">
        <v>57</v>
      </c>
      <c r="C15" t="s">
        <v>57</v>
      </c>
      <c r="D15" t="s">
        <v>500</v>
      </c>
      <c r="E15" s="1">
        <f t="shared" ref="E15:E26"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501</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66</v>
      </c>
      <c r="C17" t="s">
        <v>59</v>
      </c>
      <c r="D17" t="s">
        <v>502</v>
      </c>
      <c r="E17" s="1">
        <f t="shared" si="2"/>
        <v>0</v>
      </c>
      <c r="F17" s="1">
        <v>0</v>
      </c>
      <c r="J17" s="7">
        <v>2</v>
      </c>
      <c r="P17" s="1" t="e">
        <f t="shared" si="0"/>
        <v>#DIV/0!</v>
      </c>
      <c r="Q17" s="1" t="e">
        <f t="shared" si="0"/>
        <v>#DIV/0!</v>
      </c>
      <c r="R17" s="1" t="e">
        <f t="shared" si="0"/>
        <v>#DIV/0!</v>
      </c>
      <c r="S17" s="1" t="e">
        <f t="shared" si="0"/>
        <v>#DIV/0!</v>
      </c>
      <c r="T17" s="1" t="e">
        <f t="shared" si="0"/>
        <v>#DIV/0!</v>
      </c>
      <c r="U17" s="1" t="e">
        <f t="shared" si="1"/>
        <v>#DIV/0!</v>
      </c>
    </row>
    <row r="18" spans="1:21" x14ac:dyDescent="0.45">
      <c r="A18" s="4" t="s">
        <v>28</v>
      </c>
      <c r="B18" t="s">
        <v>95</v>
      </c>
      <c r="C18" t="s">
        <v>60</v>
      </c>
      <c r="D18" t="s">
        <v>503</v>
      </c>
      <c r="E18" s="1">
        <f t="shared" si="2"/>
        <v>0</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61</v>
      </c>
      <c r="C19" t="s">
        <v>123</v>
      </c>
      <c r="D19" t="s">
        <v>504</v>
      </c>
      <c r="E19" s="1">
        <f t="shared" si="2"/>
        <v>0</v>
      </c>
      <c r="F19" s="1">
        <v>1</v>
      </c>
      <c r="H19" s="5">
        <v>1</v>
      </c>
      <c r="J19" s="7">
        <v>1</v>
      </c>
      <c r="P19" s="1">
        <f t="shared" si="0"/>
        <v>1</v>
      </c>
      <c r="Q19" s="1">
        <f t="shared" si="0"/>
        <v>0</v>
      </c>
      <c r="R19" s="1">
        <f t="shared" si="0"/>
        <v>1</v>
      </c>
      <c r="S19" s="1">
        <f t="shared" si="0"/>
        <v>0</v>
      </c>
      <c r="T19" s="1">
        <f t="shared" si="0"/>
        <v>0</v>
      </c>
      <c r="U19" s="1">
        <f t="shared" si="1"/>
        <v>0</v>
      </c>
    </row>
    <row r="20" spans="1:21" x14ac:dyDescent="0.45">
      <c r="A20" s="4" t="s">
        <v>30</v>
      </c>
      <c r="B20" t="s">
        <v>66</v>
      </c>
      <c r="C20" t="s">
        <v>66</v>
      </c>
      <c r="D20" t="s">
        <v>505</v>
      </c>
      <c r="E20" s="1">
        <f t="shared" si="2"/>
        <v>1</v>
      </c>
      <c r="F20" s="1">
        <v>0</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63</v>
      </c>
      <c r="C21" t="s">
        <v>136</v>
      </c>
      <c r="D21" t="s">
        <v>515</v>
      </c>
      <c r="E21" s="1">
        <f t="shared" si="2"/>
        <v>0</v>
      </c>
      <c r="F21" s="1">
        <v>1</v>
      </c>
      <c r="H21" s="5">
        <v>1</v>
      </c>
      <c r="J21" s="7">
        <v>1</v>
      </c>
      <c r="P21" s="1">
        <f t="shared" si="0"/>
        <v>1</v>
      </c>
      <c r="Q21" s="1">
        <f t="shared" si="0"/>
        <v>0</v>
      </c>
      <c r="R21" s="1">
        <f t="shared" si="0"/>
        <v>1</v>
      </c>
      <c r="S21" s="1">
        <f t="shared" si="0"/>
        <v>0</v>
      </c>
      <c r="T21" s="1">
        <f t="shared" si="0"/>
        <v>0</v>
      </c>
      <c r="U21" s="1">
        <f t="shared" si="1"/>
        <v>0</v>
      </c>
    </row>
    <row r="22" spans="1:21" x14ac:dyDescent="0.45">
      <c r="A22" s="4" t="s">
        <v>32</v>
      </c>
      <c r="B22" t="s">
        <v>96</v>
      </c>
      <c r="C22" t="s">
        <v>96</v>
      </c>
      <c r="D22" t="s">
        <v>506</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97</v>
      </c>
      <c r="C23" t="s">
        <v>97</v>
      </c>
      <c r="D23" t="s">
        <v>507</v>
      </c>
      <c r="E23" s="1">
        <f t="shared" si="2"/>
        <v>1</v>
      </c>
      <c r="F23" s="1">
        <v>1</v>
      </c>
      <c r="H23" s="5">
        <v>1</v>
      </c>
      <c r="P23" s="1">
        <f t="shared" si="0"/>
        <v>1</v>
      </c>
      <c r="Q23" s="1">
        <f t="shared" si="0"/>
        <v>0</v>
      </c>
      <c r="R23" s="1">
        <f t="shared" si="0"/>
        <v>0</v>
      </c>
      <c r="S23" s="1">
        <f t="shared" si="0"/>
        <v>0</v>
      </c>
      <c r="T23" s="1">
        <f t="shared" si="0"/>
        <v>0</v>
      </c>
      <c r="U23" s="1">
        <f t="shared" si="1"/>
        <v>0</v>
      </c>
    </row>
    <row r="24" spans="1:21" x14ac:dyDescent="0.45">
      <c r="A24" s="4" t="s">
        <v>34</v>
      </c>
      <c r="B24" t="s">
        <v>403</v>
      </c>
      <c r="C24" t="s">
        <v>403</v>
      </c>
      <c r="D24" t="s">
        <v>516</v>
      </c>
      <c r="E24" s="1">
        <f t="shared" si="2"/>
        <v>1</v>
      </c>
      <c r="F24" s="1">
        <v>2</v>
      </c>
      <c r="H24" s="5">
        <v>2</v>
      </c>
      <c r="P24" s="1">
        <f t="shared" si="0"/>
        <v>1</v>
      </c>
      <c r="Q24" s="1">
        <f t="shared" si="0"/>
        <v>0</v>
      </c>
      <c r="R24" s="1">
        <f t="shared" si="0"/>
        <v>0</v>
      </c>
      <c r="S24" s="1">
        <f t="shared" si="0"/>
        <v>0</v>
      </c>
      <c r="T24" s="1">
        <f t="shared" si="0"/>
        <v>0</v>
      </c>
      <c r="U24" s="1">
        <f t="shared" si="1"/>
        <v>0</v>
      </c>
    </row>
    <row r="25" spans="1:21" x14ac:dyDescent="0.45">
      <c r="A25" s="4" t="s">
        <v>35</v>
      </c>
      <c r="B25" t="s">
        <v>761</v>
      </c>
      <c r="C25" t="s">
        <v>1194</v>
      </c>
      <c r="D25" t="s">
        <v>508</v>
      </c>
      <c r="E25" s="1">
        <f t="shared" si="2"/>
        <v>0</v>
      </c>
      <c r="F25" s="1">
        <v>2</v>
      </c>
      <c r="H25" s="5">
        <v>2</v>
      </c>
      <c r="J25" s="7">
        <v>1</v>
      </c>
      <c r="P25" s="1">
        <f t="shared" si="0"/>
        <v>1</v>
      </c>
      <c r="Q25" s="1">
        <f t="shared" si="0"/>
        <v>0</v>
      </c>
      <c r="R25" s="1">
        <f t="shared" si="0"/>
        <v>0.5</v>
      </c>
      <c r="S25" s="1">
        <f t="shared" si="0"/>
        <v>0</v>
      </c>
      <c r="T25" s="1">
        <f t="shared" si="0"/>
        <v>0</v>
      </c>
      <c r="U25" s="1">
        <f t="shared" si="1"/>
        <v>0</v>
      </c>
    </row>
    <row r="26" spans="1:21" x14ac:dyDescent="0.45">
      <c r="A26" s="4" t="s">
        <v>36</v>
      </c>
      <c r="B26" s="1" t="b">
        <v>0</v>
      </c>
      <c r="C26" t="b">
        <v>0</v>
      </c>
      <c r="D26" t="s">
        <v>509</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row>
    <row r="37" spans="2:4" x14ac:dyDescent="0.45">
      <c r="B37" s="35"/>
      <c r="C37" s="35"/>
      <c r="D37" s="35"/>
    </row>
  </sheetData>
  <conditionalFormatting sqref="E14:E26">
    <cfRule type="cellIs" dxfId="15"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2F59-4F21-41C1-A784-5E19FE73B88E}">
  <dimension ref="A1:U37"/>
  <sheetViews>
    <sheetView zoomScale="90" zoomScaleNormal="90" workbookViewId="0">
      <pane ySplit="1" topLeftCell="A2" activePane="bottomLeft" state="frozen"/>
      <selection pane="bottomLeft" activeCell="H25" sqref="H25"/>
    </sheetView>
  </sheetViews>
  <sheetFormatPr defaultColWidth="8.9296875" defaultRowHeight="14.25" x14ac:dyDescent="0.45"/>
  <cols>
    <col min="1" max="1" width="17.1328125" style="19" customWidth="1"/>
    <col min="2" max="2" width="51.9296875" style="1" customWidth="1"/>
    <col min="3" max="3" width="51.1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41" t="s">
        <v>1076</v>
      </c>
      <c r="C2" s="27" t="s">
        <v>1085</v>
      </c>
      <c r="D2"/>
      <c r="F2" s="1">
        <v>1</v>
      </c>
      <c r="G2"/>
      <c r="H2" s="5">
        <v>1</v>
      </c>
      <c r="P2" s="1">
        <f>H2/($F2-$M2)</f>
        <v>1</v>
      </c>
      <c r="Q2" s="1">
        <f>I2/($F2-$M2)</f>
        <v>0</v>
      </c>
      <c r="R2" s="1">
        <f>J2/($F2-$M2)</f>
        <v>0</v>
      </c>
      <c r="S2" s="1">
        <f>K2/($F2-$M2)</f>
        <v>0</v>
      </c>
      <c r="T2" s="1">
        <f>L2/($F2-$M2)</f>
        <v>0</v>
      </c>
      <c r="U2" s="1">
        <f>M2/F2</f>
        <v>0</v>
      </c>
    </row>
    <row r="3" spans="1:21" x14ac:dyDescent="0.45">
      <c r="A3" s="26" t="s">
        <v>7</v>
      </c>
      <c r="B3" t="s">
        <v>1077</v>
      </c>
      <c r="C3" s="27" t="s">
        <v>1086</v>
      </c>
      <c r="D3" s="27"/>
      <c r="F3" s="1">
        <v>1</v>
      </c>
      <c r="G3"/>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t="s">
        <v>1078</v>
      </c>
      <c r="C4" t="s">
        <v>1087</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1079</v>
      </c>
      <c r="C5" t="s">
        <v>1088</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1080</v>
      </c>
      <c r="C6" t="s">
        <v>1089</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t="s">
        <v>104</v>
      </c>
      <c r="C7" t="s">
        <v>1099</v>
      </c>
      <c r="D7" s="27"/>
      <c r="F7" s="1">
        <v>0</v>
      </c>
      <c r="G7"/>
      <c r="J7" s="7">
        <v>1</v>
      </c>
      <c r="K7" s="8">
        <v>2</v>
      </c>
      <c r="P7" s="1" t="e">
        <f>H7/($F7-$M7)</f>
        <v>#DIV/0!</v>
      </c>
      <c r="Q7" s="1" t="e">
        <f t="shared" si="0"/>
        <v>#DIV/0!</v>
      </c>
      <c r="R7" s="1" t="e">
        <f t="shared" si="0"/>
        <v>#DIV/0!</v>
      </c>
      <c r="S7" s="1" t="e">
        <f t="shared" si="0"/>
        <v>#DIV/0!</v>
      </c>
      <c r="T7" s="1" t="e">
        <f t="shared" si="0"/>
        <v>#DIV/0!</v>
      </c>
      <c r="U7" s="1" t="e">
        <f t="shared" si="1"/>
        <v>#DIV/0!</v>
      </c>
    </row>
    <row r="8" spans="1:21" x14ac:dyDescent="0.45">
      <c r="A8" s="26" t="s">
        <v>16</v>
      </c>
      <c r="B8" t="s">
        <v>1081</v>
      </c>
      <c r="C8" t="s">
        <v>1100</v>
      </c>
      <c r="D8"/>
      <c r="F8" s="1">
        <v>1</v>
      </c>
      <c r="G8"/>
      <c r="H8" s="5">
        <v>1</v>
      </c>
      <c r="J8" s="7">
        <v>4</v>
      </c>
      <c r="P8" s="1">
        <f>H8/($F8-$M8)</f>
        <v>1</v>
      </c>
      <c r="Q8" s="1">
        <f t="shared" si="0"/>
        <v>0</v>
      </c>
      <c r="R8" s="1">
        <f t="shared" si="0"/>
        <v>4</v>
      </c>
      <c r="S8" s="1">
        <f t="shared" si="0"/>
        <v>0</v>
      </c>
      <c r="T8" s="1">
        <f t="shared" si="0"/>
        <v>0</v>
      </c>
      <c r="U8" s="1">
        <f t="shared" si="1"/>
        <v>0</v>
      </c>
    </row>
    <row r="9" spans="1:21" x14ac:dyDescent="0.45">
      <c r="A9" s="26" t="s">
        <v>18</v>
      </c>
      <c r="B9" t="s">
        <v>1082</v>
      </c>
      <c r="C9" t="s">
        <v>1101</v>
      </c>
      <c r="D9"/>
      <c r="F9" s="1">
        <v>1</v>
      </c>
      <c r="G9"/>
      <c r="H9" s="5">
        <v>1</v>
      </c>
      <c r="J9" s="7">
        <v>2</v>
      </c>
      <c r="K9" s="8">
        <v>1</v>
      </c>
      <c r="P9" s="1">
        <f t="shared" si="0"/>
        <v>1</v>
      </c>
      <c r="Q9" s="1">
        <f t="shared" si="0"/>
        <v>0</v>
      </c>
      <c r="R9" s="1">
        <f>J9/($F9-$M9)</f>
        <v>2</v>
      </c>
      <c r="S9" s="1">
        <f>K9/($F9-$M9)</f>
        <v>1</v>
      </c>
      <c r="T9" s="1">
        <f t="shared" si="0"/>
        <v>0</v>
      </c>
      <c r="U9" s="1">
        <f t="shared" si="1"/>
        <v>0</v>
      </c>
    </row>
    <row r="10" spans="1:21" x14ac:dyDescent="0.45">
      <c r="A10" s="26" t="s">
        <v>20</v>
      </c>
      <c r="B10" t="s">
        <v>104</v>
      </c>
      <c r="C10" s="29" t="s">
        <v>1102</v>
      </c>
      <c r="D10"/>
      <c r="F10" s="1">
        <v>0</v>
      </c>
      <c r="G10"/>
      <c r="P10" s="1" t="e">
        <f>H10/(#REF!-$M10)</f>
        <v>#REF!</v>
      </c>
      <c r="Q10" s="1" t="e">
        <f>I10/(#REF!-$M10)</f>
        <v>#REF!</v>
      </c>
      <c r="R10" s="1" t="e">
        <f>J10/(#REF!-$M10)</f>
        <v>#REF!</v>
      </c>
      <c r="S10" s="1" t="e">
        <f>K10/(#REF!-$M10)</f>
        <v>#REF!</v>
      </c>
      <c r="T10" s="1" t="e">
        <f>L10/(#REF!-$M10)</f>
        <v>#REF!</v>
      </c>
      <c r="U10" s="1" t="e">
        <f>M10/#REF!</f>
        <v>#REF!</v>
      </c>
    </row>
    <row r="11" spans="1:21" x14ac:dyDescent="0.45">
      <c r="A11" s="26" t="s">
        <v>225</v>
      </c>
      <c r="F11" s="1">
        <v>1</v>
      </c>
      <c r="G11"/>
      <c r="H11" s="5">
        <v>1</v>
      </c>
      <c r="J11" s="7">
        <v>2</v>
      </c>
      <c r="K11" s="8">
        <v>1</v>
      </c>
      <c r="P11" s="1" t="e">
        <f>#REF!/(#REF!-$M11)</f>
        <v>#REF!</v>
      </c>
      <c r="Q11" s="1" t="e">
        <f>I12/(#REF!-$M11)</f>
        <v>#REF!</v>
      </c>
      <c r="R11" s="1" t="e">
        <f>J12/(#REF!-$M11)</f>
        <v>#REF!</v>
      </c>
      <c r="S11" s="1" t="e">
        <f>K12/(#REF!-$M11)</f>
        <v>#REF!</v>
      </c>
      <c r="T11" s="1" t="e">
        <f>L11/(#REF!-$M11)</f>
        <v>#REF!</v>
      </c>
      <c r="U11" s="1" t="e">
        <f>M11/#REF!</f>
        <v>#REF!</v>
      </c>
    </row>
    <row r="12" spans="1:21" x14ac:dyDescent="0.45">
      <c r="A12" s="26" t="s">
        <v>22</v>
      </c>
      <c r="B12" t="s">
        <v>1083</v>
      </c>
      <c r="C12" s="27" t="s">
        <v>1090</v>
      </c>
      <c r="F12" s="1">
        <v>5</v>
      </c>
      <c r="G12"/>
      <c r="H12" s="5">
        <v>4</v>
      </c>
      <c r="I12" s="6">
        <v>1</v>
      </c>
      <c r="P12" s="1" t="e">
        <f>#REF!/(#REF!-$M12)</f>
        <v>#REF!</v>
      </c>
      <c r="Q12" s="1" t="e">
        <f>#REF!/(#REF!-$M12)</f>
        <v>#REF!</v>
      </c>
      <c r="R12" s="1" t="e">
        <f>#REF!/(#REF!-$M12)</f>
        <v>#REF!</v>
      </c>
      <c r="S12" s="1" t="e">
        <f>#REF!/(#REF!-$M12)</f>
        <v>#REF!</v>
      </c>
      <c r="T12" s="1" t="e">
        <f>L12/(#REF!-$M12)</f>
        <v>#REF!</v>
      </c>
      <c r="U12" s="1" t="e">
        <f>M12/#REF!</f>
        <v>#REF!</v>
      </c>
    </row>
    <row r="13" spans="1:21" x14ac:dyDescent="0.45">
      <c r="G13"/>
    </row>
    <row r="14" spans="1:21" x14ac:dyDescent="0.45">
      <c r="A14" s="4" t="s">
        <v>24</v>
      </c>
      <c r="B14" t="s">
        <v>256</v>
      </c>
      <c r="C14" s="27" t="s">
        <v>256</v>
      </c>
      <c r="D14" t="s">
        <v>1103</v>
      </c>
      <c r="E14" s="1">
        <f>IF(C14=B14,1,0)</f>
        <v>1</v>
      </c>
      <c r="F14" s="1">
        <v>1</v>
      </c>
      <c r="G14"/>
      <c r="H14" s="5">
        <v>1</v>
      </c>
      <c r="P14" s="1">
        <f t="shared" si="0"/>
        <v>1</v>
      </c>
      <c r="Q14" s="1">
        <f t="shared" si="0"/>
        <v>0</v>
      </c>
      <c r="R14" s="1">
        <f t="shared" si="0"/>
        <v>0</v>
      </c>
      <c r="S14" s="1">
        <f t="shared" si="0"/>
        <v>0</v>
      </c>
      <c r="T14" s="1">
        <f t="shared" si="0"/>
        <v>0</v>
      </c>
      <c r="U14" s="1">
        <f t="shared" si="1"/>
        <v>0</v>
      </c>
    </row>
    <row r="15" spans="1:21" x14ac:dyDescent="0.45">
      <c r="A15" s="4" t="s">
        <v>25</v>
      </c>
      <c r="B15" t="s">
        <v>740</v>
      </c>
      <c r="C15" t="s">
        <v>1121</v>
      </c>
      <c r="D15" t="s">
        <v>1120</v>
      </c>
      <c r="E15" s="1">
        <f t="shared" ref="E15:E26" si="2">IF(C15=B15,1,0)</f>
        <v>0</v>
      </c>
      <c r="F15" s="1">
        <v>1</v>
      </c>
      <c r="G15"/>
      <c r="H15" s="5">
        <v>1</v>
      </c>
      <c r="K15" s="8">
        <v>1</v>
      </c>
      <c r="P15" s="1">
        <f t="shared" si="0"/>
        <v>1</v>
      </c>
      <c r="Q15" s="1">
        <f t="shared" si="0"/>
        <v>0</v>
      </c>
      <c r="R15" s="1">
        <f t="shared" si="0"/>
        <v>0</v>
      </c>
      <c r="S15" s="1">
        <f t="shared" si="0"/>
        <v>1</v>
      </c>
      <c r="T15" s="1">
        <f t="shared" si="0"/>
        <v>0</v>
      </c>
      <c r="U15" s="1">
        <f t="shared" si="1"/>
        <v>0</v>
      </c>
    </row>
    <row r="16" spans="1:21" x14ac:dyDescent="0.45">
      <c r="A16" s="4" t="s">
        <v>26</v>
      </c>
      <c r="B16" t="s">
        <v>146</v>
      </c>
      <c r="C16" s="27" t="s">
        <v>146</v>
      </c>
      <c r="D16" t="s">
        <v>1091</v>
      </c>
      <c r="E16" s="1">
        <f t="shared" si="2"/>
        <v>1</v>
      </c>
      <c r="F16" s="1">
        <v>1</v>
      </c>
      <c r="G16"/>
      <c r="H16" s="5">
        <v>1</v>
      </c>
      <c r="P16" s="1">
        <f t="shared" si="0"/>
        <v>1</v>
      </c>
      <c r="Q16" s="1">
        <f t="shared" si="0"/>
        <v>0</v>
      </c>
      <c r="R16" s="1">
        <f t="shared" si="0"/>
        <v>0</v>
      </c>
      <c r="S16" s="1">
        <f t="shared" si="0"/>
        <v>0</v>
      </c>
      <c r="T16" s="1">
        <f t="shared" si="0"/>
        <v>0</v>
      </c>
      <c r="U16" s="1">
        <f t="shared" si="1"/>
        <v>0</v>
      </c>
    </row>
    <row r="17" spans="1:21" x14ac:dyDescent="0.45">
      <c r="A17" s="4" t="s">
        <v>27</v>
      </c>
      <c r="B17" t="s">
        <v>147</v>
      </c>
      <c r="C17" t="s">
        <v>147</v>
      </c>
      <c r="D17" t="s">
        <v>1122</v>
      </c>
      <c r="E17" s="1">
        <f t="shared" si="2"/>
        <v>1</v>
      </c>
      <c r="F17" s="1">
        <v>1</v>
      </c>
      <c r="H17" s="5">
        <v>1</v>
      </c>
      <c r="P17" s="1">
        <f t="shared" si="0"/>
        <v>1</v>
      </c>
      <c r="Q17" s="1">
        <f t="shared" si="0"/>
        <v>0</v>
      </c>
      <c r="R17" s="1">
        <f t="shared" si="0"/>
        <v>0</v>
      </c>
      <c r="S17" s="1">
        <f t="shared" si="0"/>
        <v>0</v>
      </c>
      <c r="T17" s="1">
        <f t="shared" si="0"/>
        <v>0</v>
      </c>
      <c r="U17" s="1">
        <f t="shared" si="1"/>
        <v>0</v>
      </c>
    </row>
    <row r="18" spans="1:21" x14ac:dyDescent="0.45">
      <c r="A18" s="4" t="s">
        <v>28</v>
      </c>
      <c r="B18" t="s">
        <v>95</v>
      </c>
      <c r="C18" t="s">
        <v>95</v>
      </c>
      <c r="D18" t="s">
        <v>1092</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61</v>
      </c>
      <c r="C19" t="s">
        <v>61</v>
      </c>
      <c r="D19" t="s">
        <v>1093</v>
      </c>
      <c r="E19" s="1">
        <f t="shared" si="2"/>
        <v>1</v>
      </c>
      <c r="F19" s="1">
        <v>1</v>
      </c>
      <c r="H19" s="5">
        <v>1</v>
      </c>
      <c r="P19" s="1">
        <f t="shared" si="0"/>
        <v>1</v>
      </c>
      <c r="Q19" s="1">
        <f t="shared" si="0"/>
        <v>0</v>
      </c>
      <c r="R19" s="1">
        <f t="shared" si="0"/>
        <v>0</v>
      </c>
      <c r="S19" s="1">
        <f t="shared" si="0"/>
        <v>0</v>
      </c>
      <c r="T19" s="1">
        <f t="shared" si="0"/>
        <v>0</v>
      </c>
      <c r="U19" s="1">
        <f t="shared" si="1"/>
        <v>0</v>
      </c>
    </row>
    <row r="20" spans="1:21" x14ac:dyDescent="0.45">
      <c r="A20" s="4" t="s">
        <v>30</v>
      </c>
      <c r="B20" t="s">
        <v>66</v>
      </c>
      <c r="C20" t="s">
        <v>66</v>
      </c>
      <c r="D20" t="s">
        <v>1094</v>
      </c>
      <c r="E20" s="1">
        <f t="shared" si="2"/>
        <v>1</v>
      </c>
      <c r="F20" s="1">
        <v>0</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66</v>
      </c>
      <c r="C21" s="33" t="s">
        <v>148</v>
      </c>
      <c r="D21" t="s">
        <v>1123</v>
      </c>
      <c r="E21" s="1">
        <f t="shared" si="2"/>
        <v>0</v>
      </c>
      <c r="F21" s="1">
        <v>0</v>
      </c>
      <c r="J21" s="7">
        <v>1</v>
      </c>
      <c r="P21" s="1" t="e">
        <f t="shared" si="0"/>
        <v>#DIV/0!</v>
      </c>
      <c r="Q21" s="1" t="e">
        <f t="shared" si="0"/>
        <v>#DIV/0!</v>
      </c>
      <c r="R21" s="1" t="e">
        <f t="shared" si="0"/>
        <v>#DIV/0!</v>
      </c>
      <c r="S21" s="1" t="e">
        <f t="shared" si="0"/>
        <v>#DIV/0!</v>
      </c>
      <c r="T21" s="1" t="e">
        <f t="shared" si="0"/>
        <v>#DIV/0!</v>
      </c>
      <c r="U21" s="1" t="e">
        <f t="shared" si="1"/>
        <v>#DIV/0!</v>
      </c>
    </row>
    <row r="22" spans="1:21" x14ac:dyDescent="0.45">
      <c r="A22" s="4" t="s">
        <v>32</v>
      </c>
      <c r="B22" t="s">
        <v>96</v>
      </c>
      <c r="C22" t="s">
        <v>96</v>
      </c>
      <c r="D22" t="s">
        <v>1095</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66</v>
      </c>
      <c r="C23" t="s">
        <v>66</v>
      </c>
      <c r="D23" t="s">
        <v>1096</v>
      </c>
      <c r="E23" s="1">
        <f t="shared" si="2"/>
        <v>1</v>
      </c>
      <c r="F23" s="1">
        <v>0</v>
      </c>
      <c r="P23" s="1" t="e">
        <f t="shared" si="0"/>
        <v>#DIV/0!</v>
      </c>
      <c r="Q23" s="1" t="e">
        <f t="shared" si="0"/>
        <v>#DIV/0!</v>
      </c>
      <c r="R23" s="1" t="e">
        <f t="shared" si="0"/>
        <v>#DIV/0!</v>
      </c>
      <c r="S23" s="1" t="e">
        <f t="shared" si="0"/>
        <v>#DIV/0!</v>
      </c>
      <c r="T23" s="1" t="e">
        <f t="shared" si="0"/>
        <v>#DIV/0!</v>
      </c>
      <c r="U23" s="1" t="e">
        <f t="shared" si="1"/>
        <v>#DIV/0!</v>
      </c>
    </row>
    <row r="24" spans="1:21" x14ac:dyDescent="0.45">
      <c r="A24" s="4" t="s">
        <v>34</v>
      </c>
      <c r="B24" t="s">
        <v>1084</v>
      </c>
      <c r="C24" t="s">
        <v>1084</v>
      </c>
      <c r="D24" t="s">
        <v>1097</v>
      </c>
      <c r="E24" s="1">
        <f t="shared" si="2"/>
        <v>1</v>
      </c>
      <c r="F24" s="1">
        <v>1</v>
      </c>
      <c r="H24" s="5">
        <v>1</v>
      </c>
      <c r="P24" s="1">
        <f t="shared" si="0"/>
        <v>1</v>
      </c>
      <c r="Q24" s="1">
        <f t="shared" si="0"/>
        <v>0</v>
      </c>
      <c r="R24" s="1">
        <f t="shared" si="0"/>
        <v>0</v>
      </c>
      <c r="S24" s="1">
        <f t="shared" si="0"/>
        <v>0</v>
      </c>
      <c r="T24" s="1">
        <f t="shared" si="0"/>
        <v>0</v>
      </c>
      <c r="U24" s="1">
        <f t="shared" si="1"/>
        <v>0</v>
      </c>
    </row>
    <row r="25" spans="1:21" x14ac:dyDescent="0.45">
      <c r="A25" s="4" t="s">
        <v>35</v>
      </c>
      <c r="B25" t="s">
        <v>1192</v>
      </c>
      <c r="C25" t="s">
        <v>1192</v>
      </c>
      <c r="D25" t="s">
        <v>1124</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b">
        <v>0</v>
      </c>
      <c r="C26" t="b">
        <v>0</v>
      </c>
      <c r="D26" t="s">
        <v>1098</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c r="E30"/>
    </row>
    <row r="31" spans="1:21" x14ac:dyDescent="0.45">
      <c r="D31"/>
    </row>
    <row r="32" spans="1:21" x14ac:dyDescent="0.45">
      <c r="D32"/>
    </row>
    <row r="37" spans="2:4" x14ac:dyDescent="0.45">
      <c r="B37" s="35"/>
      <c r="C37" s="35"/>
      <c r="D37" s="35"/>
    </row>
  </sheetData>
  <conditionalFormatting sqref="E14:E26">
    <cfRule type="cellIs" dxfId="32" priority="1" operator="equal">
      <formula>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E1952-B16C-4444-8407-59988EFA3A8B}">
  <dimension ref="A1:U37"/>
  <sheetViews>
    <sheetView zoomScale="80" zoomScaleNormal="80" workbookViewId="0">
      <pane ySplit="1" topLeftCell="A10" activePane="bottomLeft" state="frozen"/>
      <selection pane="bottomLeft" activeCell="A19" sqref="A19:XFD19"/>
    </sheetView>
  </sheetViews>
  <sheetFormatPr defaultColWidth="8.9296875" defaultRowHeight="14.25" x14ac:dyDescent="0.45"/>
  <cols>
    <col min="1" max="1" width="11.73046875" style="19" customWidth="1"/>
    <col min="2" max="2" width="27.19921875" style="1" customWidth="1"/>
    <col min="3" max="3" width="30.86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45" t="s">
        <v>472</v>
      </c>
      <c r="C2" s="27" t="s">
        <v>459</v>
      </c>
      <c r="D2"/>
      <c r="F2" s="1">
        <v>1</v>
      </c>
      <c r="G2"/>
      <c r="H2" s="5">
        <v>1</v>
      </c>
      <c r="P2" s="1">
        <f>H2/($F2-$M2)</f>
        <v>1</v>
      </c>
      <c r="Q2" s="1">
        <f>I2/($F2-$M2)</f>
        <v>0</v>
      </c>
      <c r="R2" s="1">
        <f>J2/($F2-$M2)</f>
        <v>0</v>
      </c>
      <c r="S2" s="1">
        <f>K2/($F2-$M2)</f>
        <v>0</v>
      </c>
      <c r="T2" s="1">
        <f>L2/($F2-$M2)</f>
        <v>0</v>
      </c>
      <c r="U2" s="1">
        <f>M2/F2</f>
        <v>0</v>
      </c>
    </row>
    <row r="3" spans="1:21" x14ac:dyDescent="0.45">
      <c r="A3" s="26" t="s">
        <v>7</v>
      </c>
      <c r="B3" t="s">
        <v>1160</v>
      </c>
      <c r="C3" t="s">
        <v>479</v>
      </c>
      <c r="D3" s="27"/>
      <c r="F3" s="1">
        <v>1</v>
      </c>
      <c r="G3"/>
      <c r="H3" s="5">
        <v>1</v>
      </c>
      <c r="J3" s="7">
        <v>3</v>
      </c>
      <c r="P3" s="1">
        <f t="shared" ref="P3:T29" si="0">H3/($F3-$M3)</f>
        <v>1</v>
      </c>
      <c r="Q3" s="1">
        <f t="shared" si="0"/>
        <v>0</v>
      </c>
      <c r="R3" s="1">
        <f t="shared" si="0"/>
        <v>3</v>
      </c>
      <c r="S3" s="1">
        <f t="shared" si="0"/>
        <v>0</v>
      </c>
      <c r="T3" s="1">
        <f t="shared" si="0"/>
        <v>0</v>
      </c>
      <c r="U3" s="1">
        <f t="shared" ref="U3:U29" si="1">M3/F3</f>
        <v>0</v>
      </c>
    </row>
    <row r="4" spans="1:21" x14ac:dyDescent="0.45">
      <c r="A4" s="26" t="s">
        <v>9</v>
      </c>
      <c r="B4" t="s">
        <v>473</v>
      </c>
      <c r="C4" s="27" t="s">
        <v>460</v>
      </c>
      <c r="D4"/>
      <c r="F4" s="1">
        <v>2</v>
      </c>
      <c r="G4"/>
      <c r="H4" s="5">
        <v>2</v>
      </c>
      <c r="P4" s="1">
        <f t="shared" si="0"/>
        <v>1</v>
      </c>
      <c r="Q4" s="1">
        <f t="shared" si="0"/>
        <v>0</v>
      </c>
      <c r="R4" s="1">
        <f t="shared" si="0"/>
        <v>0</v>
      </c>
      <c r="S4" s="1">
        <f t="shared" si="0"/>
        <v>0</v>
      </c>
      <c r="T4" s="1">
        <f t="shared" si="0"/>
        <v>0</v>
      </c>
      <c r="U4" s="1">
        <f t="shared" si="1"/>
        <v>0</v>
      </c>
    </row>
    <row r="5" spans="1:21" x14ac:dyDescent="0.45">
      <c r="A5" s="26" t="s">
        <v>11</v>
      </c>
      <c r="B5" t="s">
        <v>474</v>
      </c>
      <c r="C5" t="s">
        <v>480</v>
      </c>
      <c r="D5"/>
      <c r="F5" s="1">
        <v>2</v>
      </c>
      <c r="G5"/>
      <c r="H5" s="5">
        <v>2</v>
      </c>
      <c r="J5" s="7">
        <v>2</v>
      </c>
      <c r="P5" s="1">
        <f t="shared" si="0"/>
        <v>1</v>
      </c>
      <c r="Q5" s="1">
        <f t="shared" si="0"/>
        <v>0</v>
      </c>
      <c r="R5" s="1">
        <f t="shared" si="0"/>
        <v>1</v>
      </c>
      <c r="S5" s="1">
        <f t="shared" si="0"/>
        <v>0</v>
      </c>
      <c r="T5" s="1">
        <f t="shared" si="0"/>
        <v>0</v>
      </c>
      <c r="U5" s="1">
        <f t="shared" si="1"/>
        <v>0</v>
      </c>
    </row>
    <row r="6" spans="1:21" x14ac:dyDescent="0.45">
      <c r="A6" s="26" t="s">
        <v>13</v>
      </c>
      <c r="B6" t="s">
        <v>475</v>
      </c>
      <c r="C6" s="27" t="s">
        <v>461</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t="s">
        <v>476</v>
      </c>
      <c r="C7" t="s">
        <v>481</v>
      </c>
      <c r="D7" s="27"/>
      <c r="F7" s="1">
        <v>1</v>
      </c>
      <c r="G7"/>
      <c r="H7" s="5">
        <v>1</v>
      </c>
      <c r="J7" s="7">
        <v>2</v>
      </c>
      <c r="P7" s="1">
        <f t="shared" si="0"/>
        <v>1</v>
      </c>
      <c r="Q7" s="1">
        <f t="shared" si="0"/>
        <v>0</v>
      </c>
      <c r="R7" s="1">
        <f t="shared" si="0"/>
        <v>2</v>
      </c>
      <c r="S7" s="1">
        <f t="shared" si="0"/>
        <v>0</v>
      </c>
      <c r="T7" s="1">
        <f t="shared" si="0"/>
        <v>0</v>
      </c>
      <c r="U7" s="1">
        <f t="shared" si="1"/>
        <v>0</v>
      </c>
    </row>
    <row r="8" spans="1:21" x14ac:dyDescent="0.45">
      <c r="A8" s="26" t="s">
        <v>16</v>
      </c>
      <c r="B8" s="35" t="s">
        <v>477</v>
      </c>
      <c r="C8" t="s">
        <v>482</v>
      </c>
      <c r="D8"/>
      <c r="F8" s="1">
        <v>2</v>
      </c>
      <c r="G8"/>
      <c r="H8" s="5">
        <v>2</v>
      </c>
      <c r="J8" s="7">
        <v>2</v>
      </c>
      <c r="P8" s="1">
        <f t="shared" si="0"/>
        <v>1</v>
      </c>
      <c r="Q8" s="1">
        <f t="shared" si="0"/>
        <v>0</v>
      </c>
      <c r="R8" s="1">
        <f t="shared" si="0"/>
        <v>1</v>
      </c>
      <c r="S8" s="1">
        <f t="shared" si="0"/>
        <v>0</v>
      </c>
      <c r="T8" s="1">
        <f t="shared" si="0"/>
        <v>0</v>
      </c>
      <c r="U8" s="1">
        <f t="shared" si="1"/>
        <v>0</v>
      </c>
    </row>
    <row r="9" spans="1:21" x14ac:dyDescent="0.45">
      <c r="A9" s="26" t="s">
        <v>18</v>
      </c>
      <c r="B9" t="s">
        <v>478</v>
      </c>
      <c r="C9" t="s">
        <v>483</v>
      </c>
      <c r="D9"/>
      <c r="F9" s="1">
        <v>2</v>
      </c>
      <c r="G9"/>
      <c r="H9" s="5">
        <v>2</v>
      </c>
      <c r="J9" s="7">
        <v>2</v>
      </c>
      <c r="P9" s="1">
        <f t="shared" si="0"/>
        <v>1</v>
      </c>
      <c r="Q9" s="1">
        <f t="shared" si="0"/>
        <v>0</v>
      </c>
      <c r="R9" s="1">
        <f t="shared" si="0"/>
        <v>1</v>
      </c>
      <c r="S9" s="1">
        <f t="shared" si="0"/>
        <v>0</v>
      </c>
      <c r="T9" s="1">
        <f t="shared" si="0"/>
        <v>0</v>
      </c>
      <c r="U9" s="1">
        <f t="shared" si="1"/>
        <v>0</v>
      </c>
    </row>
    <row r="10" spans="1:21" x14ac:dyDescent="0.45">
      <c r="A10" s="26" t="s">
        <v>20</v>
      </c>
      <c r="B10" s="35"/>
      <c r="C10" s="29" t="s">
        <v>462</v>
      </c>
      <c r="D10"/>
      <c r="F10" s="1">
        <v>0</v>
      </c>
      <c r="G10"/>
      <c r="P10" s="1" t="e">
        <f t="shared" si="0"/>
        <v>#DIV/0!</v>
      </c>
      <c r="Q10" s="1" t="e">
        <f t="shared" si="0"/>
        <v>#DIV/0!</v>
      </c>
      <c r="R10" s="1" t="e">
        <f t="shared" si="0"/>
        <v>#DIV/0!</v>
      </c>
      <c r="S10" s="1" t="e">
        <f t="shared" si="0"/>
        <v>#DIV/0!</v>
      </c>
      <c r="T10" s="1" t="e">
        <f t="shared" si="0"/>
        <v>#DIV/0!</v>
      </c>
      <c r="U10" s="1" t="e">
        <f t="shared" si="1"/>
        <v>#DIV/0!</v>
      </c>
    </row>
    <row r="11" spans="1:21" x14ac:dyDescent="0.45">
      <c r="A11" s="26" t="s">
        <v>225</v>
      </c>
      <c r="D11"/>
      <c r="F11" s="1">
        <v>2</v>
      </c>
      <c r="G11"/>
      <c r="H11" s="5">
        <v>2</v>
      </c>
      <c r="J11" s="7">
        <v>2</v>
      </c>
      <c r="P11" s="1">
        <f t="shared" si="0"/>
        <v>1</v>
      </c>
      <c r="Q11" s="1">
        <f t="shared" si="0"/>
        <v>0</v>
      </c>
      <c r="R11" s="1">
        <f t="shared" si="0"/>
        <v>1</v>
      </c>
      <c r="S11" s="1">
        <f t="shared" si="0"/>
        <v>0</v>
      </c>
      <c r="T11" s="1">
        <f t="shared" si="0"/>
        <v>0</v>
      </c>
      <c r="U11" s="1">
        <f t="shared" si="1"/>
        <v>0</v>
      </c>
    </row>
    <row r="12" spans="1:21" ht="20" customHeight="1" x14ac:dyDescent="0.45">
      <c r="A12" s="26" t="s">
        <v>22</v>
      </c>
      <c r="B12" t="s">
        <v>484</v>
      </c>
      <c r="C12" s="27" t="s">
        <v>463</v>
      </c>
      <c r="D12"/>
      <c r="F12" s="1">
        <v>3</v>
      </c>
      <c r="G12"/>
      <c r="H12" s="5">
        <v>2</v>
      </c>
      <c r="I12" s="6">
        <v>1</v>
      </c>
      <c r="P12" s="1">
        <f t="shared" si="0"/>
        <v>0.66666666666666663</v>
      </c>
      <c r="Q12" s="1">
        <f t="shared" si="0"/>
        <v>0.33333333333333331</v>
      </c>
      <c r="R12" s="1">
        <f t="shared" si="0"/>
        <v>0</v>
      </c>
      <c r="S12" s="1">
        <f t="shared" si="0"/>
        <v>0</v>
      </c>
      <c r="T12" s="1">
        <f t="shared" si="0"/>
        <v>0</v>
      </c>
      <c r="U12" s="1">
        <f t="shared" si="1"/>
        <v>0</v>
      </c>
    </row>
    <row r="14" spans="1:21" x14ac:dyDescent="0.45">
      <c r="A14" s="4" t="s">
        <v>24</v>
      </c>
      <c r="B14" t="s">
        <v>93</v>
      </c>
      <c r="C14" t="s">
        <v>56</v>
      </c>
      <c r="D14" t="s">
        <v>464</v>
      </c>
      <c r="E14" s="1">
        <f>IF(C14=B14,1,0)</f>
        <v>0</v>
      </c>
      <c r="F14" s="1">
        <v>1</v>
      </c>
      <c r="H14" s="5">
        <v>1</v>
      </c>
      <c r="J14" s="7">
        <v>1</v>
      </c>
      <c r="P14" s="1">
        <f t="shared" si="0"/>
        <v>1</v>
      </c>
      <c r="Q14" s="1">
        <f t="shared" si="0"/>
        <v>0</v>
      </c>
      <c r="R14" s="1">
        <f t="shared" si="0"/>
        <v>1</v>
      </c>
      <c r="S14" s="1">
        <f t="shared" si="0"/>
        <v>0</v>
      </c>
      <c r="T14" s="1">
        <f t="shared" si="0"/>
        <v>0</v>
      </c>
      <c r="U14" s="1">
        <f t="shared" si="1"/>
        <v>0</v>
      </c>
    </row>
    <row r="15" spans="1:21" x14ac:dyDescent="0.45">
      <c r="A15" s="4" t="s">
        <v>25</v>
      </c>
      <c r="B15" t="s">
        <v>57</v>
      </c>
      <c r="C15" t="s">
        <v>57</v>
      </c>
      <c r="D15" t="s">
        <v>465</v>
      </c>
      <c r="E15" s="1">
        <f t="shared" ref="E15:E26"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466</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59</v>
      </c>
      <c r="C17" t="s">
        <v>59</v>
      </c>
      <c r="D17" t="s">
        <v>467</v>
      </c>
      <c r="E17" s="1">
        <f t="shared" si="2"/>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95</v>
      </c>
      <c r="C18" t="s">
        <v>95</v>
      </c>
      <c r="D18" t="s">
        <v>468</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130</v>
      </c>
      <c r="C19" t="s">
        <v>61</v>
      </c>
      <c r="D19" t="s">
        <v>485</v>
      </c>
      <c r="E19" s="1">
        <f t="shared" si="2"/>
        <v>0</v>
      </c>
      <c r="F19" s="1">
        <v>2</v>
      </c>
      <c r="H19" s="5">
        <v>1</v>
      </c>
      <c r="I19" s="6">
        <v>1</v>
      </c>
      <c r="P19" s="1">
        <f t="shared" si="0"/>
        <v>0.5</v>
      </c>
      <c r="Q19" s="1">
        <f t="shared" si="0"/>
        <v>0.5</v>
      </c>
      <c r="R19" s="1">
        <f t="shared" si="0"/>
        <v>0</v>
      </c>
      <c r="S19" s="1">
        <f t="shared" si="0"/>
        <v>0</v>
      </c>
      <c r="T19" s="1">
        <f t="shared" si="0"/>
        <v>0</v>
      </c>
      <c r="U19" s="1">
        <f t="shared" si="1"/>
        <v>0</v>
      </c>
    </row>
    <row r="20" spans="1:21" x14ac:dyDescent="0.45">
      <c r="A20" s="4" t="s">
        <v>30</v>
      </c>
      <c r="B20" t="s">
        <v>66</v>
      </c>
      <c r="C20" t="s">
        <v>66</v>
      </c>
      <c r="D20" t="s">
        <v>486</v>
      </c>
      <c r="E20" s="1">
        <f t="shared" si="2"/>
        <v>1</v>
      </c>
      <c r="F20" s="1">
        <v>0</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148</v>
      </c>
      <c r="C21" t="s">
        <v>136</v>
      </c>
      <c r="D21" t="s">
        <v>469</v>
      </c>
      <c r="E21" s="1">
        <f t="shared" si="2"/>
        <v>0</v>
      </c>
      <c r="F21" s="1">
        <v>1</v>
      </c>
      <c r="H21" s="5">
        <v>1</v>
      </c>
      <c r="J21" s="7">
        <v>1</v>
      </c>
      <c r="P21" s="1">
        <f t="shared" si="0"/>
        <v>1</v>
      </c>
      <c r="Q21" s="1">
        <f t="shared" si="0"/>
        <v>0</v>
      </c>
      <c r="R21" s="1">
        <f t="shared" si="0"/>
        <v>1</v>
      </c>
      <c r="S21" s="1">
        <f t="shared" si="0"/>
        <v>0</v>
      </c>
      <c r="T21" s="1">
        <f t="shared" si="0"/>
        <v>0</v>
      </c>
      <c r="U21" s="1">
        <f t="shared" si="1"/>
        <v>0</v>
      </c>
    </row>
    <row r="22" spans="1:21" x14ac:dyDescent="0.45">
      <c r="A22" s="4" t="s">
        <v>32</v>
      </c>
      <c r="B22" t="s">
        <v>96</v>
      </c>
      <c r="C22" t="s">
        <v>96</v>
      </c>
      <c r="D22" t="s">
        <v>470</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68</v>
      </c>
      <c r="C23" t="s">
        <v>352</v>
      </c>
      <c r="D23" t="s">
        <v>487</v>
      </c>
      <c r="E23" s="1">
        <f t="shared" si="2"/>
        <v>0</v>
      </c>
      <c r="F23" s="1">
        <v>1</v>
      </c>
      <c r="H23" s="5">
        <v>1</v>
      </c>
      <c r="J23" s="7">
        <v>2</v>
      </c>
      <c r="P23" s="1">
        <f t="shared" si="0"/>
        <v>1</v>
      </c>
      <c r="Q23" s="1">
        <f t="shared" si="0"/>
        <v>0</v>
      </c>
      <c r="R23" s="1">
        <f t="shared" si="0"/>
        <v>2</v>
      </c>
      <c r="S23" s="1">
        <f t="shared" si="0"/>
        <v>0</v>
      </c>
      <c r="T23" s="1">
        <f t="shared" si="0"/>
        <v>0</v>
      </c>
      <c r="U23" s="1">
        <f t="shared" si="1"/>
        <v>0</v>
      </c>
    </row>
    <row r="24" spans="1:21" x14ac:dyDescent="0.45">
      <c r="A24" s="4" t="s">
        <v>34</v>
      </c>
      <c r="B24" t="s">
        <v>1148</v>
      </c>
      <c r="C24" t="s">
        <v>182</v>
      </c>
      <c r="D24" t="s">
        <v>488</v>
      </c>
      <c r="E24" s="1">
        <f t="shared" si="2"/>
        <v>0</v>
      </c>
      <c r="F24" s="1">
        <v>2</v>
      </c>
      <c r="H24" s="5">
        <v>1</v>
      </c>
      <c r="I24" s="6">
        <v>1</v>
      </c>
      <c r="P24" s="1">
        <f t="shared" si="0"/>
        <v>0.5</v>
      </c>
      <c r="Q24" s="1">
        <f t="shared" si="0"/>
        <v>0.5</v>
      </c>
      <c r="R24" s="1">
        <f t="shared" si="0"/>
        <v>0</v>
      </c>
      <c r="S24" s="1">
        <f t="shared" si="0"/>
        <v>0</v>
      </c>
      <c r="T24" s="1">
        <f t="shared" si="0"/>
        <v>0</v>
      </c>
      <c r="U24" s="1">
        <f t="shared" si="1"/>
        <v>0</v>
      </c>
    </row>
    <row r="25" spans="1:21" x14ac:dyDescent="0.45">
      <c r="A25" s="4" t="s">
        <v>35</v>
      </c>
      <c r="B25" t="s">
        <v>138</v>
      </c>
      <c r="C25" t="s">
        <v>138</v>
      </c>
      <c r="D25" t="s">
        <v>489</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s="1" t="b">
        <v>0</v>
      </c>
      <c r="C26" t="b">
        <v>0</v>
      </c>
      <c r="D26" t="s">
        <v>471</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7" spans="2:4" x14ac:dyDescent="0.45">
      <c r="B37" s="35"/>
      <c r="C37" s="35"/>
      <c r="D37" s="35"/>
    </row>
  </sheetData>
  <conditionalFormatting sqref="E14:E26">
    <cfRule type="cellIs" dxfId="14" priority="1" operator="equal">
      <formula>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EDF76-D05F-497D-99DB-0EA035C29231}">
  <dimension ref="A1:U37"/>
  <sheetViews>
    <sheetView zoomScale="90" zoomScaleNormal="90" workbookViewId="0">
      <pane ySplit="1" topLeftCell="A2" activePane="bottomLeft" state="frozen"/>
      <selection pane="bottomLeft" activeCell="A19" sqref="A19:XFD19"/>
    </sheetView>
  </sheetViews>
  <sheetFormatPr defaultColWidth="8.9296875" defaultRowHeight="14.25" x14ac:dyDescent="0.45"/>
  <cols>
    <col min="1" max="1" width="11.73046875" style="69" customWidth="1"/>
    <col min="2" max="2" width="26" style="56" customWidth="1"/>
    <col min="3" max="3" width="32.73046875" style="56" customWidth="1"/>
    <col min="4" max="4" width="35.5976562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55" t="s">
        <v>436</v>
      </c>
      <c r="C2" s="55" t="s">
        <v>448</v>
      </c>
      <c r="D2" s="55"/>
      <c r="F2" s="56">
        <v>1</v>
      </c>
      <c r="G2" s="55"/>
      <c r="H2" s="57">
        <v>1</v>
      </c>
      <c r="P2" s="56">
        <f>H2/($F2-$M2)</f>
        <v>1</v>
      </c>
      <c r="Q2" s="56">
        <f>I2/($F2-$M2)</f>
        <v>0</v>
      </c>
      <c r="R2" s="56">
        <f>J2/($F2-$M2)</f>
        <v>0</v>
      </c>
      <c r="S2" s="56">
        <f>K2/($F2-$M2)</f>
        <v>0</v>
      </c>
      <c r="T2" s="56">
        <f>L2/($F2-$M2)</f>
        <v>0</v>
      </c>
      <c r="U2" s="56">
        <f>M2/F2</f>
        <v>0</v>
      </c>
    </row>
    <row r="3" spans="1:21" x14ac:dyDescent="0.45">
      <c r="A3" s="54" t="s">
        <v>7</v>
      </c>
      <c r="B3" s="55" t="s">
        <v>437</v>
      </c>
      <c r="C3" s="55" t="s">
        <v>449</v>
      </c>
      <c r="D3" s="67"/>
      <c r="F3" s="56">
        <v>1</v>
      </c>
      <c r="G3" s="55"/>
      <c r="H3" s="57">
        <v>1</v>
      </c>
      <c r="J3" s="59">
        <v>1</v>
      </c>
      <c r="P3" s="56">
        <f t="shared" ref="P3:T29" si="0">H3/($F3-$M3)</f>
        <v>1</v>
      </c>
      <c r="Q3" s="56">
        <f t="shared" si="0"/>
        <v>0</v>
      </c>
      <c r="R3" s="56">
        <f t="shared" si="0"/>
        <v>1</v>
      </c>
      <c r="S3" s="56">
        <f t="shared" si="0"/>
        <v>0</v>
      </c>
      <c r="T3" s="56">
        <f t="shared" si="0"/>
        <v>0</v>
      </c>
      <c r="U3" s="56">
        <f t="shared" ref="U3:U29" si="1">M3/F3</f>
        <v>0</v>
      </c>
    </row>
    <row r="4" spans="1:21" x14ac:dyDescent="0.45">
      <c r="A4" s="54" t="s">
        <v>9</v>
      </c>
      <c r="B4" s="55" t="s">
        <v>437</v>
      </c>
      <c r="C4" s="67" t="s">
        <v>430</v>
      </c>
      <c r="D4" s="55"/>
      <c r="F4" s="56">
        <v>1</v>
      </c>
      <c r="G4" s="55"/>
      <c r="H4" s="57">
        <v>1</v>
      </c>
      <c r="P4" s="56">
        <f t="shared" si="0"/>
        <v>1</v>
      </c>
      <c r="Q4" s="56">
        <f t="shared" si="0"/>
        <v>0</v>
      </c>
      <c r="R4" s="56">
        <f t="shared" si="0"/>
        <v>0</v>
      </c>
      <c r="S4" s="56">
        <f t="shared" si="0"/>
        <v>0</v>
      </c>
      <c r="T4" s="56">
        <f t="shared" si="0"/>
        <v>0</v>
      </c>
      <c r="U4" s="56">
        <f t="shared" si="1"/>
        <v>0</v>
      </c>
    </row>
    <row r="5" spans="1:21" x14ac:dyDescent="0.45">
      <c r="A5" s="54" t="s">
        <v>11</v>
      </c>
      <c r="B5" s="55" t="s">
        <v>1158</v>
      </c>
      <c r="C5" s="67" t="s">
        <v>431</v>
      </c>
      <c r="D5" s="55"/>
      <c r="F5" s="56">
        <v>1</v>
      </c>
      <c r="G5" s="66"/>
      <c r="H5" s="57">
        <v>1</v>
      </c>
      <c r="P5" s="56">
        <f t="shared" si="0"/>
        <v>1</v>
      </c>
      <c r="Q5" s="56">
        <f t="shared" si="0"/>
        <v>0</v>
      </c>
      <c r="R5" s="56">
        <f t="shared" si="0"/>
        <v>0</v>
      </c>
      <c r="S5" s="56">
        <f t="shared" si="0"/>
        <v>0</v>
      </c>
      <c r="T5" s="56">
        <f t="shared" si="0"/>
        <v>0</v>
      </c>
      <c r="U5" s="56">
        <f t="shared" si="1"/>
        <v>0</v>
      </c>
    </row>
    <row r="6" spans="1:21" x14ac:dyDescent="0.45">
      <c r="A6" s="54" t="s">
        <v>13</v>
      </c>
      <c r="B6" s="55" t="s">
        <v>438</v>
      </c>
      <c r="C6" s="67" t="s">
        <v>432</v>
      </c>
      <c r="D6" s="55"/>
      <c r="F6" s="56">
        <v>1</v>
      </c>
      <c r="G6" s="55"/>
      <c r="H6" s="57">
        <v>1</v>
      </c>
      <c r="P6" s="56">
        <f t="shared" si="0"/>
        <v>1</v>
      </c>
      <c r="Q6" s="56">
        <f t="shared" si="0"/>
        <v>0</v>
      </c>
      <c r="R6" s="56">
        <f t="shared" si="0"/>
        <v>0</v>
      </c>
      <c r="S6" s="56">
        <f t="shared" si="0"/>
        <v>0</v>
      </c>
      <c r="T6" s="56">
        <f t="shared" si="0"/>
        <v>0</v>
      </c>
      <c r="U6" s="56">
        <f t="shared" si="1"/>
        <v>0</v>
      </c>
    </row>
    <row r="7" spans="1:21" x14ac:dyDescent="0.45">
      <c r="A7" s="54" t="s">
        <v>15</v>
      </c>
      <c r="B7" s="55" t="s">
        <v>104</v>
      </c>
      <c r="C7" s="76" t="s">
        <v>433</v>
      </c>
      <c r="D7" s="67"/>
      <c r="F7" s="56">
        <v>0</v>
      </c>
      <c r="G7" s="55"/>
      <c r="J7" s="59">
        <v>3</v>
      </c>
      <c r="P7" s="56" t="e">
        <f t="shared" si="0"/>
        <v>#DIV/0!</v>
      </c>
      <c r="Q7" s="56" t="e">
        <f t="shared" si="0"/>
        <v>#DIV/0!</v>
      </c>
      <c r="R7" s="56" t="e">
        <f t="shared" si="0"/>
        <v>#DIV/0!</v>
      </c>
      <c r="S7" s="56" t="e">
        <f t="shared" si="0"/>
        <v>#DIV/0!</v>
      </c>
      <c r="T7" s="56" t="e">
        <f t="shared" si="0"/>
        <v>#DIV/0!</v>
      </c>
      <c r="U7" s="56" t="e">
        <f t="shared" si="1"/>
        <v>#DIV/0!</v>
      </c>
    </row>
    <row r="8" spans="1:21" x14ac:dyDescent="0.45">
      <c r="A8" s="54" t="s">
        <v>16</v>
      </c>
      <c r="B8" s="55" t="s">
        <v>439</v>
      </c>
      <c r="C8" s="55" t="s">
        <v>450</v>
      </c>
      <c r="D8" s="55"/>
      <c r="F8" s="56">
        <v>2</v>
      </c>
      <c r="G8" s="55"/>
      <c r="H8" s="57">
        <v>2</v>
      </c>
      <c r="J8" s="59">
        <v>1</v>
      </c>
      <c r="P8" s="56">
        <f t="shared" si="0"/>
        <v>1</v>
      </c>
      <c r="Q8" s="56">
        <f t="shared" si="0"/>
        <v>0</v>
      </c>
      <c r="R8" s="56">
        <f t="shared" si="0"/>
        <v>0.5</v>
      </c>
      <c r="S8" s="56">
        <f t="shared" si="0"/>
        <v>0</v>
      </c>
      <c r="T8" s="56">
        <f t="shared" si="0"/>
        <v>0</v>
      </c>
      <c r="U8" s="56">
        <f t="shared" si="1"/>
        <v>0</v>
      </c>
    </row>
    <row r="9" spans="1:21" x14ac:dyDescent="0.45">
      <c r="A9" s="54" t="s">
        <v>18</v>
      </c>
      <c r="B9" s="55" t="s">
        <v>104</v>
      </c>
      <c r="C9" s="76" t="s">
        <v>434</v>
      </c>
      <c r="D9" s="55"/>
      <c r="F9" s="56">
        <v>0</v>
      </c>
      <c r="G9" s="55"/>
      <c r="J9" s="59">
        <v>3</v>
      </c>
      <c r="P9" s="56" t="e">
        <f t="shared" si="0"/>
        <v>#DIV/0!</v>
      </c>
      <c r="Q9" s="56" t="e">
        <f t="shared" si="0"/>
        <v>#DIV/0!</v>
      </c>
      <c r="R9" s="56" t="e">
        <f t="shared" si="0"/>
        <v>#DIV/0!</v>
      </c>
      <c r="S9" s="56" t="e">
        <f t="shared" si="0"/>
        <v>#DIV/0!</v>
      </c>
      <c r="T9" s="56" t="e">
        <f t="shared" si="0"/>
        <v>#DIV/0!</v>
      </c>
      <c r="U9" s="56" t="e">
        <f t="shared" si="1"/>
        <v>#DIV/0!</v>
      </c>
    </row>
    <row r="10" spans="1:21" x14ac:dyDescent="0.45">
      <c r="A10" s="54" t="s">
        <v>20</v>
      </c>
      <c r="B10" s="55" t="s">
        <v>1159</v>
      </c>
      <c r="C10" s="55" t="s">
        <v>451</v>
      </c>
      <c r="D10" s="55"/>
      <c r="F10" s="56">
        <v>1</v>
      </c>
      <c r="G10" s="66"/>
      <c r="H10" s="57">
        <v>1</v>
      </c>
      <c r="P10" s="56">
        <f t="shared" si="0"/>
        <v>1</v>
      </c>
      <c r="Q10" s="56">
        <f t="shared" si="0"/>
        <v>0</v>
      </c>
      <c r="R10" s="56">
        <f t="shared" si="0"/>
        <v>0</v>
      </c>
      <c r="S10" s="56">
        <f t="shared" si="0"/>
        <v>0</v>
      </c>
      <c r="T10" s="56">
        <f t="shared" si="0"/>
        <v>0</v>
      </c>
      <c r="U10" s="56">
        <f t="shared" si="1"/>
        <v>0</v>
      </c>
    </row>
    <row r="11" spans="1:21" x14ac:dyDescent="0.45">
      <c r="A11" s="54" t="s">
        <v>225</v>
      </c>
      <c r="F11" s="56">
        <v>1</v>
      </c>
      <c r="G11" s="55"/>
      <c r="H11" s="57">
        <v>1</v>
      </c>
      <c r="P11" s="56">
        <f>H12/($F12-$M11)</f>
        <v>1</v>
      </c>
      <c r="Q11" s="56">
        <f>I11/($F12-$M11)</f>
        <v>0</v>
      </c>
      <c r="R11" s="56">
        <f>J11/($F12-$M11)</f>
        <v>0</v>
      </c>
      <c r="S11" s="56">
        <f>K11/($F12-$M11)</f>
        <v>0</v>
      </c>
      <c r="T11" s="56">
        <f>L11/($F12-$M11)</f>
        <v>0</v>
      </c>
      <c r="U11" s="56">
        <f>M11/F12</f>
        <v>0</v>
      </c>
    </row>
    <row r="12" spans="1:21" ht="20" customHeight="1" x14ac:dyDescent="0.45">
      <c r="A12" s="54" t="s">
        <v>22</v>
      </c>
      <c r="B12" s="55" t="s">
        <v>440</v>
      </c>
      <c r="C12" s="67" t="s">
        <v>435</v>
      </c>
      <c r="D12" s="55"/>
      <c r="F12" s="56">
        <v>1</v>
      </c>
      <c r="H12" s="57">
        <v>1</v>
      </c>
      <c r="P12" s="56" t="e">
        <f>#REF!/(#REF!-$M12)</f>
        <v>#REF!</v>
      </c>
      <c r="Q12" s="56" t="e">
        <f>I12/(#REF!-$M12)</f>
        <v>#REF!</v>
      </c>
      <c r="R12" s="56" t="e">
        <f>J12/(#REF!-$M12)</f>
        <v>#REF!</v>
      </c>
      <c r="S12" s="56" t="e">
        <f>K12/(#REF!-$M12)</f>
        <v>#REF!</v>
      </c>
      <c r="T12" s="56" t="e">
        <f>L12/(#REF!-$M12)</f>
        <v>#REF!</v>
      </c>
      <c r="U12" s="56" t="e">
        <f>M12/#REF!</f>
        <v>#REF!</v>
      </c>
    </row>
    <row r="14" spans="1:21" x14ac:dyDescent="0.45">
      <c r="A14" s="77" t="s">
        <v>24</v>
      </c>
      <c r="B14" s="55" t="s">
        <v>66</v>
      </c>
      <c r="C14" s="55" t="s">
        <v>66</v>
      </c>
      <c r="D14" s="55" t="s">
        <v>441</v>
      </c>
      <c r="E14" s="56">
        <f>IF(C14=B14,1,0)</f>
        <v>1</v>
      </c>
      <c r="F14" s="56">
        <v>0</v>
      </c>
      <c r="P14" s="56" t="e">
        <f t="shared" si="0"/>
        <v>#DIV/0!</v>
      </c>
      <c r="Q14" s="56" t="e">
        <f t="shared" si="0"/>
        <v>#DIV/0!</v>
      </c>
      <c r="R14" s="56" t="e">
        <f t="shared" si="0"/>
        <v>#DIV/0!</v>
      </c>
      <c r="S14" s="56" t="e">
        <f t="shared" si="0"/>
        <v>#DIV/0!</v>
      </c>
      <c r="T14" s="56" t="e">
        <f t="shared" si="0"/>
        <v>#DIV/0!</v>
      </c>
      <c r="U14" s="56" t="e">
        <f t="shared" si="1"/>
        <v>#DIV/0!</v>
      </c>
    </row>
    <row r="15" spans="1:21" x14ac:dyDescent="0.45">
      <c r="A15" s="77" t="s">
        <v>25</v>
      </c>
      <c r="B15" s="55" t="s">
        <v>57</v>
      </c>
      <c r="C15" s="55" t="s">
        <v>57</v>
      </c>
      <c r="D15" s="55" t="s">
        <v>442</v>
      </c>
      <c r="E15" s="56">
        <f t="shared" ref="E15:E26" si="2">IF(C15=B15,1,0)</f>
        <v>1</v>
      </c>
      <c r="F15" s="56">
        <v>2</v>
      </c>
      <c r="H15" s="57">
        <v>2</v>
      </c>
      <c r="P15" s="56">
        <f t="shared" si="0"/>
        <v>1</v>
      </c>
      <c r="Q15" s="56">
        <f t="shared" si="0"/>
        <v>0</v>
      </c>
      <c r="R15" s="56">
        <f t="shared" si="0"/>
        <v>0</v>
      </c>
      <c r="S15" s="56">
        <f t="shared" si="0"/>
        <v>0</v>
      </c>
      <c r="T15" s="56">
        <f t="shared" si="0"/>
        <v>0</v>
      </c>
      <c r="U15" s="56">
        <f t="shared" si="1"/>
        <v>0</v>
      </c>
    </row>
    <row r="16" spans="1:21" x14ac:dyDescent="0.45">
      <c r="A16" s="77" t="s">
        <v>26</v>
      </c>
      <c r="B16" s="55" t="s">
        <v>58</v>
      </c>
      <c r="C16" s="55" t="s">
        <v>58</v>
      </c>
      <c r="D16" s="55" t="s">
        <v>443</v>
      </c>
      <c r="E16" s="56">
        <f t="shared" si="2"/>
        <v>1</v>
      </c>
      <c r="F16" s="56">
        <v>2</v>
      </c>
      <c r="H16" s="57">
        <v>2</v>
      </c>
      <c r="P16" s="56">
        <f t="shared" si="0"/>
        <v>1</v>
      </c>
      <c r="Q16" s="56">
        <f t="shared" si="0"/>
        <v>0</v>
      </c>
      <c r="R16" s="56">
        <f t="shared" si="0"/>
        <v>0</v>
      </c>
      <c r="S16" s="56">
        <f t="shared" si="0"/>
        <v>0</v>
      </c>
      <c r="T16" s="56">
        <f t="shared" si="0"/>
        <v>0</v>
      </c>
      <c r="U16" s="56">
        <f t="shared" si="1"/>
        <v>0</v>
      </c>
    </row>
    <row r="17" spans="1:21" x14ac:dyDescent="0.45">
      <c r="A17" s="77" t="s">
        <v>27</v>
      </c>
      <c r="B17" s="55" t="s">
        <v>66</v>
      </c>
      <c r="C17" s="76" t="s">
        <v>59</v>
      </c>
      <c r="D17" s="76" t="s">
        <v>452</v>
      </c>
      <c r="E17" s="56">
        <f t="shared" si="2"/>
        <v>0</v>
      </c>
      <c r="F17" s="56">
        <v>0</v>
      </c>
      <c r="J17" s="59">
        <v>2</v>
      </c>
      <c r="P17" s="56" t="e">
        <f t="shared" si="0"/>
        <v>#DIV/0!</v>
      </c>
      <c r="Q17" s="56" t="e">
        <f t="shared" si="0"/>
        <v>#DIV/0!</v>
      </c>
      <c r="R17" s="56" t="e">
        <f t="shared" si="0"/>
        <v>#DIV/0!</v>
      </c>
      <c r="S17" s="56" t="e">
        <f t="shared" si="0"/>
        <v>#DIV/0!</v>
      </c>
      <c r="T17" s="56" t="e">
        <f t="shared" si="0"/>
        <v>#DIV/0!</v>
      </c>
      <c r="U17" s="56" t="e">
        <f t="shared" si="1"/>
        <v>#DIV/0!</v>
      </c>
    </row>
    <row r="18" spans="1:21" x14ac:dyDescent="0.45">
      <c r="A18" s="77" t="s">
        <v>28</v>
      </c>
      <c r="B18" s="55" t="s">
        <v>95</v>
      </c>
      <c r="C18" s="55" t="s">
        <v>95</v>
      </c>
      <c r="D18" s="55" t="s">
        <v>444</v>
      </c>
      <c r="E18" s="56">
        <f t="shared" si="2"/>
        <v>1</v>
      </c>
      <c r="F18" s="56">
        <v>1</v>
      </c>
      <c r="H18" s="57">
        <v>1</v>
      </c>
      <c r="P18" s="56">
        <f t="shared" si="0"/>
        <v>1</v>
      </c>
      <c r="Q18" s="56">
        <f t="shared" si="0"/>
        <v>0</v>
      </c>
      <c r="R18" s="56">
        <f t="shared" si="0"/>
        <v>0</v>
      </c>
      <c r="S18" s="56">
        <f t="shared" si="0"/>
        <v>0</v>
      </c>
      <c r="T18" s="56">
        <f t="shared" si="0"/>
        <v>0</v>
      </c>
      <c r="U18" s="56">
        <f t="shared" si="1"/>
        <v>0</v>
      </c>
    </row>
    <row r="19" spans="1:21" x14ac:dyDescent="0.45">
      <c r="A19" s="77" t="s">
        <v>29</v>
      </c>
      <c r="B19" s="55" t="s">
        <v>61</v>
      </c>
      <c r="C19" s="55" t="s">
        <v>61</v>
      </c>
      <c r="D19" s="55" t="s">
        <v>453</v>
      </c>
      <c r="E19" s="56">
        <f t="shared" si="2"/>
        <v>1</v>
      </c>
      <c r="F19" s="56">
        <v>1</v>
      </c>
      <c r="H19" s="57">
        <v>1</v>
      </c>
      <c r="P19" s="56">
        <f t="shared" si="0"/>
        <v>1</v>
      </c>
      <c r="Q19" s="56">
        <f t="shared" si="0"/>
        <v>0</v>
      </c>
      <c r="R19" s="56">
        <f t="shared" si="0"/>
        <v>0</v>
      </c>
      <c r="S19" s="56">
        <f t="shared" si="0"/>
        <v>0</v>
      </c>
      <c r="T19" s="56">
        <f t="shared" si="0"/>
        <v>0</v>
      </c>
      <c r="U19" s="56">
        <f t="shared" si="1"/>
        <v>0</v>
      </c>
    </row>
    <row r="20" spans="1:21" x14ac:dyDescent="0.45">
      <c r="A20" s="77" t="s">
        <v>30</v>
      </c>
      <c r="B20" s="55" t="s">
        <v>66</v>
      </c>
      <c r="C20" s="78" t="s">
        <v>62</v>
      </c>
      <c r="D20" s="55" t="s">
        <v>454</v>
      </c>
      <c r="E20" s="56">
        <f t="shared" si="2"/>
        <v>0</v>
      </c>
      <c r="F20" s="56">
        <v>0</v>
      </c>
      <c r="K20" s="60">
        <v>1</v>
      </c>
      <c r="P20" s="56" t="e">
        <f t="shared" si="0"/>
        <v>#DIV/0!</v>
      </c>
      <c r="Q20" s="56" t="e">
        <f t="shared" si="0"/>
        <v>#DIV/0!</v>
      </c>
      <c r="R20" s="56" t="e">
        <f t="shared" si="0"/>
        <v>#DIV/0!</v>
      </c>
      <c r="S20" s="56" t="e">
        <f t="shared" si="0"/>
        <v>#DIV/0!</v>
      </c>
      <c r="T20" s="56" t="e">
        <f t="shared" si="0"/>
        <v>#DIV/0!</v>
      </c>
      <c r="U20" s="56" t="e">
        <f t="shared" si="1"/>
        <v>#DIV/0!</v>
      </c>
    </row>
    <row r="21" spans="1:21" x14ac:dyDescent="0.45">
      <c r="A21" s="77" t="s">
        <v>31</v>
      </c>
      <c r="B21" s="55" t="s">
        <v>66</v>
      </c>
      <c r="C21" s="78" t="s">
        <v>136</v>
      </c>
      <c r="D21" s="55" t="s">
        <v>455</v>
      </c>
      <c r="E21" s="56">
        <f t="shared" si="2"/>
        <v>0</v>
      </c>
      <c r="F21" s="56">
        <v>0</v>
      </c>
      <c r="K21" s="60">
        <v>2</v>
      </c>
      <c r="P21" s="56" t="e">
        <f t="shared" si="0"/>
        <v>#DIV/0!</v>
      </c>
      <c r="Q21" s="56" t="e">
        <f t="shared" si="0"/>
        <v>#DIV/0!</v>
      </c>
      <c r="R21" s="56" t="e">
        <f t="shared" si="0"/>
        <v>#DIV/0!</v>
      </c>
      <c r="S21" s="56" t="e">
        <f t="shared" si="0"/>
        <v>#DIV/0!</v>
      </c>
      <c r="T21" s="56" t="e">
        <f t="shared" si="0"/>
        <v>#DIV/0!</v>
      </c>
      <c r="U21" s="56" t="e">
        <f t="shared" si="1"/>
        <v>#DIV/0!</v>
      </c>
    </row>
    <row r="22" spans="1:21" x14ac:dyDescent="0.45">
      <c r="A22" s="77" t="s">
        <v>32</v>
      </c>
      <c r="B22" s="55" t="s">
        <v>67</v>
      </c>
      <c r="C22" s="55" t="s">
        <v>67</v>
      </c>
      <c r="D22" s="55" t="s">
        <v>445</v>
      </c>
      <c r="E22" s="56">
        <f t="shared" si="2"/>
        <v>1</v>
      </c>
      <c r="F22" s="56">
        <v>1</v>
      </c>
      <c r="H22" s="57">
        <v>1</v>
      </c>
      <c r="P22" s="56">
        <f t="shared" si="0"/>
        <v>1</v>
      </c>
      <c r="Q22" s="56">
        <f t="shared" si="0"/>
        <v>0</v>
      </c>
      <c r="R22" s="56">
        <f t="shared" si="0"/>
        <v>0</v>
      </c>
      <c r="S22" s="56">
        <f t="shared" si="0"/>
        <v>0</v>
      </c>
      <c r="T22" s="56">
        <f t="shared" si="0"/>
        <v>0</v>
      </c>
      <c r="U22" s="56">
        <f t="shared" si="1"/>
        <v>0</v>
      </c>
    </row>
    <row r="23" spans="1:21" x14ac:dyDescent="0.45">
      <c r="A23" s="77" t="s">
        <v>33</v>
      </c>
      <c r="B23" s="55" t="s">
        <v>68</v>
      </c>
      <c r="C23" s="55" t="s">
        <v>457</v>
      </c>
      <c r="D23" s="55" t="s">
        <v>456</v>
      </c>
      <c r="E23" s="56">
        <f t="shared" si="2"/>
        <v>0</v>
      </c>
      <c r="F23" s="56">
        <v>1</v>
      </c>
      <c r="H23" s="57">
        <v>1</v>
      </c>
      <c r="J23" s="59">
        <v>1</v>
      </c>
      <c r="P23" s="56">
        <f t="shared" si="0"/>
        <v>1</v>
      </c>
      <c r="Q23" s="56">
        <f t="shared" si="0"/>
        <v>0</v>
      </c>
      <c r="R23" s="56">
        <f t="shared" si="0"/>
        <v>1</v>
      </c>
      <c r="S23" s="56">
        <f t="shared" si="0"/>
        <v>0</v>
      </c>
      <c r="T23" s="56">
        <f t="shared" si="0"/>
        <v>0</v>
      </c>
      <c r="U23" s="56">
        <f t="shared" si="1"/>
        <v>0</v>
      </c>
    </row>
    <row r="24" spans="1:21" x14ac:dyDescent="0.45">
      <c r="A24" s="77" t="s">
        <v>34</v>
      </c>
      <c r="B24" s="55" t="s">
        <v>841</v>
      </c>
      <c r="C24" s="55" t="s">
        <v>182</v>
      </c>
      <c r="D24" s="55" t="s">
        <v>446</v>
      </c>
      <c r="E24" s="56">
        <f t="shared" si="2"/>
        <v>0</v>
      </c>
      <c r="F24" s="56">
        <v>2</v>
      </c>
      <c r="H24" s="57">
        <v>1</v>
      </c>
      <c r="I24" s="58">
        <v>1</v>
      </c>
      <c r="P24" s="56">
        <f t="shared" si="0"/>
        <v>0.5</v>
      </c>
      <c r="Q24" s="56">
        <f t="shared" si="0"/>
        <v>0.5</v>
      </c>
      <c r="R24" s="56">
        <f t="shared" si="0"/>
        <v>0</v>
      </c>
      <c r="S24" s="56">
        <f t="shared" si="0"/>
        <v>0</v>
      </c>
      <c r="T24" s="56">
        <f t="shared" si="0"/>
        <v>0</v>
      </c>
      <c r="U24" s="56">
        <f t="shared" si="1"/>
        <v>0</v>
      </c>
    </row>
    <row r="25" spans="1:21" x14ac:dyDescent="0.45">
      <c r="A25" s="77" t="s">
        <v>35</v>
      </c>
      <c r="B25" s="55" t="s">
        <v>138</v>
      </c>
      <c r="C25" s="55" t="s">
        <v>138</v>
      </c>
      <c r="D25" s="55" t="s">
        <v>458</v>
      </c>
      <c r="E25" s="56">
        <f t="shared" si="2"/>
        <v>1</v>
      </c>
      <c r="F25" s="56">
        <v>1</v>
      </c>
      <c r="H25" s="57">
        <v>1</v>
      </c>
      <c r="P25" s="56">
        <f t="shared" si="0"/>
        <v>1</v>
      </c>
      <c r="Q25" s="56">
        <f t="shared" si="0"/>
        <v>0</v>
      </c>
      <c r="R25" s="56">
        <f t="shared" si="0"/>
        <v>0</v>
      </c>
      <c r="S25" s="56">
        <f t="shared" si="0"/>
        <v>0</v>
      </c>
      <c r="T25" s="56">
        <f t="shared" si="0"/>
        <v>0</v>
      </c>
      <c r="U25" s="56">
        <f t="shared" si="1"/>
        <v>0</v>
      </c>
    </row>
    <row r="26" spans="1:21" x14ac:dyDescent="0.45">
      <c r="A26" s="77" t="s">
        <v>36</v>
      </c>
      <c r="B26" s="55" t="b">
        <v>0</v>
      </c>
      <c r="C26" s="55" t="b">
        <v>0</v>
      </c>
      <c r="D26" s="55" t="s">
        <v>447</v>
      </c>
      <c r="E26" s="56">
        <f t="shared" si="2"/>
        <v>1</v>
      </c>
      <c r="F26" s="56">
        <v>1</v>
      </c>
      <c r="H26" s="57">
        <v>1</v>
      </c>
      <c r="P26" s="56">
        <f t="shared" si="0"/>
        <v>1</v>
      </c>
      <c r="Q26" s="56">
        <f t="shared" si="0"/>
        <v>0</v>
      </c>
      <c r="R26" s="56">
        <f t="shared" si="0"/>
        <v>0</v>
      </c>
      <c r="S26" s="56">
        <f t="shared" si="0"/>
        <v>0</v>
      </c>
      <c r="T26" s="56">
        <f t="shared" si="0"/>
        <v>0</v>
      </c>
      <c r="U26" s="56">
        <f t="shared" si="1"/>
        <v>0</v>
      </c>
    </row>
    <row r="27" spans="1:21" x14ac:dyDescent="0.45">
      <c r="A27" s="69" t="s">
        <v>86</v>
      </c>
      <c r="B27" s="64"/>
      <c r="C27" s="55"/>
      <c r="D27" s="55"/>
      <c r="P27" s="56" t="e">
        <f t="shared" si="0"/>
        <v>#DIV/0!</v>
      </c>
      <c r="Q27" s="56" t="e">
        <f t="shared" si="0"/>
        <v>#DIV/0!</v>
      </c>
      <c r="R27" s="56" t="e">
        <f t="shared" si="0"/>
        <v>#DIV/0!</v>
      </c>
      <c r="S27" s="56" t="e">
        <f t="shared" si="0"/>
        <v>#DIV/0!</v>
      </c>
      <c r="T27" s="56" t="e">
        <f t="shared" si="0"/>
        <v>#DIV/0!</v>
      </c>
      <c r="U27" s="56" t="e">
        <f t="shared" si="1"/>
        <v>#DIV/0!</v>
      </c>
    </row>
    <row r="28" spans="1:21" x14ac:dyDescent="0.45">
      <c r="A28" s="79" t="s">
        <v>87</v>
      </c>
      <c r="B28" s="64"/>
      <c r="C28" s="55"/>
      <c r="D28" s="55"/>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64"/>
      <c r="C29" s="55"/>
      <c r="D29" s="55"/>
      <c r="P29" s="56" t="e">
        <f t="shared" si="0"/>
        <v>#DIV/0!</v>
      </c>
      <c r="Q29" s="56" t="e">
        <f t="shared" si="0"/>
        <v>#DIV/0!</v>
      </c>
      <c r="R29" s="56" t="e">
        <f t="shared" si="0"/>
        <v>#DIV/0!</v>
      </c>
      <c r="S29" s="56" t="e">
        <f t="shared" si="0"/>
        <v>#DIV/0!</v>
      </c>
      <c r="T29" s="56" t="e">
        <f t="shared" si="0"/>
        <v>#DIV/0!</v>
      </c>
      <c r="U29" s="56" t="e">
        <f t="shared" si="1"/>
        <v>#DIV/0!</v>
      </c>
    </row>
    <row r="37" spans="2:4" x14ac:dyDescent="0.45">
      <c r="B37" s="64"/>
      <c r="C37" s="64"/>
      <c r="D37" s="64"/>
    </row>
  </sheetData>
  <conditionalFormatting sqref="E14:E29">
    <cfRule type="cellIs" dxfId="13" priority="1" operator="equal">
      <formula>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55DDE-23B2-4E18-AA69-72286A1D593A}">
  <dimension ref="A1:U37"/>
  <sheetViews>
    <sheetView workbookViewId="0">
      <pane ySplit="1" topLeftCell="A9" activePane="bottomLeft" state="frozen"/>
      <selection pane="bottomLeft" activeCell="A19" sqref="A19:XFD19"/>
    </sheetView>
  </sheetViews>
  <sheetFormatPr defaultColWidth="8.9296875" defaultRowHeight="14.25" x14ac:dyDescent="0.45"/>
  <cols>
    <col min="1" max="1" width="11.73046875" style="19" customWidth="1"/>
    <col min="2" max="2" width="25.73046875" style="1" customWidth="1"/>
    <col min="3" max="3" width="29.6640625" style="1" customWidth="1"/>
    <col min="4" max="4" width="22.464843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38" t="s">
        <v>398</v>
      </c>
      <c r="C2" t="s">
        <v>404</v>
      </c>
      <c r="D2"/>
      <c r="F2" s="1">
        <v>1</v>
      </c>
      <c r="G2"/>
      <c r="H2" s="5">
        <v>1</v>
      </c>
      <c r="P2" s="1">
        <f>H2/($F2-$M2)</f>
        <v>1</v>
      </c>
      <c r="Q2" s="1">
        <f>I2/($F2-$M2)</f>
        <v>0</v>
      </c>
      <c r="R2" s="1">
        <f>J2/($F2-$M2)</f>
        <v>0</v>
      </c>
      <c r="S2" s="1">
        <f>K2/($F2-$M2)</f>
        <v>0</v>
      </c>
      <c r="T2" s="1">
        <f>L2/($F2-$M2)</f>
        <v>0</v>
      </c>
      <c r="U2" s="1">
        <f>M2/F2</f>
        <v>0</v>
      </c>
    </row>
    <row r="3" spans="1:21" x14ac:dyDescent="0.45">
      <c r="A3" s="26" t="s">
        <v>7</v>
      </c>
      <c r="B3" t="s">
        <v>399</v>
      </c>
      <c r="C3" t="s">
        <v>414</v>
      </c>
      <c r="D3" s="27"/>
      <c r="F3" s="1">
        <v>1</v>
      </c>
      <c r="G3"/>
      <c r="H3" s="5">
        <v>1</v>
      </c>
      <c r="J3" s="7">
        <v>11</v>
      </c>
      <c r="P3" s="1">
        <f t="shared" ref="P3:T29" si="0">H3/($F3-$M3)</f>
        <v>1</v>
      </c>
      <c r="Q3" s="1">
        <f t="shared" si="0"/>
        <v>0</v>
      </c>
      <c r="R3" s="1">
        <f t="shared" si="0"/>
        <v>11</v>
      </c>
      <c r="S3" s="1">
        <f t="shared" si="0"/>
        <v>0</v>
      </c>
      <c r="T3" s="1">
        <f t="shared" si="0"/>
        <v>0</v>
      </c>
      <c r="U3" s="1">
        <f t="shared" ref="U3:U29" si="1">M3/F3</f>
        <v>0</v>
      </c>
    </row>
    <row r="4" spans="1:21" x14ac:dyDescent="0.45">
      <c r="A4" s="26" t="s">
        <v>9</v>
      </c>
      <c r="B4" s="38" t="s">
        <v>400</v>
      </c>
      <c r="C4" s="27" t="s">
        <v>415</v>
      </c>
      <c r="D4"/>
      <c r="F4" s="1">
        <v>1</v>
      </c>
      <c r="G4"/>
      <c r="H4" s="5">
        <v>1</v>
      </c>
      <c r="J4" s="7">
        <v>1</v>
      </c>
      <c r="P4" s="1">
        <f t="shared" si="0"/>
        <v>1</v>
      </c>
      <c r="Q4" s="1">
        <f t="shared" si="0"/>
        <v>0</v>
      </c>
      <c r="R4" s="1">
        <f t="shared" si="0"/>
        <v>1</v>
      </c>
      <c r="S4" s="1">
        <f t="shared" si="0"/>
        <v>0</v>
      </c>
      <c r="T4" s="1">
        <f t="shared" si="0"/>
        <v>0</v>
      </c>
      <c r="U4" s="1">
        <f t="shared" si="1"/>
        <v>0</v>
      </c>
    </row>
    <row r="5" spans="1:21" x14ac:dyDescent="0.45">
      <c r="A5" s="26" t="s">
        <v>11</v>
      </c>
      <c r="B5" s="38" t="s">
        <v>416</v>
      </c>
      <c r="C5" s="27" t="s">
        <v>405</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s="35" t="s">
        <v>1156</v>
      </c>
      <c r="C6" s="27" t="s">
        <v>406</v>
      </c>
      <c r="D6"/>
      <c r="F6" s="1">
        <v>1</v>
      </c>
      <c r="G6" s="63"/>
      <c r="H6" s="5">
        <v>1</v>
      </c>
      <c r="P6" s="1">
        <f t="shared" si="0"/>
        <v>1</v>
      </c>
      <c r="Q6" s="1">
        <f t="shared" si="0"/>
        <v>0</v>
      </c>
      <c r="R6" s="1">
        <f t="shared" si="0"/>
        <v>0</v>
      </c>
      <c r="S6" s="1">
        <f t="shared" si="0"/>
        <v>0</v>
      </c>
      <c r="T6" s="1">
        <f t="shared" si="0"/>
        <v>0</v>
      </c>
      <c r="U6" s="1">
        <f t="shared" si="1"/>
        <v>0</v>
      </c>
    </row>
    <row r="7" spans="1:21" x14ac:dyDescent="0.45">
      <c r="A7" s="26" t="s">
        <v>15</v>
      </c>
      <c r="B7" s="64" t="s">
        <v>1157</v>
      </c>
      <c r="C7" t="s">
        <v>417</v>
      </c>
      <c r="D7" s="27"/>
      <c r="F7" s="1">
        <v>2</v>
      </c>
      <c r="G7" s="63"/>
      <c r="H7" s="5">
        <v>2</v>
      </c>
      <c r="J7" s="7">
        <v>1</v>
      </c>
      <c r="P7" s="1">
        <f t="shared" si="0"/>
        <v>1</v>
      </c>
      <c r="Q7" s="1">
        <f t="shared" si="0"/>
        <v>0</v>
      </c>
      <c r="R7" s="1">
        <f t="shared" si="0"/>
        <v>0.5</v>
      </c>
      <c r="S7" s="1">
        <f t="shared" si="0"/>
        <v>0</v>
      </c>
      <c r="T7" s="1">
        <f t="shared" si="0"/>
        <v>0</v>
      </c>
      <c r="U7" s="1">
        <f t="shared" si="1"/>
        <v>0</v>
      </c>
    </row>
    <row r="8" spans="1:21" x14ac:dyDescent="0.45">
      <c r="A8" s="26" t="s">
        <v>16</v>
      </c>
      <c r="B8" s="38" t="s">
        <v>401</v>
      </c>
      <c r="C8" t="s">
        <v>418</v>
      </c>
      <c r="D8"/>
      <c r="F8" s="1">
        <v>2</v>
      </c>
      <c r="G8"/>
      <c r="H8" s="5">
        <v>2</v>
      </c>
      <c r="J8" s="7">
        <v>3</v>
      </c>
      <c r="P8" s="1">
        <f t="shared" si="0"/>
        <v>1</v>
      </c>
      <c r="Q8" s="1">
        <f t="shared" si="0"/>
        <v>0</v>
      </c>
      <c r="R8" s="1">
        <f t="shared" si="0"/>
        <v>1.5</v>
      </c>
      <c r="S8" s="1">
        <f t="shared" si="0"/>
        <v>0</v>
      </c>
      <c r="T8" s="1">
        <f t="shared" si="0"/>
        <v>0</v>
      </c>
      <c r="U8" s="1">
        <f t="shared" si="1"/>
        <v>0</v>
      </c>
    </row>
    <row r="9" spans="1:21" x14ac:dyDescent="0.45">
      <c r="A9" s="26" t="s">
        <v>18</v>
      </c>
      <c r="B9" s="38" t="s">
        <v>402</v>
      </c>
      <c r="C9" s="27" t="s">
        <v>407</v>
      </c>
      <c r="D9"/>
      <c r="F9" s="1">
        <v>5</v>
      </c>
      <c r="G9"/>
      <c r="H9" s="5">
        <v>5</v>
      </c>
      <c r="P9" s="1">
        <f t="shared" si="0"/>
        <v>1</v>
      </c>
      <c r="Q9" s="1">
        <f t="shared" si="0"/>
        <v>0</v>
      </c>
      <c r="R9" s="1">
        <f t="shared" si="0"/>
        <v>0</v>
      </c>
      <c r="S9" s="1">
        <f t="shared" si="0"/>
        <v>0</v>
      </c>
      <c r="T9" s="1">
        <f t="shared" si="0"/>
        <v>0</v>
      </c>
      <c r="U9" s="1">
        <f t="shared" si="1"/>
        <v>0</v>
      </c>
    </row>
    <row r="10" spans="1:21" x14ac:dyDescent="0.45">
      <c r="A10" s="26" t="s">
        <v>20</v>
      </c>
      <c r="B10" s="35"/>
      <c r="C10" s="29" t="s">
        <v>408</v>
      </c>
      <c r="D10"/>
      <c r="F10" s="1">
        <v>0</v>
      </c>
      <c r="G10"/>
      <c r="P10" s="1" t="e">
        <f t="shared" si="0"/>
        <v>#DIV/0!</v>
      </c>
      <c r="Q10" s="1" t="e">
        <f t="shared" si="0"/>
        <v>#DIV/0!</v>
      </c>
      <c r="R10" s="1" t="e">
        <f t="shared" si="0"/>
        <v>#DIV/0!</v>
      </c>
      <c r="S10" s="1" t="e">
        <f t="shared" si="0"/>
        <v>#DIV/0!</v>
      </c>
      <c r="T10" s="1" t="e">
        <f t="shared" si="0"/>
        <v>#DIV/0!</v>
      </c>
      <c r="U10" s="1" t="e">
        <f t="shared" si="1"/>
        <v>#DIV/0!</v>
      </c>
    </row>
    <row r="11" spans="1:21" x14ac:dyDescent="0.45">
      <c r="A11" s="26" t="s">
        <v>225</v>
      </c>
      <c r="D11"/>
      <c r="F11" s="1">
        <v>5</v>
      </c>
      <c r="H11" s="5">
        <v>5</v>
      </c>
      <c r="P11" s="1">
        <f t="shared" si="0"/>
        <v>1</v>
      </c>
      <c r="Q11" s="1">
        <f t="shared" si="0"/>
        <v>0</v>
      </c>
      <c r="R11" s="1">
        <f t="shared" si="0"/>
        <v>0</v>
      </c>
      <c r="S11" s="1">
        <f t="shared" si="0"/>
        <v>0</v>
      </c>
      <c r="T11" s="1">
        <f t="shared" si="0"/>
        <v>0</v>
      </c>
      <c r="U11" s="1">
        <f t="shared" si="1"/>
        <v>0</v>
      </c>
    </row>
    <row r="12" spans="1:21" ht="20" customHeight="1" x14ac:dyDescent="0.45">
      <c r="A12" s="26" t="s">
        <v>22</v>
      </c>
      <c r="B12" s="38" t="s">
        <v>419</v>
      </c>
      <c r="C12" t="s">
        <v>420</v>
      </c>
      <c r="D12"/>
      <c r="F12" s="1">
        <v>2</v>
      </c>
      <c r="G12"/>
      <c r="H12" s="5">
        <v>2</v>
      </c>
      <c r="J12" s="7">
        <v>6</v>
      </c>
      <c r="P12" s="1">
        <f t="shared" si="0"/>
        <v>1</v>
      </c>
      <c r="Q12" s="1">
        <f t="shared" si="0"/>
        <v>0</v>
      </c>
      <c r="R12" s="1">
        <f t="shared" si="0"/>
        <v>3</v>
      </c>
      <c r="S12" s="1">
        <f t="shared" si="0"/>
        <v>0</v>
      </c>
      <c r="T12" s="1">
        <f t="shared" si="0"/>
        <v>0</v>
      </c>
      <c r="U12" s="1">
        <f t="shared" si="1"/>
        <v>0</v>
      </c>
    </row>
    <row r="14" spans="1:21" x14ac:dyDescent="0.45">
      <c r="A14" s="4" t="s">
        <v>24</v>
      </c>
      <c r="B14" t="s">
        <v>66</v>
      </c>
      <c r="C14" t="s">
        <v>66</v>
      </c>
      <c r="D14" t="s">
        <v>409</v>
      </c>
      <c r="E14" s="1">
        <f>IF(C14=B14,1,0)</f>
        <v>1</v>
      </c>
      <c r="F14" s="1">
        <v>0</v>
      </c>
      <c r="P14" s="1" t="e">
        <f t="shared" si="0"/>
        <v>#DIV/0!</v>
      </c>
      <c r="Q14" s="1" t="e">
        <f t="shared" si="0"/>
        <v>#DIV/0!</v>
      </c>
      <c r="R14" s="1" t="e">
        <f t="shared" si="0"/>
        <v>#DIV/0!</v>
      </c>
      <c r="S14" s="1" t="e">
        <f t="shared" si="0"/>
        <v>#DIV/0!</v>
      </c>
      <c r="T14" s="1" t="e">
        <f t="shared" si="0"/>
        <v>#DIV/0!</v>
      </c>
      <c r="U14" s="1" t="e">
        <f t="shared" si="1"/>
        <v>#DIV/0!</v>
      </c>
    </row>
    <row r="15" spans="1:21" x14ac:dyDescent="0.45">
      <c r="A15" s="4" t="s">
        <v>25</v>
      </c>
      <c r="B15" t="s">
        <v>57</v>
      </c>
      <c r="C15" t="s">
        <v>57</v>
      </c>
      <c r="D15" t="s">
        <v>410</v>
      </c>
      <c r="E15" s="1">
        <f t="shared" ref="E15:E26"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421</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59</v>
      </c>
      <c r="C17" t="s">
        <v>59</v>
      </c>
      <c r="D17" t="s">
        <v>411</v>
      </c>
      <c r="E17" s="1">
        <f t="shared" si="2"/>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60</v>
      </c>
      <c r="C18" t="s">
        <v>60</v>
      </c>
      <c r="D18" t="s">
        <v>412</v>
      </c>
      <c r="E18" s="1">
        <f t="shared" si="2"/>
        <v>1</v>
      </c>
      <c r="F18" s="1">
        <v>2</v>
      </c>
      <c r="H18" s="5">
        <v>2</v>
      </c>
      <c r="P18" s="1">
        <f t="shared" si="0"/>
        <v>1</v>
      </c>
      <c r="Q18" s="1">
        <f t="shared" si="0"/>
        <v>0</v>
      </c>
      <c r="R18" s="1">
        <f t="shared" si="0"/>
        <v>0</v>
      </c>
      <c r="S18" s="1">
        <f t="shared" si="0"/>
        <v>0</v>
      </c>
      <c r="T18" s="1">
        <f t="shared" si="0"/>
        <v>0</v>
      </c>
      <c r="U18" s="1">
        <f t="shared" si="1"/>
        <v>0</v>
      </c>
    </row>
    <row r="19" spans="1:21" x14ac:dyDescent="0.45">
      <c r="A19" s="4" t="s">
        <v>29</v>
      </c>
      <c r="B19" t="s">
        <v>123</v>
      </c>
      <c r="C19" t="s">
        <v>61</v>
      </c>
      <c r="D19" t="s">
        <v>422</v>
      </c>
      <c r="E19" s="1">
        <f t="shared" si="2"/>
        <v>0</v>
      </c>
      <c r="F19" s="1">
        <v>2</v>
      </c>
      <c r="H19" s="5">
        <v>1</v>
      </c>
      <c r="I19" s="6">
        <v>1</v>
      </c>
      <c r="P19" s="1">
        <f t="shared" si="0"/>
        <v>0.5</v>
      </c>
      <c r="Q19" s="1">
        <f t="shared" si="0"/>
        <v>0.5</v>
      </c>
      <c r="R19" s="1">
        <f t="shared" si="0"/>
        <v>0</v>
      </c>
      <c r="S19" s="1">
        <f t="shared" si="0"/>
        <v>0</v>
      </c>
      <c r="T19" s="1">
        <f t="shared" si="0"/>
        <v>0</v>
      </c>
      <c r="U19" s="1">
        <f t="shared" si="1"/>
        <v>0</v>
      </c>
    </row>
    <row r="20" spans="1:21" x14ac:dyDescent="0.45">
      <c r="A20" s="4" t="s">
        <v>30</v>
      </c>
      <c r="B20" t="s">
        <v>66</v>
      </c>
      <c r="C20" t="s">
        <v>66</v>
      </c>
      <c r="D20" t="s">
        <v>424</v>
      </c>
      <c r="E20" s="1">
        <f t="shared" si="2"/>
        <v>1</v>
      </c>
      <c r="F20" s="1">
        <v>0</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66</v>
      </c>
      <c r="C21" t="s">
        <v>66</v>
      </c>
      <c r="D21" t="s">
        <v>425</v>
      </c>
      <c r="E21" s="1">
        <f t="shared" si="2"/>
        <v>1</v>
      </c>
      <c r="F21" s="1">
        <v>0</v>
      </c>
      <c r="P21" s="1" t="e">
        <f t="shared" si="0"/>
        <v>#DIV/0!</v>
      </c>
      <c r="Q21" s="1" t="e">
        <f t="shared" si="0"/>
        <v>#DIV/0!</v>
      </c>
      <c r="R21" s="1" t="e">
        <f t="shared" si="0"/>
        <v>#DIV/0!</v>
      </c>
      <c r="S21" s="1" t="e">
        <f t="shared" si="0"/>
        <v>#DIV/0!</v>
      </c>
      <c r="T21" s="1" t="e">
        <f t="shared" si="0"/>
        <v>#DIV/0!</v>
      </c>
      <c r="U21" s="1" t="e">
        <f t="shared" si="1"/>
        <v>#DIV/0!</v>
      </c>
    </row>
    <row r="22" spans="1:21" x14ac:dyDescent="0.45">
      <c r="A22" s="4" t="s">
        <v>32</v>
      </c>
      <c r="B22" t="s">
        <v>96</v>
      </c>
      <c r="C22" t="s">
        <v>96</v>
      </c>
      <c r="D22" t="s">
        <v>413</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s="32" t="s">
        <v>149</v>
      </c>
      <c r="C23" t="s">
        <v>68</v>
      </c>
      <c r="D23" t="s">
        <v>426</v>
      </c>
      <c r="E23" s="1">
        <f t="shared" si="2"/>
        <v>0</v>
      </c>
      <c r="F23" s="1">
        <v>1</v>
      </c>
      <c r="I23" s="6">
        <v>1</v>
      </c>
      <c r="J23" s="7">
        <v>1</v>
      </c>
      <c r="P23" s="1">
        <f t="shared" si="0"/>
        <v>0</v>
      </c>
      <c r="Q23" s="1">
        <f t="shared" si="0"/>
        <v>1</v>
      </c>
      <c r="R23" s="1">
        <f t="shared" si="0"/>
        <v>1</v>
      </c>
      <c r="S23" s="1">
        <f t="shared" si="0"/>
        <v>0</v>
      </c>
      <c r="T23" s="1">
        <f t="shared" si="0"/>
        <v>0</v>
      </c>
      <c r="U23" s="1">
        <f t="shared" si="1"/>
        <v>0</v>
      </c>
    </row>
    <row r="24" spans="1:21" x14ac:dyDescent="0.45">
      <c r="A24" s="4" t="s">
        <v>34</v>
      </c>
      <c r="B24" t="s">
        <v>403</v>
      </c>
      <c r="C24" t="s">
        <v>403</v>
      </c>
      <c r="D24" t="s">
        <v>427</v>
      </c>
      <c r="E24" s="1">
        <f t="shared" si="2"/>
        <v>1</v>
      </c>
      <c r="F24" s="1">
        <v>2</v>
      </c>
      <c r="H24" s="5">
        <v>2</v>
      </c>
      <c r="P24" s="1">
        <f t="shared" si="0"/>
        <v>1</v>
      </c>
      <c r="Q24" s="1">
        <f t="shared" si="0"/>
        <v>0</v>
      </c>
      <c r="R24" s="1">
        <f t="shared" si="0"/>
        <v>0</v>
      </c>
      <c r="S24" s="1">
        <f t="shared" si="0"/>
        <v>0</v>
      </c>
      <c r="T24" s="1">
        <f t="shared" si="0"/>
        <v>0</v>
      </c>
      <c r="U24" s="1">
        <f t="shared" si="1"/>
        <v>0</v>
      </c>
    </row>
    <row r="25" spans="1:21" x14ac:dyDescent="0.45">
      <c r="A25" s="4" t="s">
        <v>35</v>
      </c>
      <c r="B25" t="s">
        <v>1192</v>
      </c>
      <c r="C25"/>
      <c r="D25" t="s">
        <v>428</v>
      </c>
      <c r="E25" s="1">
        <f t="shared" si="2"/>
        <v>0</v>
      </c>
      <c r="F25" s="1">
        <v>1</v>
      </c>
      <c r="I25" s="6">
        <v>1</v>
      </c>
      <c r="P25" s="1">
        <f t="shared" si="0"/>
        <v>0</v>
      </c>
      <c r="Q25" s="1">
        <f t="shared" si="0"/>
        <v>1</v>
      </c>
      <c r="R25" s="1">
        <f t="shared" si="0"/>
        <v>0</v>
      </c>
      <c r="S25" s="1">
        <f t="shared" si="0"/>
        <v>0</v>
      </c>
      <c r="T25" s="1">
        <f t="shared" si="0"/>
        <v>0</v>
      </c>
      <c r="U25" s="1">
        <f t="shared" si="1"/>
        <v>0</v>
      </c>
    </row>
    <row r="26" spans="1:21" x14ac:dyDescent="0.45">
      <c r="A26" s="4" t="s">
        <v>36</v>
      </c>
      <c r="B26" s="1" t="b">
        <v>0</v>
      </c>
      <c r="C26" t="b">
        <v>0</v>
      </c>
      <c r="D26" t="s">
        <v>429</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row>
    <row r="31" spans="1:21" x14ac:dyDescent="0.45">
      <c r="D31"/>
    </row>
    <row r="37" spans="2:4" x14ac:dyDescent="0.45">
      <c r="B37" s="35"/>
      <c r="C37" s="35"/>
      <c r="D37" s="35"/>
    </row>
  </sheetData>
  <conditionalFormatting sqref="E14:E26">
    <cfRule type="cellIs" dxfId="12" priority="1" operator="equal">
      <formula>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CDDCA-4F5C-44AE-BB68-0A6B07CE2EB5}">
  <dimension ref="A1:U37"/>
  <sheetViews>
    <sheetView zoomScale="80" zoomScaleNormal="80" workbookViewId="0">
      <pane ySplit="1" topLeftCell="A2" activePane="bottomLeft" state="frozen"/>
      <selection pane="bottomLeft" activeCell="A24" sqref="A24:XFD24"/>
    </sheetView>
  </sheetViews>
  <sheetFormatPr defaultColWidth="8.9296875" defaultRowHeight="14.25" x14ac:dyDescent="0.45"/>
  <cols>
    <col min="1" max="1" width="11.73046875" style="19" customWidth="1"/>
    <col min="2" max="2" width="38.46484375" style="1" customWidth="1"/>
    <col min="3" max="3" width="43.796875" style="1" customWidth="1"/>
    <col min="4" max="4" width="35.5976562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104</v>
      </c>
      <c r="C2" s="33" t="s">
        <v>357</v>
      </c>
      <c r="D2"/>
      <c r="F2" s="1">
        <v>0</v>
      </c>
      <c r="G2"/>
      <c r="J2" s="7">
        <v>1</v>
      </c>
      <c r="P2" s="1" t="e">
        <f>H2/($F2-$M2)</f>
        <v>#DIV/0!</v>
      </c>
      <c r="Q2" s="1" t="e">
        <f>I2/($F2-$M2)</f>
        <v>#DIV/0!</v>
      </c>
      <c r="R2" s="1" t="e">
        <f>J2/($F2-$M2)</f>
        <v>#DIV/0!</v>
      </c>
      <c r="S2" s="1" t="e">
        <f>K2/($F2-$M2)</f>
        <v>#DIV/0!</v>
      </c>
      <c r="T2" s="1" t="e">
        <f>L2/($F2-$M2)</f>
        <v>#DIV/0!</v>
      </c>
      <c r="U2" s="1" t="e">
        <f>M2/F2</f>
        <v>#DIV/0!</v>
      </c>
    </row>
    <row r="3" spans="1:21" x14ac:dyDescent="0.45">
      <c r="A3" s="26" t="s">
        <v>7</v>
      </c>
      <c r="B3" t="s">
        <v>380</v>
      </c>
      <c r="C3" s="27" t="s">
        <v>358</v>
      </c>
      <c r="D3" s="27"/>
      <c r="F3" s="1">
        <v>1</v>
      </c>
      <c r="G3"/>
      <c r="H3" s="5">
        <v>1</v>
      </c>
      <c r="P3" s="1">
        <f t="shared" ref="P3:T12" si="0">H3/($F3-$M3)</f>
        <v>1</v>
      </c>
      <c r="Q3" s="1">
        <f t="shared" si="0"/>
        <v>0</v>
      </c>
      <c r="R3" s="1">
        <f t="shared" si="0"/>
        <v>0</v>
      </c>
      <c r="S3" s="1">
        <f t="shared" si="0"/>
        <v>0</v>
      </c>
      <c r="T3" s="1">
        <f t="shared" si="0"/>
        <v>0</v>
      </c>
      <c r="U3" s="1">
        <f t="shared" ref="U3:U12" si="1">M3/F3</f>
        <v>0</v>
      </c>
    </row>
    <row r="4" spans="1:21" x14ac:dyDescent="0.45">
      <c r="A4" s="26" t="s">
        <v>9</v>
      </c>
      <c r="B4" t="s">
        <v>381</v>
      </c>
      <c r="C4" s="27" t="s">
        <v>359</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382</v>
      </c>
      <c r="C5" s="27" t="s">
        <v>359</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383</v>
      </c>
      <c r="C6" s="27" t="s">
        <v>360</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s="29" t="s">
        <v>384</v>
      </c>
      <c r="C7" s="33" t="s">
        <v>361</v>
      </c>
      <c r="D7" s="27"/>
      <c r="F7" s="1">
        <v>1</v>
      </c>
      <c r="G7"/>
      <c r="H7" s="5">
        <v>1</v>
      </c>
      <c r="J7" s="7">
        <v>1</v>
      </c>
      <c r="P7" s="1">
        <f t="shared" si="0"/>
        <v>1</v>
      </c>
      <c r="Q7" s="1">
        <f t="shared" si="0"/>
        <v>0</v>
      </c>
      <c r="R7" s="1">
        <f t="shared" si="0"/>
        <v>1</v>
      </c>
      <c r="S7" s="1">
        <f t="shared" si="0"/>
        <v>0</v>
      </c>
      <c r="T7" s="1">
        <f t="shared" si="0"/>
        <v>0</v>
      </c>
      <c r="U7" s="1">
        <f t="shared" si="1"/>
        <v>0</v>
      </c>
    </row>
    <row r="8" spans="1:21" x14ac:dyDescent="0.45">
      <c r="A8" s="26" t="s">
        <v>16</v>
      </c>
      <c r="B8" t="s">
        <v>385</v>
      </c>
      <c r="C8" s="27" t="s">
        <v>362</v>
      </c>
      <c r="D8"/>
      <c r="F8" s="1">
        <v>1</v>
      </c>
      <c r="G8"/>
      <c r="H8" s="5">
        <v>1</v>
      </c>
      <c r="P8" s="1">
        <f t="shared" si="0"/>
        <v>1</v>
      </c>
      <c r="Q8" s="1">
        <f t="shared" si="0"/>
        <v>0</v>
      </c>
      <c r="R8" s="1">
        <f t="shared" si="0"/>
        <v>0</v>
      </c>
      <c r="S8" s="1">
        <f t="shared" si="0"/>
        <v>0</v>
      </c>
      <c r="T8" s="1">
        <f t="shared" si="0"/>
        <v>0</v>
      </c>
      <c r="U8" s="1">
        <f t="shared" si="1"/>
        <v>0</v>
      </c>
    </row>
    <row r="9" spans="1:21" x14ac:dyDescent="0.45">
      <c r="A9" s="26" t="s">
        <v>18</v>
      </c>
      <c r="B9" t="s">
        <v>386</v>
      </c>
      <c r="C9" t="s">
        <v>388</v>
      </c>
      <c r="D9"/>
      <c r="F9" s="1">
        <v>1</v>
      </c>
      <c r="G9"/>
      <c r="H9" s="5">
        <v>1</v>
      </c>
      <c r="J9" s="7">
        <v>2</v>
      </c>
      <c r="P9" s="1">
        <f t="shared" si="0"/>
        <v>1</v>
      </c>
      <c r="Q9" s="1">
        <f t="shared" si="0"/>
        <v>0</v>
      </c>
      <c r="R9" s="1">
        <f t="shared" si="0"/>
        <v>2</v>
      </c>
      <c r="S9" s="1">
        <f t="shared" si="0"/>
        <v>0</v>
      </c>
      <c r="T9" s="1">
        <f t="shared" si="0"/>
        <v>0</v>
      </c>
      <c r="U9" s="1">
        <f t="shared" si="1"/>
        <v>0</v>
      </c>
    </row>
    <row r="10" spans="1:21" x14ac:dyDescent="0.45">
      <c r="A10" s="26" t="s">
        <v>20</v>
      </c>
      <c r="B10" s="32" t="s">
        <v>387</v>
      </c>
      <c r="C10" s="27" t="s">
        <v>389</v>
      </c>
      <c r="D10"/>
      <c r="F10" s="1">
        <v>1</v>
      </c>
      <c r="G10"/>
      <c r="I10" s="6">
        <v>1</v>
      </c>
      <c r="J10" s="7">
        <v>1</v>
      </c>
      <c r="P10" s="1">
        <f t="shared" si="0"/>
        <v>0</v>
      </c>
      <c r="Q10" s="1">
        <f t="shared" si="0"/>
        <v>1</v>
      </c>
      <c r="R10" s="1">
        <f t="shared" si="0"/>
        <v>1</v>
      </c>
      <c r="S10" s="1">
        <f t="shared" si="0"/>
        <v>0</v>
      </c>
      <c r="T10" s="1">
        <f t="shared" si="0"/>
        <v>0</v>
      </c>
      <c r="U10" s="1">
        <f t="shared" si="1"/>
        <v>0</v>
      </c>
    </row>
    <row r="11" spans="1:21" x14ac:dyDescent="0.45">
      <c r="A11" s="26" t="s">
        <v>225</v>
      </c>
      <c r="D11"/>
      <c r="F11" s="1">
        <v>2</v>
      </c>
      <c r="G11"/>
      <c r="H11" s="5">
        <v>1</v>
      </c>
      <c r="I11" s="6">
        <v>1</v>
      </c>
      <c r="J11" s="7">
        <v>3</v>
      </c>
      <c r="P11" s="1">
        <f t="shared" si="0"/>
        <v>0.5</v>
      </c>
      <c r="Q11" s="1">
        <f t="shared" si="0"/>
        <v>0.5</v>
      </c>
      <c r="R11" s="1">
        <f t="shared" si="0"/>
        <v>1.5</v>
      </c>
      <c r="S11" s="1">
        <f t="shared" si="0"/>
        <v>0</v>
      </c>
      <c r="T11" s="1">
        <f t="shared" si="0"/>
        <v>0</v>
      </c>
      <c r="U11" s="1">
        <f t="shared" si="1"/>
        <v>0</v>
      </c>
    </row>
    <row r="12" spans="1:21" ht="20" customHeight="1" x14ac:dyDescent="0.45">
      <c r="A12" s="26" t="s">
        <v>22</v>
      </c>
      <c r="B12" t="s">
        <v>390</v>
      </c>
      <c r="C12" s="27" t="s">
        <v>363</v>
      </c>
      <c r="D12"/>
      <c r="F12" s="1">
        <v>4</v>
      </c>
      <c r="G12"/>
      <c r="H12" s="5">
        <v>3</v>
      </c>
      <c r="I12" s="6">
        <v>1</v>
      </c>
      <c r="P12" s="1">
        <f t="shared" si="0"/>
        <v>0.75</v>
      </c>
      <c r="Q12" s="1">
        <f t="shared" si="0"/>
        <v>0.25</v>
      </c>
      <c r="R12" s="1">
        <f t="shared" si="0"/>
        <v>0</v>
      </c>
      <c r="S12" s="1">
        <f t="shared" si="0"/>
        <v>0</v>
      </c>
      <c r="T12" s="1">
        <f t="shared" si="0"/>
        <v>0</v>
      </c>
      <c r="U12" s="1">
        <f t="shared" si="1"/>
        <v>0</v>
      </c>
    </row>
    <row r="13" spans="1:21" x14ac:dyDescent="0.45">
      <c r="G13"/>
    </row>
    <row r="14" spans="1:21" x14ac:dyDescent="0.45">
      <c r="A14" s="4" t="s">
        <v>24</v>
      </c>
      <c r="B14" t="s">
        <v>66</v>
      </c>
      <c r="C14" t="s">
        <v>66</v>
      </c>
      <c r="D14" t="s">
        <v>366</v>
      </c>
      <c r="E14" s="1">
        <f>IF(C14=B14,1,0)</f>
        <v>1</v>
      </c>
      <c r="F14" s="1">
        <v>0</v>
      </c>
      <c r="G14"/>
      <c r="P14" s="1" t="e">
        <f t="shared" ref="P14:P29" si="2">H14/($F14-$M14)</f>
        <v>#DIV/0!</v>
      </c>
      <c r="Q14" s="1" t="e">
        <f t="shared" ref="Q14:Q29" si="3">I14/($F14-$M14)</f>
        <v>#DIV/0!</v>
      </c>
      <c r="R14" s="1" t="e">
        <f t="shared" ref="R14:R29" si="4">J14/($F14-$M14)</f>
        <v>#DIV/0!</v>
      </c>
      <c r="S14" s="1" t="e">
        <f t="shared" ref="S14:S29" si="5">K14/($F14-$M14)</f>
        <v>#DIV/0!</v>
      </c>
      <c r="T14" s="1" t="e">
        <f t="shared" ref="T14:T29" si="6">L14/($F14-$M14)</f>
        <v>#DIV/0!</v>
      </c>
      <c r="U14" s="1" t="e">
        <f t="shared" ref="U14:U29" si="7">M14/F14</f>
        <v>#DIV/0!</v>
      </c>
    </row>
    <row r="15" spans="1:21" x14ac:dyDescent="0.45">
      <c r="A15" s="4" t="s">
        <v>25</v>
      </c>
      <c r="B15" t="s">
        <v>378</v>
      </c>
      <c r="C15" t="s">
        <v>395</v>
      </c>
      <c r="D15" t="s">
        <v>367</v>
      </c>
      <c r="E15" s="1">
        <f t="shared" ref="E15:E29" si="8">IF(C15=B15,1,0)</f>
        <v>0</v>
      </c>
      <c r="F15" s="1">
        <v>1</v>
      </c>
      <c r="H15" s="5">
        <v>1</v>
      </c>
      <c r="J15" s="7">
        <v>1</v>
      </c>
      <c r="P15" s="1">
        <f t="shared" si="2"/>
        <v>1</v>
      </c>
      <c r="Q15" s="1">
        <f t="shared" si="3"/>
        <v>0</v>
      </c>
      <c r="R15" s="1">
        <f t="shared" si="4"/>
        <v>1</v>
      </c>
      <c r="S15" s="1">
        <f t="shared" si="5"/>
        <v>0</v>
      </c>
      <c r="T15" s="1">
        <f t="shared" si="6"/>
        <v>0</v>
      </c>
      <c r="U15" s="1">
        <f t="shared" si="7"/>
        <v>0</v>
      </c>
    </row>
    <row r="16" spans="1:21" x14ac:dyDescent="0.45">
      <c r="A16" s="4" t="s">
        <v>26</v>
      </c>
      <c r="B16" t="s">
        <v>94</v>
      </c>
      <c r="C16" t="s">
        <v>396</v>
      </c>
      <c r="D16" t="s">
        <v>368</v>
      </c>
      <c r="E16" s="1">
        <f t="shared" si="8"/>
        <v>0</v>
      </c>
      <c r="F16" s="1">
        <v>1</v>
      </c>
      <c r="H16" s="5">
        <v>1</v>
      </c>
      <c r="J16" s="7">
        <v>1</v>
      </c>
      <c r="P16" s="1">
        <f t="shared" si="2"/>
        <v>1</v>
      </c>
      <c r="Q16" s="1">
        <f t="shared" si="3"/>
        <v>0</v>
      </c>
      <c r="R16" s="1">
        <f t="shared" si="4"/>
        <v>1</v>
      </c>
      <c r="S16" s="1">
        <f t="shared" si="5"/>
        <v>0</v>
      </c>
      <c r="T16" s="1">
        <f t="shared" si="6"/>
        <v>0</v>
      </c>
      <c r="U16" s="1">
        <f t="shared" si="7"/>
        <v>0</v>
      </c>
    </row>
    <row r="17" spans="1:21" x14ac:dyDescent="0.45">
      <c r="A17" s="4" t="s">
        <v>27</v>
      </c>
      <c r="B17" t="s">
        <v>379</v>
      </c>
      <c r="C17" t="s">
        <v>397</v>
      </c>
      <c r="D17" t="s">
        <v>369</v>
      </c>
      <c r="E17" s="1">
        <f t="shared" si="8"/>
        <v>0</v>
      </c>
      <c r="F17" s="1">
        <v>1</v>
      </c>
      <c r="H17" s="5">
        <v>1</v>
      </c>
      <c r="J17" s="7">
        <v>1</v>
      </c>
      <c r="P17" s="1">
        <f t="shared" si="2"/>
        <v>1</v>
      </c>
      <c r="Q17" s="1">
        <f t="shared" si="3"/>
        <v>0</v>
      </c>
      <c r="R17" s="1">
        <f t="shared" si="4"/>
        <v>1</v>
      </c>
      <c r="S17" s="1">
        <f t="shared" si="5"/>
        <v>0</v>
      </c>
      <c r="T17" s="1">
        <f t="shared" si="6"/>
        <v>0</v>
      </c>
      <c r="U17" s="1">
        <f t="shared" si="7"/>
        <v>0</v>
      </c>
    </row>
    <row r="18" spans="1:21" x14ac:dyDescent="0.45">
      <c r="A18" s="4" t="s">
        <v>28</v>
      </c>
      <c r="B18" t="s">
        <v>60</v>
      </c>
      <c r="C18" t="s">
        <v>60</v>
      </c>
      <c r="D18" t="s">
        <v>370</v>
      </c>
      <c r="E18" s="1">
        <f t="shared" si="8"/>
        <v>1</v>
      </c>
      <c r="F18" s="1">
        <v>2</v>
      </c>
      <c r="H18" s="5">
        <v>2</v>
      </c>
      <c r="P18" s="1">
        <f t="shared" si="2"/>
        <v>1</v>
      </c>
      <c r="Q18" s="1">
        <f t="shared" si="3"/>
        <v>0</v>
      </c>
      <c r="R18" s="1">
        <f t="shared" si="4"/>
        <v>0</v>
      </c>
      <c r="S18" s="1">
        <f t="shared" si="5"/>
        <v>0</v>
      </c>
      <c r="T18" s="1">
        <f t="shared" si="6"/>
        <v>0</v>
      </c>
      <c r="U18" s="1">
        <f t="shared" si="7"/>
        <v>0</v>
      </c>
    </row>
    <row r="19" spans="1:21" x14ac:dyDescent="0.45">
      <c r="A19" s="4" t="s">
        <v>29</v>
      </c>
      <c r="B19" t="s">
        <v>364</v>
      </c>
      <c r="C19" t="s">
        <v>364</v>
      </c>
      <c r="D19" t="s">
        <v>371</v>
      </c>
      <c r="E19" s="1">
        <f t="shared" si="8"/>
        <v>1</v>
      </c>
      <c r="F19" s="1">
        <v>1</v>
      </c>
      <c r="H19" s="5">
        <v>1</v>
      </c>
      <c r="P19" s="1">
        <f t="shared" si="2"/>
        <v>1</v>
      </c>
      <c r="Q19" s="1">
        <f t="shared" si="3"/>
        <v>0</v>
      </c>
      <c r="R19" s="1">
        <f t="shared" si="4"/>
        <v>0</v>
      </c>
      <c r="S19" s="1">
        <f t="shared" si="5"/>
        <v>0</v>
      </c>
      <c r="T19" s="1">
        <f t="shared" si="6"/>
        <v>0</v>
      </c>
      <c r="U19" s="1">
        <f t="shared" si="7"/>
        <v>0</v>
      </c>
    </row>
    <row r="20" spans="1:21" x14ac:dyDescent="0.45">
      <c r="A20" s="4" t="s">
        <v>30</v>
      </c>
      <c r="B20" t="s">
        <v>129</v>
      </c>
      <c r="C20" t="s">
        <v>129</v>
      </c>
      <c r="D20" t="s">
        <v>391</v>
      </c>
      <c r="E20" s="1">
        <f t="shared" si="8"/>
        <v>1</v>
      </c>
      <c r="F20" s="1">
        <v>2</v>
      </c>
      <c r="H20" s="5">
        <v>2</v>
      </c>
      <c r="P20" s="1">
        <f t="shared" si="2"/>
        <v>1</v>
      </c>
      <c r="Q20" s="1">
        <f t="shared" si="3"/>
        <v>0</v>
      </c>
      <c r="R20" s="1">
        <f t="shared" si="4"/>
        <v>0</v>
      </c>
      <c r="S20" s="1">
        <f t="shared" si="5"/>
        <v>0</v>
      </c>
      <c r="T20" s="1">
        <f t="shared" si="6"/>
        <v>0</v>
      </c>
      <c r="U20" s="1">
        <f t="shared" si="7"/>
        <v>0</v>
      </c>
    </row>
    <row r="21" spans="1:21" x14ac:dyDescent="0.45">
      <c r="A21" s="4" t="s">
        <v>31</v>
      </c>
      <c r="B21" t="s">
        <v>136</v>
      </c>
      <c r="C21" t="s">
        <v>136</v>
      </c>
      <c r="D21" t="s">
        <v>372</v>
      </c>
      <c r="E21" s="1">
        <f t="shared" si="8"/>
        <v>1</v>
      </c>
      <c r="F21" s="1">
        <v>2</v>
      </c>
      <c r="H21" s="5">
        <v>2</v>
      </c>
      <c r="P21" s="1">
        <f t="shared" si="2"/>
        <v>1</v>
      </c>
      <c r="Q21" s="1">
        <f t="shared" si="3"/>
        <v>0</v>
      </c>
      <c r="R21" s="1">
        <f t="shared" si="4"/>
        <v>0</v>
      </c>
      <c r="S21" s="1">
        <f t="shared" si="5"/>
        <v>0</v>
      </c>
      <c r="T21" s="1">
        <f t="shared" si="6"/>
        <v>0</v>
      </c>
      <c r="U21" s="1">
        <f t="shared" si="7"/>
        <v>0</v>
      </c>
    </row>
    <row r="22" spans="1:21" x14ac:dyDescent="0.45">
      <c r="A22" s="4" t="s">
        <v>32</v>
      </c>
      <c r="B22" t="s">
        <v>96</v>
      </c>
      <c r="C22" t="s">
        <v>96</v>
      </c>
      <c r="D22" t="s">
        <v>373</v>
      </c>
      <c r="E22" s="1">
        <f t="shared" si="8"/>
        <v>1</v>
      </c>
      <c r="F22" s="1">
        <v>1</v>
      </c>
      <c r="H22" s="5">
        <v>1</v>
      </c>
      <c r="P22" s="1">
        <f t="shared" si="2"/>
        <v>1</v>
      </c>
      <c r="Q22" s="1">
        <f t="shared" si="3"/>
        <v>0</v>
      </c>
      <c r="R22" s="1">
        <f t="shared" si="4"/>
        <v>0</v>
      </c>
      <c r="S22" s="1">
        <f t="shared" si="5"/>
        <v>0</v>
      </c>
      <c r="T22" s="1">
        <f t="shared" si="6"/>
        <v>0</v>
      </c>
      <c r="U22" s="1">
        <f t="shared" si="7"/>
        <v>0</v>
      </c>
    </row>
    <row r="23" spans="1:21" x14ac:dyDescent="0.45">
      <c r="A23" s="4" t="s">
        <v>33</v>
      </c>
      <c r="B23" t="s">
        <v>149</v>
      </c>
      <c r="C23" t="s">
        <v>149</v>
      </c>
      <c r="D23" t="s">
        <v>392</v>
      </c>
      <c r="E23" s="1">
        <f t="shared" si="8"/>
        <v>1</v>
      </c>
      <c r="F23" s="1">
        <v>1</v>
      </c>
      <c r="H23" s="5">
        <v>1</v>
      </c>
      <c r="P23" s="1">
        <f t="shared" si="2"/>
        <v>1</v>
      </c>
      <c r="Q23" s="1">
        <f t="shared" si="3"/>
        <v>0</v>
      </c>
      <c r="R23" s="1">
        <f t="shared" si="4"/>
        <v>0</v>
      </c>
      <c r="S23" s="1">
        <f t="shared" si="5"/>
        <v>0</v>
      </c>
      <c r="T23" s="1">
        <f t="shared" si="6"/>
        <v>0</v>
      </c>
      <c r="U23" s="1">
        <f t="shared" si="7"/>
        <v>0</v>
      </c>
    </row>
    <row r="24" spans="1:21" x14ac:dyDescent="0.45">
      <c r="A24" s="4" t="s">
        <v>34</v>
      </c>
      <c r="B24" t="s">
        <v>365</v>
      </c>
      <c r="C24" t="s">
        <v>365</v>
      </c>
      <c r="D24" t="s">
        <v>374</v>
      </c>
      <c r="E24" s="1">
        <f t="shared" si="8"/>
        <v>1</v>
      </c>
      <c r="F24" s="1">
        <v>1</v>
      </c>
      <c r="H24" s="5">
        <v>1</v>
      </c>
      <c r="P24" s="1">
        <f t="shared" si="2"/>
        <v>1</v>
      </c>
      <c r="Q24" s="1">
        <f t="shared" si="3"/>
        <v>0</v>
      </c>
      <c r="R24" s="1">
        <f t="shared" si="4"/>
        <v>0</v>
      </c>
      <c r="S24" s="1">
        <f t="shared" si="5"/>
        <v>0</v>
      </c>
      <c r="T24" s="1">
        <f t="shared" si="6"/>
        <v>0</v>
      </c>
      <c r="U24" s="1">
        <f t="shared" si="7"/>
        <v>0</v>
      </c>
    </row>
    <row r="25" spans="1:21" x14ac:dyDescent="0.45">
      <c r="A25" s="4" t="s">
        <v>35</v>
      </c>
      <c r="B25" t="s">
        <v>1192</v>
      </c>
      <c r="C25" s="44" t="s">
        <v>1193</v>
      </c>
      <c r="D25" t="s">
        <v>393</v>
      </c>
      <c r="E25" s="1">
        <f t="shared" si="8"/>
        <v>0</v>
      </c>
      <c r="F25" s="1">
        <v>1</v>
      </c>
      <c r="I25" s="6">
        <v>1</v>
      </c>
      <c r="L25" s="9">
        <v>1</v>
      </c>
      <c r="P25" s="1">
        <f t="shared" si="2"/>
        <v>0</v>
      </c>
      <c r="Q25" s="1">
        <f t="shared" si="3"/>
        <v>1</v>
      </c>
      <c r="R25" s="1">
        <f t="shared" si="4"/>
        <v>0</v>
      </c>
      <c r="S25" s="1">
        <f t="shared" si="5"/>
        <v>0</v>
      </c>
      <c r="T25" s="1">
        <f t="shared" si="6"/>
        <v>1</v>
      </c>
      <c r="U25" s="1">
        <f t="shared" si="7"/>
        <v>0</v>
      </c>
    </row>
    <row r="26" spans="1:21" x14ac:dyDescent="0.45">
      <c r="A26" s="4" t="s">
        <v>36</v>
      </c>
      <c r="B26" t="s">
        <v>36</v>
      </c>
      <c r="C26" t="s">
        <v>36</v>
      </c>
      <c r="D26" t="s">
        <v>375</v>
      </c>
      <c r="E26" s="1">
        <f t="shared" si="8"/>
        <v>1</v>
      </c>
      <c r="F26" s="1">
        <v>1</v>
      </c>
      <c r="H26" s="5">
        <v>1</v>
      </c>
      <c r="P26" s="1">
        <f t="shared" si="2"/>
        <v>1</v>
      </c>
      <c r="Q26" s="1">
        <f t="shared" si="3"/>
        <v>0</v>
      </c>
      <c r="R26" s="1">
        <f t="shared" si="4"/>
        <v>0</v>
      </c>
      <c r="S26" s="1">
        <f t="shared" si="5"/>
        <v>0</v>
      </c>
      <c r="T26" s="1">
        <f t="shared" si="6"/>
        <v>0</v>
      </c>
      <c r="U26" s="1">
        <f t="shared" si="7"/>
        <v>0</v>
      </c>
    </row>
    <row r="27" spans="1:21" x14ac:dyDescent="0.45">
      <c r="A27" s="19" t="s">
        <v>86</v>
      </c>
      <c r="B27" s="35" t="s">
        <v>254</v>
      </c>
      <c r="C27" s="35" t="s">
        <v>254</v>
      </c>
      <c r="D27" t="s">
        <v>394</v>
      </c>
      <c r="E27" s="1">
        <f t="shared" si="8"/>
        <v>1</v>
      </c>
      <c r="F27" s="1">
        <v>2</v>
      </c>
      <c r="H27" s="5">
        <v>2</v>
      </c>
      <c r="P27" s="1">
        <f t="shared" si="2"/>
        <v>1</v>
      </c>
      <c r="Q27" s="1">
        <f t="shared" si="3"/>
        <v>0</v>
      </c>
      <c r="R27" s="1">
        <f t="shared" si="4"/>
        <v>0</v>
      </c>
      <c r="S27" s="1">
        <f t="shared" si="5"/>
        <v>0</v>
      </c>
      <c r="T27" s="1">
        <f t="shared" si="6"/>
        <v>0</v>
      </c>
      <c r="U27" s="1">
        <f t="shared" si="7"/>
        <v>0</v>
      </c>
    </row>
    <row r="28" spans="1:21" x14ac:dyDescent="0.45">
      <c r="A28" s="34" t="s">
        <v>87</v>
      </c>
      <c r="B28" s="35" t="s">
        <v>66</v>
      </c>
      <c r="C28" t="s">
        <v>66</v>
      </c>
      <c r="D28" t="s">
        <v>376</v>
      </c>
      <c r="E28" s="1">
        <f t="shared" si="8"/>
        <v>1</v>
      </c>
      <c r="F28" s="1">
        <v>0</v>
      </c>
      <c r="P28" s="1" t="e">
        <f t="shared" si="2"/>
        <v>#DIV/0!</v>
      </c>
      <c r="Q28" s="1" t="e">
        <f t="shared" si="3"/>
        <v>#DIV/0!</v>
      </c>
      <c r="R28" s="1" t="e">
        <f t="shared" si="4"/>
        <v>#DIV/0!</v>
      </c>
      <c r="S28" s="1" t="e">
        <f t="shared" si="5"/>
        <v>#DIV/0!</v>
      </c>
      <c r="T28" s="1" t="e">
        <f t="shared" si="6"/>
        <v>#DIV/0!</v>
      </c>
      <c r="U28" s="1" t="e">
        <f t="shared" si="7"/>
        <v>#DIV/0!</v>
      </c>
    </row>
    <row r="29" spans="1:21" x14ac:dyDescent="0.45">
      <c r="A29" s="19" t="s">
        <v>83</v>
      </c>
      <c r="B29" s="35" t="s">
        <v>83</v>
      </c>
      <c r="C29" t="s">
        <v>83</v>
      </c>
      <c r="D29" t="s">
        <v>377</v>
      </c>
      <c r="E29" s="1">
        <f t="shared" si="8"/>
        <v>1</v>
      </c>
      <c r="F29" s="1">
        <v>1</v>
      </c>
      <c r="H29" s="5">
        <v>1</v>
      </c>
      <c r="P29" s="1">
        <f t="shared" si="2"/>
        <v>1</v>
      </c>
      <c r="Q29" s="1">
        <f t="shared" si="3"/>
        <v>0</v>
      </c>
      <c r="R29" s="1">
        <f t="shared" si="4"/>
        <v>0</v>
      </c>
      <c r="S29" s="1">
        <f t="shared" si="5"/>
        <v>0</v>
      </c>
      <c r="T29" s="1">
        <f t="shared" si="6"/>
        <v>0</v>
      </c>
      <c r="U29" s="1">
        <f t="shared" si="7"/>
        <v>0</v>
      </c>
    </row>
    <row r="30" spans="1:21" x14ac:dyDescent="0.45">
      <c r="D30"/>
    </row>
    <row r="31" spans="1:21" x14ac:dyDescent="0.45">
      <c r="D31"/>
    </row>
    <row r="37" spans="2:4" x14ac:dyDescent="0.45">
      <c r="B37" s="35"/>
      <c r="C37" s="35"/>
      <c r="D37" s="35"/>
    </row>
  </sheetData>
  <conditionalFormatting sqref="E14:E29">
    <cfRule type="cellIs" dxfId="11" priority="1" operator="equal">
      <formula>0</formula>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E2D7C-11C0-410D-97FA-AF1A173C2273}">
  <dimension ref="A1:U37"/>
  <sheetViews>
    <sheetView zoomScale="103" zoomScaleNormal="80" workbookViewId="0">
      <pane ySplit="1" topLeftCell="A10" activePane="bottomLeft" state="frozen"/>
      <selection pane="bottomLeft" activeCell="A25" sqref="A25:XFD25"/>
    </sheetView>
  </sheetViews>
  <sheetFormatPr defaultColWidth="8.9296875" defaultRowHeight="14.25" x14ac:dyDescent="0.45"/>
  <cols>
    <col min="1" max="1" width="11.73046875" style="19" customWidth="1"/>
    <col min="2" max="2" width="49.9296875" style="1" customWidth="1"/>
    <col min="3" max="3" width="45.6640625" style="1" customWidth="1"/>
    <col min="4" max="4" width="14"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321</v>
      </c>
      <c r="C2" s="27" t="s">
        <v>318</v>
      </c>
      <c r="D2"/>
      <c r="F2" s="1">
        <v>1</v>
      </c>
      <c r="G2">
        <v>1</v>
      </c>
      <c r="H2" s="5">
        <v>1</v>
      </c>
      <c r="P2" s="1">
        <f>H2/($F2-$M2)</f>
        <v>1</v>
      </c>
      <c r="Q2" s="1">
        <f>I2/($F2-$M2)</f>
        <v>0</v>
      </c>
      <c r="R2" s="1">
        <f>J2/($F2-$M2)</f>
        <v>0</v>
      </c>
      <c r="S2" s="1">
        <f>K2/($F2-$M2)</f>
        <v>0</v>
      </c>
      <c r="T2" s="1">
        <f>L2/($F2-$M2)</f>
        <v>0</v>
      </c>
      <c r="U2" s="1">
        <f>M2/F2</f>
        <v>0</v>
      </c>
    </row>
    <row r="3" spans="1:21" x14ac:dyDescent="0.45">
      <c r="A3" s="26" t="s">
        <v>7</v>
      </c>
      <c r="B3" t="s">
        <v>322</v>
      </c>
      <c r="C3" t="s">
        <v>341</v>
      </c>
      <c r="D3" s="27"/>
      <c r="F3" s="1">
        <v>1</v>
      </c>
      <c r="G3"/>
      <c r="H3" s="5">
        <v>1</v>
      </c>
      <c r="J3" s="7">
        <v>2</v>
      </c>
      <c r="P3" s="1">
        <f t="shared" ref="P3:T29" si="0">H3/($F3-$M3)</f>
        <v>1</v>
      </c>
      <c r="Q3" s="1">
        <f t="shared" si="0"/>
        <v>0</v>
      </c>
      <c r="R3" s="1">
        <f t="shared" si="0"/>
        <v>2</v>
      </c>
      <c r="S3" s="1">
        <f t="shared" si="0"/>
        <v>0</v>
      </c>
      <c r="T3" s="1">
        <f t="shared" si="0"/>
        <v>0</v>
      </c>
      <c r="U3" s="1">
        <f t="shared" ref="U3:U29" si="1">M3/F3</f>
        <v>0</v>
      </c>
    </row>
    <row r="4" spans="1:21" x14ac:dyDescent="0.45">
      <c r="A4" s="26" t="s">
        <v>9</v>
      </c>
      <c r="B4" t="s">
        <v>323</v>
      </c>
      <c r="C4" s="27" t="s">
        <v>319</v>
      </c>
      <c r="D4"/>
      <c r="F4" s="1">
        <v>1</v>
      </c>
      <c r="G4" s="63"/>
      <c r="H4" s="5">
        <v>1</v>
      </c>
      <c r="P4" s="1">
        <f t="shared" si="0"/>
        <v>1</v>
      </c>
      <c r="Q4" s="1">
        <f t="shared" si="0"/>
        <v>0</v>
      </c>
      <c r="R4" s="1">
        <f t="shared" si="0"/>
        <v>0</v>
      </c>
      <c r="S4" s="1">
        <f t="shared" si="0"/>
        <v>0</v>
      </c>
      <c r="T4" s="1">
        <f t="shared" si="0"/>
        <v>0</v>
      </c>
      <c r="U4" s="1">
        <f t="shared" si="1"/>
        <v>0</v>
      </c>
    </row>
    <row r="5" spans="1:21" x14ac:dyDescent="0.45">
      <c r="A5" s="26" t="s">
        <v>11</v>
      </c>
      <c r="B5" t="s">
        <v>324</v>
      </c>
      <c r="C5" s="27" t="s">
        <v>320</v>
      </c>
      <c r="D5"/>
      <c r="F5" s="1">
        <v>2</v>
      </c>
      <c r="G5" s="63"/>
      <c r="H5" s="5">
        <v>2</v>
      </c>
      <c r="P5" s="1">
        <f t="shared" si="0"/>
        <v>1</v>
      </c>
      <c r="Q5" s="1">
        <f t="shared" si="0"/>
        <v>0</v>
      </c>
      <c r="R5" s="1">
        <f t="shared" si="0"/>
        <v>0</v>
      </c>
      <c r="S5" s="1">
        <f t="shared" si="0"/>
        <v>0</v>
      </c>
      <c r="T5" s="1">
        <f t="shared" si="0"/>
        <v>0</v>
      </c>
      <c r="U5" s="1">
        <f t="shared" si="1"/>
        <v>0</v>
      </c>
    </row>
    <row r="6" spans="1:21" x14ac:dyDescent="0.45">
      <c r="A6" s="26" t="s">
        <v>13</v>
      </c>
      <c r="B6" s="35" t="s">
        <v>325</v>
      </c>
      <c r="C6" t="s">
        <v>342</v>
      </c>
      <c r="D6"/>
      <c r="F6" s="1">
        <v>5</v>
      </c>
      <c r="G6" s="63"/>
      <c r="H6" s="5">
        <v>5</v>
      </c>
      <c r="P6" s="1">
        <f t="shared" si="0"/>
        <v>1</v>
      </c>
      <c r="Q6" s="1">
        <f t="shared" si="0"/>
        <v>0</v>
      </c>
      <c r="R6" s="1">
        <f t="shared" si="0"/>
        <v>0</v>
      </c>
      <c r="S6" s="1">
        <f t="shared" si="0"/>
        <v>0</v>
      </c>
      <c r="T6" s="1">
        <f t="shared" si="0"/>
        <v>0</v>
      </c>
      <c r="U6" s="1">
        <f t="shared" si="1"/>
        <v>0</v>
      </c>
    </row>
    <row r="7" spans="1:21" x14ac:dyDescent="0.45">
      <c r="A7" s="26" t="s">
        <v>15</v>
      </c>
      <c r="B7" t="s">
        <v>344</v>
      </c>
      <c r="C7" t="s">
        <v>343</v>
      </c>
      <c r="D7" s="27"/>
      <c r="F7" s="1">
        <v>1</v>
      </c>
      <c r="G7" s="63"/>
      <c r="H7" s="5">
        <v>1</v>
      </c>
      <c r="J7" s="7">
        <v>1</v>
      </c>
      <c r="P7" s="1">
        <f t="shared" si="0"/>
        <v>1</v>
      </c>
      <c r="Q7" s="1">
        <f t="shared" si="0"/>
        <v>0</v>
      </c>
      <c r="R7" s="1">
        <f t="shared" si="0"/>
        <v>1</v>
      </c>
      <c r="S7" s="1">
        <f t="shared" si="0"/>
        <v>0</v>
      </c>
      <c r="T7" s="1">
        <f t="shared" si="0"/>
        <v>0</v>
      </c>
      <c r="U7" s="1">
        <f t="shared" si="1"/>
        <v>0</v>
      </c>
    </row>
    <row r="8" spans="1:21" x14ac:dyDescent="0.45">
      <c r="A8" s="26" t="s">
        <v>16</v>
      </c>
      <c r="B8" s="55" t="s">
        <v>1155</v>
      </c>
      <c r="C8" s="55" t="s">
        <v>1154</v>
      </c>
      <c r="D8"/>
      <c r="F8" s="1">
        <v>4</v>
      </c>
      <c r="G8" s="63"/>
      <c r="H8" s="5">
        <v>2</v>
      </c>
      <c r="I8" s="6">
        <v>2</v>
      </c>
      <c r="K8" s="8">
        <v>2</v>
      </c>
      <c r="P8" s="1">
        <f t="shared" si="0"/>
        <v>0.5</v>
      </c>
      <c r="Q8" s="1">
        <f t="shared" si="0"/>
        <v>0.5</v>
      </c>
      <c r="R8" s="1">
        <f t="shared" si="0"/>
        <v>0</v>
      </c>
      <c r="S8" s="1">
        <f t="shared" si="0"/>
        <v>0.5</v>
      </c>
      <c r="T8" s="1">
        <f t="shared" si="0"/>
        <v>0</v>
      </c>
      <c r="U8" s="1">
        <f t="shared" si="1"/>
        <v>0</v>
      </c>
    </row>
    <row r="9" spans="1:21" x14ac:dyDescent="0.45">
      <c r="A9" s="26" t="s">
        <v>18</v>
      </c>
      <c r="B9" t="s">
        <v>66</v>
      </c>
      <c r="C9" t="s">
        <v>346</v>
      </c>
      <c r="D9"/>
      <c r="F9" s="1">
        <v>0</v>
      </c>
      <c r="G9" s="63"/>
      <c r="J9" s="7">
        <v>4</v>
      </c>
      <c r="P9" s="1" t="e">
        <f t="shared" si="0"/>
        <v>#DIV/0!</v>
      </c>
      <c r="Q9" s="1" t="e">
        <f t="shared" si="0"/>
        <v>#DIV/0!</v>
      </c>
      <c r="R9" s="1" t="e">
        <f t="shared" si="0"/>
        <v>#DIV/0!</v>
      </c>
      <c r="S9" s="1" t="e">
        <f t="shared" si="0"/>
        <v>#DIV/0!</v>
      </c>
      <c r="T9" s="1" t="e">
        <f t="shared" si="0"/>
        <v>#DIV/0!</v>
      </c>
      <c r="U9" s="1" t="e">
        <f t="shared" si="1"/>
        <v>#DIV/0!</v>
      </c>
    </row>
    <row r="10" spans="1:21" x14ac:dyDescent="0.45">
      <c r="A10" s="26" t="s">
        <v>20</v>
      </c>
      <c r="B10" t="s">
        <v>326</v>
      </c>
      <c r="C10" t="s">
        <v>345</v>
      </c>
      <c r="D10"/>
      <c r="F10" s="1">
        <v>1</v>
      </c>
      <c r="G10" s="63"/>
      <c r="H10" s="5">
        <v>1</v>
      </c>
      <c r="P10" s="1">
        <f t="shared" si="0"/>
        <v>1</v>
      </c>
      <c r="Q10" s="1">
        <f t="shared" si="0"/>
        <v>0</v>
      </c>
      <c r="R10" s="1">
        <f t="shared" si="0"/>
        <v>0</v>
      </c>
      <c r="S10" s="1">
        <f t="shared" si="0"/>
        <v>0</v>
      </c>
      <c r="T10" s="1">
        <f t="shared" si="0"/>
        <v>0</v>
      </c>
      <c r="U10" s="1">
        <f t="shared" si="1"/>
        <v>0</v>
      </c>
    </row>
    <row r="11" spans="1:21" x14ac:dyDescent="0.45">
      <c r="A11" s="26" t="s">
        <v>225</v>
      </c>
      <c r="D11"/>
      <c r="F11" s="1">
        <v>1</v>
      </c>
      <c r="G11" s="68"/>
      <c r="H11" s="5">
        <v>1</v>
      </c>
      <c r="J11" s="7">
        <v>4</v>
      </c>
      <c r="P11" s="1">
        <f t="shared" si="0"/>
        <v>1</v>
      </c>
      <c r="Q11" s="1">
        <f t="shared" si="0"/>
        <v>0</v>
      </c>
      <c r="R11" s="1">
        <f t="shared" si="0"/>
        <v>4</v>
      </c>
      <c r="S11" s="1">
        <f t="shared" si="0"/>
        <v>0</v>
      </c>
      <c r="T11" s="1">
        <f t="shared" si="0"/>
        <v>0</v>
      </c>
      <c r="U11" s="1">
        <f t="shared" si="1"/>
        <v>0</v>
      </c>
    </row>
    <row r="12" spans="1:21" x14ac:dyDescent="0.45">
      <c r="A12" s="26" t="s">
        <v>22</v>
      </c>
      <c r="B12" t="s">
        <v>327</v>
      </c>
      <c r="C12" t="s">
        <v>347</v>
      </c>
      <c r="D12"/>
      <c r="F12" s="1">
        <v>2</v>
      </c>
      <c r="G12" s="63"/>
      <c r="H12" s="5">
        <v>2</v>
      </c>
      <c r="J12" s="7">
        <v>3</v>
      </c>
      <c r="P12" s="1">
        <f t="shared" si="0"/>
        <v>1</v>
      </c>
      <c r="Q12" s="1">
        <f t="shared" si="0"/>
        <v>0</v>
      </c>
      <c r="R12" s="1">
        <f t="shared" si="0"/>
        <v>1.5</v>
      </c>
      <c r="S12" s="1">
        <f t="shared" si="0"/>
        <v>0</v>
      </c>
      <c r="T12" s="1">
        <f t="shared" si="0"/>
        <v>0</v>
      </c>
      <c r="U12" s="1">
        <f t="shared" si="1"/>
        <v>0</v>
      </c>
    </row>
    <row r="14" spans="1:21" x14ac:dyDescent="0.45">
      <c r="A14" s="4" t="s">
        <v>24</v>
      </c>
      <c r="B14" t="s">
        <v>66</v>
      </c>
      <c r="C14" t="s">
        <v>93</v>
      </c>
      <c r="D14" t="s">
        <v>348</v>
      </c>
      <c r="E14" s="1">
        <f>IF(C14=B14,1,0)</f>
        <v>0</v>
      </c>
      <c r="F14" s="1">
        <v>0</v>
      </c>
      <c r="L14" s="9">
        <v>1</v>
      </c>
      <c r="P14" s="1" t="e">
        <f t="shared" si="0"/>
        <v>#DIV/0!</v>
      </c>
      <c r="Q14" s="1" t="e">
        <f t="shared" si="0"/>
        <v>#DIV/0!</v>
      </c>
      <c r="R14" s="1" t="e">
        <f t="shared" si="0"/>
        <v>#DIV/0!</v>
      </c>
      <c r="S14" s="1" t="e">
        <f t="shared" si="0"/>
        <v>#DIV/0!</v>
      </c>
      <c r="T14" s="1" t="e">
        <f t="shared" si="0"/>
        <v>#DIV/0!</v>
      </c>
      <c r="U14" s="1" t="e">
        <f t="shared" si="1"/>
        <v>#DIV/0!</v>
      </c>
    </row>
    <row r="15" spans="1:21" x14ac:dyDescent="0.45">
      <c r="A15" s="4" t="s">
        <v>25</v>
      </c>
      <c r="B15" t="s">
        <v>57</v>
      </c>
      <c r="C15" t="s">
        <v>57</v>
      </c>
      <c r="D15" t="s">
        <v>331</v>
      </c>
      <c r="E15" s="1">
        <f t="shared" ref="E15:E29"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332</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147</v>
      </c>
      <c r="C17" t="s">
        <v>59</v>
      </c>
      <c r="D17" t="s">
        <v>333</v>
      </c>
      <c r="E17" s="1">
        <f t="shared" si="2"/>
        <v>0</v>
      </c>
      <c r="F17" s="1">
        <v>1</v>
      </c>
      <c r="H17" s="5">
        <v>1</v>
      </c>
      <c r="J17" s="7">
        <v>1</v>
      </c>
      <c r="P17" s="1">
        <f t="shared" si="0"/>
        <v>1</v>
      </c>
      <c r="Q17" s="1">
        <f t="shared" si="0"/>
        <v>0</v>
      </c>
      <c r="R17" s="1">
        <f t="shared" si="0"/>
        <v>1</v>
      </c>
      <c r="S17" s="1">
        <f t="shared" si="0"/>
        <v>0</v>
      </c>
      <c r="T17" s="1">
        <f t="shared" si="0"/>
        <v>0</v>
      </c>
      <c r="U17" s="1">
        <f t="shared" si="1"/>
        <v>0</v>
      </c>
    </row>
    <row r="18" spans="1:21" x14ac:dyDescent="0.45">
      <c r="A18" s="4" t="s">
        <v>28</v>
      </c>
      <c r="B18" t="s">
        <v>60</v>
      </c>
      <c r="C18" t="s">
        <v>60</v>
      </c>
      <c r="D18" t="s">
        <v>334</v>
      </c>
      <c r="E18" s="1">
        <f t="shared" si="2"/>
        <v>1</v>
      </c>
      <c r="F18" s="1">
        <v>2</v>
      </c>
      <c r="H18" s="5">
        <v>2</v>
      </c>
      <c r="P18" s="1">
        <f t="shared" si="0"/>
        <v>1</v>
      </c>
      <c r="Q18" s="1">
        <f t="shared" si="0"/>
        <v>0</v>
      </c>
      <c r="R18" s="1">
        <f t="shared" si="0"/>
        <v>0</v>
      </c>
      <c r="S18" s="1">
        <f t="shared" si="0"/>
        <v>0</v>
      </c>
      <c r="T18" s="1">
        <f t="shared" si="0"/>
        <v>0</v>
      </c>
      <c r="U18" s="1">
        <f t="shared" si="1"/>
        <v>0</v>
      </c>
    </row>
    <row r="19" spans="1:21" x14ac:dyDescent="0.45">
      <c r="A19" s="4" t="s">
        <v>29</v>
      </c>
      <c r="B19" t="s">
        <v>123</v>
      </c>
      <c r="C19" t="s">
        <v>123</v>
      </c>
      <c r="D19" t="s">
        <v>349</v>
      </c>
      <c r="E19" s="1">
        <f t="shared" si="2"/>
        <v>1</v>
      </c>
      <c r="F19" s="1">
        <v>2</v>
      </c>
      <c r="H19" s="5">
        <v>2</v>
      </c>
      <c r="P19" s="1">
        <f t="shared" si="0"/>
        <v>1</v>
      </c>
      <c r="Q19" s="1">
        <f t="shared" si="0"/>
        <v>0</v>
      </c>
      <c r="R19" s="1">
        <f t="shared" si="0"/>
        <v>0</v>
      </c>
      <c r="S19" s="1">
        <f t="shared" si="0"/>
        <v>0</v>
      </c>
      <c r="T19" s="1">
        <f t="shared" si="0"/>
        <v>0</v>
      </c>
      <c r="U19" s="1">
        <f t="shared" si="1"/>
        <v>0</v>
      </c>
    </row>
    <row r="20" spans="1:21" x14ac:dyDescent="0.45">
      <c r="A20" s="4" t="s">
        <v>30</v>
      </c>
      <c r="B20" t="s">
        <v>62</v>
      </c>
      <c r="C20" t="s">
        <v>129</v>
      </c>
      <c r="D20" t="s">
        <v>350</v>
      </c>
      <c r="E20" s="1">
        <f t="shared" si="2"/>
        <v>0</v>
      </c>
      <c r="F20" s="1">
        <v>1</v>
      </c>
      <c r="H20" s="5">
        <v>1</v>
      </c>
      <c r="J20" s="7">
        <v>1</v>
      </c>
      <c r="P20" s="1">
        <f t="shared" si="0"/>
        <v>1</v>
      </c>
      <c r="Q20" s="1">
        <f t="shared" si="0"/>
        <v>0</v>
      </c>
      <c r="R20" s="1">
        <f t="shared" si="0"/>
        <v>1</v>
      </c>
      <c r="S20" s="1">
        <f t="shared" si="0"/>
        <v>0</v>
      </c>
      <c r="T20" s="1">
        <f t="shared" si="0"/>
        <v>0</v>
      </c>
      <c r="U20" s="1">
        <f t="shared" si="1"/>
        <v>0</v>
      </c>
    </row>
    <row r="21" spans="1:21" x14ac:dyDescent="0.45">
      <c r="A21" s="4" t="s">
        <v>31</v>
      </c>
      <c r="B21" t="s">
        <v>63</v>
      </c>
      <c r="C21" t="s">
        <v>136</v>
      </c>
      <c r="D21" t="s">
        <v>335</v>
      </c>
      <c r="E21" s="1">
        <f t="shared" si="2"/>
        <v>0</v>
      </c>
      <c r="F21" s="1">
        <v>1</v>
      </c>
      <c r="H21" s="5">
        <v>1</v>
      </c>
      <c r="J21" s="7">
        <v>1</v>
      </c>
      <c r="P21" s="1">
        <f t="shared" si="0"/>
        <v>1</v>
      </c>
      <c r="Q21" s="1">
        <f t="shared" si="0"/>
        <v>0</v>
      </c>
      <c r="R21" s="1">
        <f t="shared" si="0"/>
        <v>1</v>
      </c>
      <c r="S21" s="1">
        <f t="shared" si="0"/>
        <v>0</v>
      </c>
      <c r="T21" s="1">
        <f t="shared" si="0"/>
        <v>0</v>
      </c>
      <c r="U21" s="1">
        <f t="shared" si="1"/>
        <v>0</v>
      </c>
    </row>
    <row r="22" spans="1:21" x14ac:dyDescent="0.45">
      <c r="A22" s="4" t="s">
        <v>32</v>
      </c>
      <c r="B22" t="s">
        <v>96</v>
      </c>
      <c r="C22" t="s">
        <v>96</v>
      </c>
      <c r="D22" t="s">
        <v>336</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354</v>
      </c>
      <c r="C23" t="s">
        <v>353</v>
      </c>
      <c r="D23" t="s">
        <v>351</v>
      </c>
      <c r="E23" s="1">
        <f t="shared" si="2"/>
        <v>0</v>
      </c>
      <c r="F23" s="1">
        <v>3</v>
      </c>
      <c r="H23" s="5">
        <v>2</v>
      </c>
      <c r="I23" s="6">
        <v>1</v>
      </c>
      <c r="J23" s="7">
        <v>1</v>
      </c>
      <c r="P23" s="1">
        <f t="shared" si="0"/>
        <v>0.66666666666666663</v>
      </c>
      <c r="Q23" s="1">
        <f t="shared" si="0"/>
        <v>0.33333333333333331</v>
      </c>
      <c r="R23" s="1">
        <f t="shared" si="0"/>
        <v>0.33333333333333331</v>
      </c>
      <c r="S23" s="1">
        <f t="shared" si="0"/>
        <v>0</v>
      </c>
      <c r="T23" s="1">
        <f t="shared" si="0"/>
        <v>0</v>
      </c>
      <c r="U23" s="1">
        <f t="shared" si="1"/>
        <v>0</v>
      </c>
    </row>
    <row r="24" spans="1:21" x14ac:dyDescent="0.45">
      <c r="A24" s="4" t="s">
        <v>34</v>
      </c>
      <c r="B24" s="32" t="s">
        <v>255</v>
      </c>
      <c r="C24" t="s">
        <v>328</v>
      </c>
      <c r="D24" t="s">
        <v>355</v>
      </c>
      <c r="E24" s="1">
        <f t="shared" si="2"/>
        <v>0</v>
      </c>
      <c r="F24" s="1">
        <v>3</v>
      </c>
      <c r="I24" s="6">
        <v>3</v>
      </c>
      <c r="J24" s="7">
        <v>2</v>
      </c>
      <c r="L24" s="9">
        <v>1</v>
      </c>
      <c r="P24" s="1">
        <f t="shared" si="0"/>
        <v>0</v>
      </c>
      <c r="Q24" s="1">
        <f t="shared" si="0"/>
        <v>1</v>
      </c>
      <c r="R24" s="1">
        <f t="shared" si="0"/>
        <v>0.66666666666666663</v>
      </c>
      <c r="S24" s="1">
        <f t="shared" si="0"/>
        <v>0</v>
      </c>
      <c r="T24" s="1">
        <f t="shared" si="0"/>
        <v>0.33333333333333331</v>
      </c>
      <c r="U24" s="1">
        <f t="shared" si="1"/>
        <v>0</v>
      </c>
    </row>
    <row r="25" spans="1:21" x14ac:dyDescent="0.45">
      <c r="A25" s="4" t="s">
        <v>35</v>
      </c>
      <c r="B25" t="s">
        <v>138</v>
      </c>
      <c r="C25" t="s">
        <v>138</v>
      </c>
      <c r="D25" t="s">
        <v>337</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s">
        <v>36</v>
      </c>
      <c r="C26" t="s">
        <v>36</v>
      </c>
      <c r="D26" t="s">
        <v>338</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t="s">
        <v>84</v>
      </c>
      <c r="C27" t="s">
        <v>329</v>
      </c>
      <c r="D27" t="s">
        <v>339</v>
      </c>
      <c r="E27" s="1">
        <f t="shared" si="2"/>
        <v>0</v>
      </c>
      <c r="F27" s="1">
        <v>1</v>
      </c>
      <c r="H27" s="5">
        <v>1</v>
      </c>
      <c r="J27" s="7">
        <v>2</v>
      </c>
      <c r="P27" s="1">
        <f t="shared" si="0"/>
        <v>1</v>
      </c>
      <c r="Q27" s="1">
        <f t="shared" si="0"/>
        <v>0</v>
      </c>
      <c r="R27" s="1">
        <f t="shared" si="0"/>
        <v>2</v>
      </c>
      <c r="S27" s="1">
        <f t="shared" si="0"/>
        <v>0</v>
      </c>
      <c r="T27" s="1">
        <f t="shared" si="0"/>
        <v>0</v>
      </c>
      <c r="U27" s="1">
        <f t="shared" si="1"/>
        <v>0</v>
      </c>
    </row>
    <row r="28" spans="1:21" x14ac:dyDescent="0.45">
      <c r="A28" s="34" t="s">
        <v>87</v>
      </c>
      <c r="B28" s="35" t="s">
        <v>66</v>
      </c>
      <c r="C28" t="s">
        <v>330</v>
      </c>
      <c r="D28" t="s">
        <v>356</v>
      </c>
      <c r="E28" s="1">
        <f t="shared" si="2"/>
        <v>0</v>
      </c>
      <c r="F28" s="1">
        <v>0</v>
      </c>
      <c r="J28" s="7">
        <v>2</v>
      </c>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t="s">
        <v>83</v>
      </c>
      <c r="C29" t="s">
        <v>83</v>
      </c>
      <c r="D29" t="s">
        <v>340</v>
      </c>
      <c r="E29" s="1">
        <f t="shared" si="2"/>
        <v>1</v>
      </c>
      <c r="F29" s="1">
        <v>1</v>
      </c>
      <c r="H29" s="5">
        <v>1</v>
      </c>
      <c r="P29" s="1">
        <f t="shared" si="0"/>
        <v>1</v>
      </c>
      <c r="Q29" s="1">
        <f t="shared" si="0"/>
        <v>0</v>
      </c>
      <c r="R29" s="1">
        <f t="shared" si="0"/>
        <v>0</v>
      </c>
      <c r="S29" s="1">
        <f t="shared" si="0"/>
        <v>0</v>
      </c>
      <c r="T29" s="1">
        <f t="shared" si="0"/>
        <v>0</v>
      </c>
      <c r="U29" s="1">
        <f t="shared" si="1"/>
        <v>0</v>
      </c>
    </row>
    <row r="30" spans="1:21" x14ac:dyDescent="0.45">
      <c r="D30"/>
    </row>
    <row r="37" spans="2:4" x14ac:dyDescent="0.45">
      <c r="B37" s="35"/>
      <c r="C37" s="35"/>
      <c r="D37" s="35"/>
    </row>
  </sheetData>
  <conditionalFormatting sqref="E14:E29">
    <cfRule type="cellIs" dxfId="10" priority="1" operator="equal">
      <formula>0</formula>
    </cfRule>
  </conditionalFormatting>
  <pageMargins left="0.7" right="0.7" top="0.75" bottom="0.75" header="0.3" footer="0.3"/>
  <pageSetup orientation="portrait" horizontalDpi="1200" verticalDpi="120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1051C-EAFB-4A72-B79E-0ED05A9FA89A}">
  <dimension ref="A1:U37"/>
  <sheetViews>
    <sheetView zoomScale="90" zoomScaleNormal="90" workbookViewId="0">
      <pane ySplit="1" topLeftCell="A8" activePane="bottomLeft" state="frozen"/>
      <selection pane="bottomLeft" activeCell="J25" sqref="J25"/>
    </sheetView>
  </sheetViews>
  <sheetFormatPr defaultColWidth="8.9296875" defaultRowHeight="14.25" x14ac:dyDescent="0.45"/>
  <cols>
    <col min="1" max="1" width="11.73046875" style="19" customWidth="1"/>
    <col min="2" max="2" width="38.46484375" style="1" customWidth="1"/>
    <col min="3" max="3" width="43.796875" style="1" customWidth="1"/>
    <col min="4" max="4" width="35.5976562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35" t="s">
        <v>276</v>
      </c>
      <c r="C2" s="27" t="s">
        <v>274</v>
      </c>
      <c r="D2"/>
      <c r="F2" s="1">
        <v>1</v>
      </c>
      <c r="G2"/>
      <c r="H2" s="5">
        <v>1</v>
      </c>
      <c r="P2" s="1">
        <f>H2/($F2-$M2)</f>
        <v>1</v>
      </c>
      <c r="Q2" s="1">
        <f>I2/($F2-$M2)</f>
        <v>0</v>
      </c>
      <c r="R2" s="1">
        <f>J2/($F2-$M2)</f>
        <v>0</v>
      </c>
      <c r="S2" s="1">
        <f>K2/($F2-$M2)</f>
        <v>0</v>
      </c>
      <c r="T2" s="1">
        <f>L2/($F2-$M2)</f>
        <v>0</v>
      </c>
      <c r="U2" s="1">
        <f>M2/F2</f>
        <v>0</v>
      </c>
    </row>
    <row r="3" spans="1:21" ht="42.75" x14ac:dyDescent="0.45">
      <c r="A3" s="26" t="s">
        <v>7</v>
      </c>
      <c r="B3" s="18" t="s">
        <v>301</v>
      </c>
      <c r="C3" t="s">
        <v>302</v>
      </c>
      <c r="D3" s="27"/>
      <c r="F3" s="1">
        <v>2</v>
      </c>
      <c r="G3" s="63"/>
      <c r="H3" s="5">
        <v>2</v>
      </c>
      <c r="J3" s="7">
        <v>1</v>
      </c>
      <c r="P3" s="1">
        <f t="shared" ref="P3:T29" si="0">H3/($F3-$M3)</f>
        <v>1</v>
      </c>
      <c r="Q3" s="1">
        <f t="shared" si="0"/>
        <v>0</v>
      </c>
      <c r="R3" s="1">
        <f t="shared" si="0"/>
        <v>0.5</v>
      </c>
      <c r="S3" s="1">
        <f t="shared" si="0"/>
        <v>0</v>
      </c>
      <c r="T3" s="1">
        <f t="shared" si="0"/>
        <v>0</v>
      </c>
      <c r="U3" s="1">
        <f t="shared" ref="U3:U29" si="1">M3/F3</f>
        <v>0</v>
      </c>
    </row>
    <row r="4" spans="1:21" s="56" customFormat="1" x14ac:dyDescent="0.45">
      <c r="A4" s="54" t="s">
        <v>9</v>
      </c>
      <c r="B4" s="64" t="s">
        <v>308</v>
      </c>
      <c r="C4" s="67" t="s">
        <v>275</v>
      </c>
      <c r="D4" s="55"/>
      <c r="F4" s="56">
        <v>4</v>
      </c>
      <c r="G4" s="66"/>
      <c r="H4" s="57">
        <v>2</v>
      </c>
      <c r="I4" s="58">
        <v>2</v>
      </c>
      <c r="J4" s="59"/>
      <c r="K4" s="60"/>
      <c r="L4" s="61"/>
      <c r="M4" s="62"/>
      <c r="P4" s="56">
        <f t="shared" si="0"/>
        <v>0.5</v>
      </c>
      <c r="Q4" s="56">
        <f t="shared" si="0"/>
        <v>0.5</v>
      </c>
      <c r="R4" s="56">
        <f t="shared" si="0"/>
        <v>0</v>
      </c>
      <c r="S4" s="56">
        <f t="shared" si="0"/>
        <v>0</v>
      </c>
      <c r="T4" s="56">
        <f t="shared" si="0"/>
        <v>0</v>
      </c>
      <c r="U4" s="56">
        <f t="shared" si="1"/>
        <v>0</v>
      </c>
    </row>
    <row r="5" spans="1:21" s="56" customFormat="1" x14ac:dyDescent="0.45">
      <c r="A5" s="54" t="s">
        <v>11</v>
      </c>
      <c r="B5" s="55" t="s">
        <v>304</v>
      </c>
      <c r="C5" s="55" t="s">
        <v>303</v>
      </c>
      <c r="D5" s="55"/>
      <c r="F5" s="56">
        <v>3</v>
      </c>
      <c r="G5" s="66"/>
      <c r="H5" s="57">
        <v>2</v>
      </c>
      <c r="I5" s="58">
        <v>1</v>
      </c>
      <c r="J5" s="59">
        <v>1</v>
      </c>
      <c r="K5" s="60"/>
      <c r="L5" s="61"/>
      <c r="M5" s="62"/>
      <c r="P5" s="56">
        <f t="shared" si="0"/>
        <v>0.66666666666666663</v>
      </c>
      <c r="Q5" s="56">
        <f t="shared" si="0"/>
        <v>0.33333333333333331</v>
      </c>
      <c r="R5" s="56">
        <f t="shared" si="0"/>
        <v>0.33333333333333331</v>
      </c>
      <c r="S5" s="56">
        <f t="shared" si="0"/>
        <v>0</v>
      </c>
      <c r="T5" s="56">
        <f t="shared" si="0"/>
        <v>0</v>
      </c>
      <c r="U5" s="56">
        <f t="shared" si="1"/>
        <v>0</v>
      </c>
    </row>
    <row r="6" spans="1:21" s="56" customFormat="1" x14ac:dyDescent="0.45">
      <c r="A6" s="54" t="s">
        <v>13</v>
      </c>
      <c r="B6" s="65" t="s">
        <v>306</v>
      </c>
      <c r="C6" s="55" t="s">
        <v>305</v>
      </c>
      <c r="D6" s="55"/>
      <c r="F6" s="56">
        <v>2</v>
      </c>
      <c r="G6" s="66"/>
      <c r="H6" s="57">
        <v>1</v>
      </c>
      <c r="I6" s="58">
        <v>1</v>
      </c>
      <c r="J6" s="59">
        <v>3</v>
      </c>
      <c r="K6" s="60"/>
      <c r="L6" s="61"/>
      <c r="M6" s="62"/>
      <c r="P6" s="56">
        <f t="shared" si="0"/>
        <v>0.5</v>
      </c>
      <c r="Q6" s="56">
        <f t="shared" si="0"/>
        <v>0.5</v>
      </c>
      <c r="R6" s="56">
        <f t="shared" si="0"/>
        <v>1.5</v>
      </c>
      <c r="S6" s="56">
        <f t="shared" si="0"/>
        <v>0</v>
      </c>
      <c r="T6" s="56">
        <f t="shared" si="0"/>
        <v>0</v>
      </c>
      <c r="U6" s="56">
        <f t="shared" si="1"/>
        <v>0</v>
      </c>
    </row>
    <row r="7" spans="1:21" x14ac:dyDescent="0.45">
      <c r="A7" s="26" t="s">
        <v>15</v>
      </c>
      <c r="B7" s="64" t="s">
        <v>277</v>
      </c>
      <c r="C7" t="s">
        <v>307</v>
      </c>
      <c r="D7" s="27"/>
      <c r="F7" s="1">
        <v>3</v>
      </c>
      <c r="G7" s="63"/>
      <c r="H7" s="5">
        <v>3</v>
      </c>
      <c r="J7" s="7">
        <v>2</v>
      </c>
      <c r="P7" s="1">
        <f t="shared" si="0"/>
        <v>1</v>
      </c>
      <c r="Q7" s="1">
        <f t="shared" si="0"/>
        <v>0</v>
      </c>
      <c r="R7" s="1">
        <f t="shared" si="0"/>
        <v>0.66666666666666663</v>
      </c>
      <c r="S7" s="1">
        <f t="shared" si="0"/>
        <v>0</v>
      </c>
      <c r="T7" s="1">
        <f t="shared" si="0"/>
        <v>0</v>
      </c>
      <c r="U7" s="1">
        <f t="shared" si="1"/>
        <v>0</v>
      </c>
    </row>
    <row r="8" spans="1:21" x14ac:dyDescent="0.45">
      <c r="A8" s="26" t="s">
        <v>16</v>
      </c>
      <c r="B8" s="35" t="s">
        <v>278</v>
      </c>
      <c r="C8" t="s">
        <v>309</v>
      </c>
      <c r="D8"/>
      <c r="F8" s="1">
        <v>5</v>
      </c>
      <c r="G8"/>
      <c r="H8" s="5">
        <v>5</v>
      </c>
      <c r="P8" s="1">
        <f t="shared" si="0"/>
        <v>1</v>
      </c>
      <c r="Q8" s="1">
        <f t="shared" si="0"/>
        <v>0</v>
      </c>
      <c r="R8" s="1">
        <f t="shared" si="0"/>
        <v>0</v>
      </c>
      <c r="S8" s="1">
        <f t="shared" si="0"/>
        <v>0</v>
      </c>
      <c r="T8" s="1">
        <f t="shared" si="0"/>
        <v>0</v>
      </c>
      <c r="U8" s="1">
        <f t="shared" si="1"/>
        <v>0</v>
      </c>
    </row>
    <row r="9" spans="1:21" x14ac:dyDescent="0.45">
      <c r="A9" s="26" t="s">
        <v>18</v>
      </c>
      <c r="B9" s="35" t="s">
        <v>279</v>
      </c>
      <c r="C9" t="s">
        <v>310</v>
      </c>
      <c r="D9"/>
      <c r="F9" s="1">
        <v>1</v>
      </c>
      <c r="G9"/>
      <c r="H9" s="5">
        <v>1</v>
      </c>
      <c r="J9" s="7">
        <v>2</v>
      </c>
      <c r="P9" s="1">
        <f t="shared" si="0"/>
        <v>1</v>
      </c>
      <c r="Q9" s="1">
        <f t="shared" si="0"/>
        <v>0</v>
      </c>
      <c r="R9" s="1">
        <f t="shared" si="0"/>
        <v>2</v>
      </c>
      <c r="S9" s="1">
        <f t="shared" si="0"/>
        <v>0</v>
      </c>
      <c r="T9" s="1">
        <f t="shared" si="0"/>
        <v>0</v>
      </c>
      <c r="U9" s="1">
        <f t="shared" si="1"/>
        <v>0</v>
      </c>
    </row>
    <row r="10" spans="1:21" x14ac:dyDescent="0.45">
      <c r="A10" s="26" t="s">
        <v>20</v>
      </c>
      <c r="B10" t="s">
        <v>312</v>
      </c>
      <c r="C10" s="27" t="s">
        <v>311</v>
      </c>
      <c r="D10"/>
      <c r="F10" s="1">
        <v>3</v>
      </c>
      <c r="G10"/>
      <c r="H10" s="5">
        <v>2</v>
      </c>
      <c r="I10" s="6">
        <v>1</v>
      </c>
      <c r="P10" s="1">
        <f t="shared" si="0"/>
        <v>0.66666666666666663</v>
      </c>
      <c r="Q10" s="1">
        <f t="shared" si="0"/>
        <v>0.33333333333333331</v>
      </c>
      <c r="R10" s="1">
        <f t="shared" si="0"/>
        <v>0</v>
      </c>
      <c r="S10" s="1">
        <f t="shared" si="0"/>
        <v>0</v>
      </c>
      <c r="T10" s="1">
        <f t="shared" si="0"/>
        <v>0</v>
      </c>
      <c r="U10" s="1">
        <f t="shared" si="1"/>
        <v>0</v>
      </c>
    </row>
    <row r="11" spans="1:21" x14ac:dyDescent="0.45">
      <c r="A11" s="26" t="s">
        <v>225</v>
      </c>
      <c r="D11"/>
      <c r="F11" s="1">
        <v>4</v>
      </c>
      <c r="H11" s="5">
        <v>3</v>
      </c>
      <c r="I11" s="6">
        <v>1</v>
      </c>
      <c r="J11" s="7">
        <v>2</v>
      </c>
      <c r="P11" s="1">
        <f t="shared" si="0"/>
        <v>0.75</v>
      </c>
      <c r="Q11" s="1">
        <f t="shared" si="0"/>
        <v>0.25</v>
      </c>
      <c r="R11" s="1">
        <f t="shared" si="0"/>
        <v>0.5</v>
      </c>
      <c r="S11" s="1">
        <f t="shared" si="0"/>
        <v>0</v>
      </c>
      <c r="T11" s="1">
        <f t="shared" si="0"/>
        <v>0</v>
      </c>
      <c r="U11" s="1">
        <f t="shared" si="1"/>
        <v>0</v>
      </c>
    </row>
    <row r="12" spans="1:21" x14ac:dyDescent="0.45">
      <c r="A12" s="26" t="s">
        <v>22</v>
      </c>
      <c r="B12" t="s">
        <v>280</v>
      </c>
      <c r="C12" t="s">
        <v>313</v>
      </c>
      <c r="D12"/>
      <c r="F12" s="1">
        <v>3</v>
      </c>
      <c r="G12"/>
      <c r="H12" s="5">
        <v>3</v>
      </c>
      <c r="J12" s="7">
        <v>4</v>
      </c>
      <c r="P12" s="1">
        <f t="shared" si="0"/>
        <v>1</v>
      </c>
      <c r="Q12" s="1">
        <f t="shared" si="0"/>
        <v>0</v>
      </c>
      <c r="R12" s="1">
        <f t="shared" si="0"/>
        <v>1.3333333333333333</v>
      </c>
      <c r="S12" s="1">
        <f t="shared" si="0"/>
        <v>0</v>
      </c>
      <c r="T12" s="1">
        <f t="shared" si="0"/>
        <v>0</v>
      </c>
      <c r="U12" s="1">
        <f t="shared" si="1"/>
        <v>0</v>
      </c>
    </row>
    <row r="14" spans="1:21" x14ac:dyDescent="0.45">
      <c r="A14" s="4" t="s">
        <v>24</v>
      </c>
      <c r="B14" t="s">
        <v>256</v>
      </c>
      <c r="C14" t="s">
        <v>56</v>
      </c>
      <c r="D14" t="s">
        <v>314</v>
      </c>
      <c r="E14" s="1">
        <f>IF(C14=B14,1,0)</f>
        <v>0</v>
      </c>
      <c r="F14" s="1">
        <v>2</v>
      </c>
      <c r="H14" s="5">
        <v>2</v>
      </c>
      <c r="P14" s="1" t="e">
        <f>H14/(#REF!-$M14)</f>
        <v>#REF!</v>
      </c>
      <c r="Q14" s="1" t="e">
        <f>I14/(#REF!-$M14)</f>
        <v>#REF!</v>
      </c>
      <c r="R14" s="1" t="e">
        <f>J14/(#REF!-$M14)</f>
        <v>#REF!</v>
      </c>
      <c r="S14" s="1" t="e">
        <f>K14/(#REF!-$M14)</f>
        <v>#REF!</v>
      </c>
      <c r="T14" s="1" t="e">
        <f>L14/(#REF!-$M14)</f>
        <v>#REF!</v>
      </c>
      <c r="U14" s="1" t="e">
        <f>M14/#REF!</f>
        <v>#REF!</v>
      </c>
    </row>
    <row r="15" spans="1:21" x14ac:dyDescent="0.45">
      <c r="A15" s="4" t="s">
        <v>25</v>
      </c>
      <c r="B15" t="s">
        <v>57</v>
      </c>
      <c r="C15" t="s">
        <v>57</v>
      </c>
      <c r="D15" t="s">
        <v>283</v>
      </c>
      <c r="E15" s="1">
        <f t="shared" ref="E15:E26" si="2">IF(C15=B15,1,0)</f>
        <v>1</v>
      </c>
      <c r="F15" s="1">
        <v>2</v>
      </c>
      <c r="H15" s="5">
        <v>2</v>
      </c>
      <c r="P15" s="1">
        <f>H15/($F14-$M15)</f>
        <v>1</v>
      </c>
      <c r="Q15" s="1">
        <f>I15/($F14-$M15)</f>
        <v>0</v>
      </c>
      <c r="R15" s="1">
        <f>J15/($F14-$M15)</f>
        <v>0</v>
      </c>
      <c r="S15" s="1">
        <f>K15/($F14-$M15)</f>
        <v>0</v>
      </c>
      <c r="T15" s="1">
        <f>L15/($F14-$M15)</f>
        <v>0</v>
      </c>
      <c r="U15" s="1">
        <f>M15/F14</f>
        <v>0</v>
      </c>
    </row>
    <row r="16" spans="1:21" x14ac:dyDescent="0.45">
      <c r="A16" s="4" t="s">
        <v>26</v>
      </c>
      <c r="B16" t="s">
        <v>58</v>
      </c>
      <c r="C16" t="s">
        <v>58</v>
      </c>
      <c r="D16" t="s">
        <v>284</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59</v>
      </c>
      <c r="C17" t="s">
        <v>59</v>
      </c>
      <c r="D17" t="s">
        <v>285</v>
      </c>
      <c r="E17" s="1">
        <f t="shared" si="2"/>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95</v>
      </c>
      <c r="C18" t="s">
        <v>95</v>
      </c>
      <c r="D18" t="s">
        <v>286</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61</v>
      </c>
      <c r="C19" t="s">
        <v>61</v>
      </c>
      <c r="D19" t="s">
        <v>287</v>
      </c>
      <c r="E19" s="1">
        <f t="shared" si="2"/>
        <v>1</v>
      </c>
      <c r="F19" s="1">
        <v>1</v>
      </c>
      <c r="H19" s="5">
        <v>1</v>
      </c>
      <c r="P19" s="1">
        <f t="shared" si="0"/>
        <v>1</v>
      </c>
      <c r="Q19" s="1">
        <f t="shared" si="0"/>
        <v>0</v>
      </c>
      <c r="R19" s="1">
        <f t="shared" si="0"/>
        <v>0</v>
      </c>
      <c r="S19" s="1">
        <f t="shared" si="0"/>
        <v>0</v>
      </c>
      <c r="T19" s="1">
        <f t="shared" si="0"/>
        <v>0</v>
      </c>
      <c r="U19" s="1">
        <f t="shared" si="1"/>
        <v>0</v>
      </c>
    </row>
    <row r="20" spans="1:21" x14ac:dyDescent="0.45">
      <c r="A20" s="4" t="s">
        <v>30</v>
      </c>
      <c r="B20" t="s">
        <v>281</v>
      </c>
      <c r="C20" t="s">
        <v>66</v>
      </c>
      <c r="D20" t="s">
        <v>288</v>
      </c>
      <c r="E20" s="1">
        <f t="shared" si="2"/>
        <v>0</v>
      </c>
      <c r="F20" s="1">
        <v>1</v>
      </c>
      <c r="I20" s="6">
        <v>1</v>
      </c>
      <c r="M20" s="10">
        <v>1</v>
      </c>
      <c r="P20" s="1" t="e">
        <f t="shared" si="0"/>
        <v>#DIV/0!</v>
      </c>
      <c r="Q20" s="1" t="e">
        <f t="shared" si="0"/>
        <v>#DIV/0!</v>
      </c>
      <c r="R20" s="1" t="e">
        <f t="shared" si="0"/>
        <v>#DIV/0!</v>
      </c>
      <c r="S20" s="1" t="e">
        <f t="shared" si="0"/>
        <v>#DIV/0!</v>
      </c>
      <c r="T20" s="1" t="e">
        <f t="shared" si="0"/>
        <v>#DIV/0!</v>
      </c>
      <c r="U20" s="1">
        <f t="shared" si="1"/>
        <v>1</v>
      </c>
    </row>
    <row r="21" spans="1:21" x14ac:dyDescent="0.45">
      <c r="A21" s="4" t="s">
        <v>31</v>
      </c>
      <c r="B21" t="s">
        <v>148</v>
      </c>
      <c r="C21" t="s">
        <v>148</v>
      </c>
      <c r="D21" t="s">
        <v>289</v>
      </c>
      <c r="E21" s="1">
        <f t="shared" si="2"/>
        <v>1</v>
      </c>
      <c r="F21" s="1">
        <v>1</v>
      </c>
      <c r="H21" s="5">
        <v>1</v>
      </c>
      <c r="P21" s="1">
        <f t="shared" si="0"/>
        <v>1</v>
      </c>
      <c r="Q21" s="1">
        <f t="shared" si="0"/>
        <v>0</v>
      </c>
      <c r="R21" s="1">
        <f t="shared" si="0"/>
        <v>0</v>
      </c>
      <c r="S21" s="1">
        <f t="shared" si="0"/>
        <v>0</v>
      </c>
      <c r="T21" s="1">
        <f t="shared" si="0"/>
        <v>0</v>
      </c>
      <c r="U21" s="1">
        <f t="shared" si="1"/>
        <v>0</v>
      </c>
    </row>
    <row r="22" spans="1:21" x14ac:dyDescent="0.45">
      <c r="A22" s="4" t="s">
        <v>32</v>
      </c>
      <c r="B22" t="s">
        <v>96</v>
      </c>
      <c r="C22" t="s">
        <v>96</v>
      </c>
      <c r="D22" t="s">
        <v>290</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68</v>
      </c>
      <c r="C23" t="s">
        <v>97</v>
      </c>
      <c r="D23" t="s">
        <v>291</v>
      </c>
      <c r="E23" s="1">
        <f t="shared" si="2"/>
        <v>0</v>
      </c>
      <c r="F23" s="1">
        <v>1</v>
      </c>
      <c r="I23" s="6">
        <v>1</v>
      </c>
      <c r="J23" s="7">
        <v>1</v>
      </c>
      <c r="M23" s="10">
        <v>1</v>
      </c>
      <c r="P23" s="1" t="e">
        <f t="shared" si="0"/>
        <v>#DIV/0!</v>
      </c>
      <c r="Q23" s="1" t="e">
        <f t="shared" si="0"/>
        <v>#DIV/0!</v>
      </c>
      <c r="R23" s="1" t="e">
        <f t="shared" si="0"/>
        <v>#DIV/0!</v>
      </c>
      <c r="S23" s="1" t="e">
        <f t="shared" si="0"/>
        <v>#DIV/0!</v>
      </c>
      <c r="T23" s="1" t="e">
        <f t="shared" si="0"/>
        <v>#DIV/0!</v>
      </c>
      <c r="U23" s="1">
        <f t="shared" si="1"/>
        <v>1</v>
      </c>
    </row>
    <row r="24" spans="1:21" x14ac:dyDescent="0.45">
      <c r="A24" s="4" t="s">
        <v>34</v>
      </c>
      <c r="B24" t="s">
        <v>282</v>
      </c>
      <c r="C24" t="s">
        <v>316</v>
      </c>
      <c r="D24" t="s">
        <v>315</v>
      </c>
      <c r="E24" s="1">
        <f t="shared" si="2"/>
        <v>0</v>
      </c>
      <c r="F24" s="1">
        <v>2</v>
      </c>
      <c r="H24" s="5">
        <v>1</v>
      </c>
      <c r="I24" s="6">
        <v>1</v>
      </c>
      <c r="J24" s="7">
        <v>2</v>
      </c>
      <c r="P24" s="1">
        <f t="shared" si="0"/>
        <v>0.5</v>
      </c>
      <c r="Q24" s="1">
        <f t="shared" si="0"/>
        <v>0.5</v>
      </c>
      <c r="R24" s="1">
        <f t="shared" si="0"/>
        <v>1</v>
      </c>
      <c r="S24" s="1">
        <f t="shared" si="0"/>
        <v>0</v>
      </c>
      <c r="T24" s="1">
        <f t="shared" si="0"/>
        <v>0</v>
      </c>
      <c r="U24" s="1">
        <f t="shared" si="1"/>
        <v>0</v>
      </c>
    </row>
    <row r="25" spans="1:21" x14ac:dyDescent="0.45">
      <c r="A25" s="4" t="s">
        <v>35</v>
      </c>
      <c r="B25" t="s">
        <v>138</v>
      </c>
      <c r="C25" t="s">
        <v>138</v>
      </c>
      <c r="D25" t="s">
        <v>317</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b">
        <v>0</v>
      </c>
      <c r="C26" s="1" t="b">
        <v>0</v>
      </c>
      <c r="D26" t="s">
        <v>292</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c r="C27"/>
      <c r="D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c r="C28"/>
      <c r="D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P29" s="1" t="e">
        <f t="shared" si="0"/>
        <v>#DIV/0!</v>
      </c>
      <c r="Q29" s="1" t="e">
        <f t="shared" si="0"/>
        <v>#DIV/0!</v>
      </c>
      <c r="R29" s="1" t="e">
        <f t="shared" si="0"/>
        <v>#DIV/0!</v>
      </c>
      <c r="S29" s="1" t="e">
        <f t="shared" si="0"/>
        <v>#DIV/0!</v>
      </c>
      <c r="T29" s="1" t="e">
        <f t="shared" si="0"/>
        <v>#DIV/0!</v>
      </c>
      <c r="U29" s="1" t="e">
        <f t="shared" si="1"/>
        <v>#DIV/0!</v>
      </c>
    </row>
    <row r="37" spans="2:4" x14ac:dyDescent="0.45">
      <c r="B37" s="35"/>
      <c r="C37" s="35"/>
      <c r="D37" s="35"/>
    </row>
  </sheetData>
  <conditionalFormatting sqref="E14:E29">
    <cfRule type="cellIs" dxfId="9" priority="1" operator="equal">
      <formula>0</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F99C-D6CD-4D68-97CF-6727039BA8D8}">
  <dimension ref="A1:U37"/>
  <sheetViews>
    <sheetView workbookViewId="0">
      <pane ySplit="1" topLeftCell="A8" activePane="bottomLeft" state="frozen"/>
      <selection pane="bottomLeft" activeCell="A19" sqref="A19:XFD19"/>
    </sheetView>
  </sheetViews>
  <sheetFormatPr defaultColWidth="8.9296875" defaultRowHeight="14.25" x14ac:dyDescent="0.45"/>
  <cols>
    <col min="1" max="1" width="11.73046875" style="19" customWidth="1"/>
    <col min="2" max="2" width="39.73046875" style="1" customWidth="1"/>
    <col min="3" max="3" width="43.796875" style="1" customWidth="1"/>
    <col min="4" max="4" width="35.5976562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35" t="s">
        <v>248</v>
      </c>
      <c r="C2" s="33" t="s">
        <v>241</v>
      </c>
      <c r="D2"/>
      <c r="F2" s="1">
        <v>0</v>
      </c>
      <c r="G2"/>
      <c r="J2" s="7">
        <v>1</v>
      </c>
      <c r="P2" s="1" t="e">
        <f>H2/($F2-$M2)</f>
        <v>#DIV/0!</v>
      </c>
      <c r="Q2" s="1" t="e">
        <f>I2/($F2-$M2)</f>
        <v>#DIV/0!</v>
      </c>
      <c r="R2" s="1" t="e">
        <f>J2/($F2-$M2)</f>
        <v>#DIV/0!</v>
      </c>
      <c r="S2" s="1" t="e">
        <f>K2/($F2-$M2)</f>
        <v>#DIV/0!</v>
      </c>
      <c r="T2" s="1" t="e">
        <f>L2/($F2-$M2)</f>
        <v>#DIV/0!</v>
      </c>
      <c r="U2" s="1" t="e">
        <f>M2/F2</f>
        <v>#DIV/0!</v>
      </c>
    </row>
    <row r="3" spans="1:21" x14ac:dyDescent="0.45">
      <c r="A3" s="26" t="s">
        <v>7</v>
      </c>
      <c r="B3" t="s">
        <v>249</v>
      </c>
      <c r="C3" t="s">
        <v>257</v>
      </c>
      <c r="D3" s="27"/>
      <c r="F3" s="1">
        <v>1</v>
      </c>
      <c r="G3"/>
      <c r="H3" s="5">
        <v>1</v>
      </c>
      <c r="J3" s="7">
        <v>2</v>
      </c>
      <c r="P3" s="1">
        <f t="shared" ref="P3:T29" si="0">H3/($F3-$M3)</f>
        <v>1</v>
      </c>
      <c r="Q3" s="1">
        <f t="shared" si="0"/>
        <v>0</v>
      </c>
      <c r="R3" s="1">
        <f t="shared" si="0"/>
        <v>2</v>
      </c>
      <c r="S3" s="1">
        <f t="shared" si="0"/>
        <v>0</v>
      </c>
      <c r="T3" s="1">
        <f t="shared" si="0"/>
        <v>0</v>
      </c>
      <c r="U3" s="1">
        <f t="shared" ref="U3:U29" si="1">M3/F3</f>
        <v>0</v>
      </c>
    </row>
    <row r="4" spans="1:21" x14ac:dyDescent="0.45">
      <c r="A4" s="26" t="s">
        <v>9</v>
      </c>
      <c r="B4" t="s">
        <v>250</v>
      </c>
      <c r="C4" s="27" t="s">
        <v>242</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258</v>
      </c>
      <c r="C5" s="27" t="s">
        <v>243</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259</v>
      </c>
      <c r="C6" s="27" t="s">
        <v>244</v>
      </c>
      <c r="D6"/>
      <c r="F6" s="1">
        <v>2</v>
      </c>
      <c r="G6"/>
      <c r="H6" s="5">
        <v>2</v>
      </c>
      <c r="P6" s="1">
        <f t="shared" si="0"/>
        <v>1</v>
      </c>
      <c r="Q6" s="1">
        <f t="shared" si="0"/>
        <v>0</v>
      </c>
      <c r="R6" s="1">
        <f t="shared" si="0"/>
        <v>0</v>
      </c>
      <c r="S6" s="1">
        <f t="shared" si="0"/>
        <v>0</v>
      </c>
      <c r="T6" s="1">
        <f t="shared" si="0"/>
        <v>0</v>
      </c>
      <c r="U6" s="1">
        <f t="shared" si="1"/>
        <v>0</v>
      </c>
    </row>
    <row r="7" spans="1:21" x14ac:dyDescent="0.45">
      <c r="A7" s="26" t="s">
        <v>15</v>
      </c>
      <c r="B7" t="s">
        <v>251</v>
      </c>
      <c r="C7" s="33" t="s">
        <v>245</v>
      </c>
      <c r="D7" s="27"/>
      <c r="F7" s="1">
        <v>1</v>
      </c>
      <c r="G7"/>
      <c r="I7" s="6">
        <v>1</v>
      </c>
      <c r="J7" s="7">
        <v>1</v>
      </c>
      <c r="P7" s="1">
        <f t="shared" si="0"/>
        <v>0</v>
      </c>
      <c r="Q7" s="1">
        <f t="shared" si="0"/>
        <v>1</v>
      </c>
      <c r="R7" s="1">
        <f t="shared" si="0"/>
        <v>1</v>
      </c>
      <c r="S7" s="1">
        <f t="shared" si="0"/>
        <v>0</v>
      </c>
      <c r="T7" s="1">
        <f t="shared" si="0"/>
        <v>0</v>
      </c>
      <c r="U7" s="1">
        <f t="shared" si="1"/>
        <v>0</v>
      </c>
    </row>
    <row r="8" spans="1:21" x14ac:dyDescent="0.45">
      <c r="A8" s="26" t="s">
        <v>16</v>
      </c>
      <c r="B8" s="35" t="s">
        <v>252</v>
      </c>
      <c r="C8" t="s">
        <v>260</v>
      </c>
      <c r="D8"/>
      <c r="F8" s="1">
        <v>2</v>
      </c>
      <c r="G8"/>
      <c r="H8" s="5">
        <v>2</v>
      </c>
      <c r="P8" s="1">
        <f t="shared" si="0"/>
        <v>1</v>
      </c>
      <c r="Q8" s="1">
        <f t="shared" si="0"/>
        <v>0</v>
      </c>
      <c r="R8" s="1">
        <f t="shared" si="0"/>
        <v>0</v>
      </c>
      <c r="S8" s="1">
        <f t="shared" si="0"/>
        <v>0</v>
      </c>
      <c r="T8" s="1">
        <f t="shared" si="0"/>
        <v>0</v>
      </c>
      <c r="U8" s="1">
        <f t="shared" si="1"/>
        <v>0</v>
      </c>
    </row>
    <row r="9" spans="1:21" x14ac:dyDescent="0.45">
      <c r="A9" s="26" t="s">
        <v>18</v>
      </c>
      <c r="B9" t="s">
        <v>263</v>
      </c>
      <c r="C9" s="33" t="s">
        <v>246</v>
      </c>
      <c r="D9"/>
      <c r="F9" s="1">
        <v>1</v>
      </c>
      <c r="G9"/>
      <c r="I9" s="6">
        <v>1</v>
      </c>
      <c r="J9" s="7">
        <v>3</v>
      </c>
      <c r="P9" s="1">
        <f t="shared" si="0"/>
        <v>0</v>
      </c>
      <c r="Q9" s="1">
        <f t="shared" si="0"/>
        <v>1</v>
      </c>
      <c r="R9" s="1">
        <f t="shared" si="0"/>
        <v>3</v>
      </c>
      <c r="S9" s="1">
        <f t="shared" si="0"/>
        <v>0</v>
      </c>
      <c r="T9" s="1">
        <f t="shared" si="0"/>
        <v>0</v>
      </c>
      <c r="U9" s="1">
        <f t="shared" si="1"/>
        <v>0</v>
      </c>
    </row>
    <row r="10" spans="1:21" x14ac:dyDescent="0.45">
      <c r="A10" s="26" t="s">
        <v>20</v>
      </c>
      <c r="B10" t="s">
        <v>104</v>
      </c>
      <c r="C10" t="s">
        <v>264</v>
      </c>
      <c r="D10"/>
      <c r="F10" s="1">
        <v>0</v>
      </c>
      <c r="G10"/>
      <c r="J10" s="7">
        <v>1</v>
      </c>
      <c r="P10" s="1" t="e">
        <f t="shared" si="0"/>
        <v>#DIV/0!</v>
      </c>
      <c r="Q10" s="1" t="e">
        <f t="shared" si="0"/>
        <v>#DIV/0!</v>
      </c>
      <c r="R10" s="1" t="e">
        <f t="shared" si="0"/>
        <v>#DIV/0!</v>
      </c>
      <c r="S10" s="1" t="e">
        <f t="shared" si="0"/>
        <v>#DIV/0!</v>
      </c>
      <c r="T10" s="1" t="e">
        <f t="shared" si="0"/>
        <v>#DIV/0!</v>
      </c>
      <c r="U10" s="1" t="e">
        <f t="shared" si="1"/>
        <v>#DIV/0!</v>
      </c>
    </row>
    <row r="11" spans="1:21" x14ac:dyDescent="0.45">
      <c r="A11" s="26" t="s">
        <v>225</v>
      </c>
      <c r="D11"/>
      <c r="F11" s="1">
        <v>1</v>
      </c>
      <c r="G11"/>
      <c r="I11" s="6">
        <v>1</v>
      </c>
      <c r="J11" s="7">
        <v>4</v>
      </c>
      <c r="P11" s="1">
        <f t="shared" si="0"/>
        <v>0</v>
      </c>
      <c r="Q11" s="1">
        <f t="shared" si="0"/>
        <v>1</v>
      </c>
      <c r="R11" s="1">
        <f t="shared" si="0"/>
        <v>4</v>
      </c>
      <c r="S11" s="1">
        <f t="shared" si="0"/>
        <v>0</v>
      </c>
      <c r="T11" s="1">
        <f t="shared" si="0"/>
        <v>0</v>
      </c>
      <c r="U11" s="1">
        <f t="shared" si="1"/>
        <v>0</v>
      </c>
    </row>
    <row r="12" spans="1:21" ht="20" customHeight="1" x14ac:dyDescent="0.45">
      <c r="A12" s="26" t="s">
        <v>22</v>
      </c>
      <c r="B12" t="s">
        <v>253</v>
      </c>
      <c r="C12" t="s">
        <v>265</v>
      </c>
      <c r="D12"/>
      <c r="F12" s="1">
        <v>2</v>
      </c>
      <c r="G12"/>
      <c r="H12" s="5">
        <v>2</v>
      </c>
      <c r="J12" s="7">
        <v>3</v>
      </c>
      <c r="P12" s="1">
        <f t="shared" si="0"/>
        <v>1</v>
      </c>
      <c r="Q12" s="1">
        <f t="shared" si="0"/>
        <v>0</v>
      </c>
      <c r="R12" s="1">
        <f t="shared" si="0"/>
        <v>1.5</v>
      </c>
      <c r="S12" s="1">
        <f t="shared" si="0"/>
        <v>0</v>
      </c>
      <c r="T12" s="1">
        <f t="shared" si="0"/>
        <v>0</v>
      </c>
      <c r="U12" s="1">
        <f t="shared" si="1"/>
        <v>0</v>
      </c>
    </row>
    <row r="14" spans="1:21" x14ac:dyDescent="0.45">
      <c r="A14" s="4" t="s">
        <v>24</v>
      </c>
      <c r="B14" t="s">
        <v>256</v>
      </c>
      <c r="C14" t="s">
        <v>56</v>
      </c>
      <c r="D14" t="s">
        <v>266</v>
      </c>
      <c r="E14" s="1">
        <f>IF(C14=B14,1,0)</f>
        <v>0</v>
      </c>
      <c r="F14" s="1">
        <v>1</v>
      </c>
      <c r="H14" s="5">
        <v>1</v>
      </c>
      <c r="J14" s="7">
        <v>1</v>
      </c>
      <c r="P14" s="1">
        <f t="shared" si="0"/>
        <v>1</v>
      </c>
      <c r="Q14" s="1">
        <f t="shared" si="0"/>
        <v>0</v>
      </c>
      <c r="R14" s="1">
        <f t="shared" si="0"/>
        <v>1</v>
      </c>
      <c r="S14" s="1">
        <f t="shared" si="0"/>
        <v>0</v>
      </c>
      <c r="T14" s="1">
        <f t="shared" si="0"/>
        <v>0</v>
      </c>
      <c r="U14" s="1">
        <f t="shared" si="1"/>
        <v>0</v>
      </c>
    </row>
    <row r="15" spans="1:21" x14ac:dyDescent="0.45">
      <c r="A15" s="4" t="s">
        <v>25</v>
      </c>
      <c r="B15" t="s">
        <v>57</v>
      </c>
      <c r="C15" t="s">
        <v>57</v>
      </c>
      <c r="D15" t="s">
        <v>267</v>
      </c>
      <c r="E15" s="1">
        <f t="shared" ref="E15:E29"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94</v>
      </c>
      <c r="D16" t="s">
        <v>268</v>
      </c>
      <c r="E16" s="1">
        <f t="shared" si="2"/>
        <v>0</v>
      </c>
      <c r="F16" s="1">
        <v>2</v>
      </c>
      <c r="H16" s="5">
        <v>1</v>
      </c>
      <c r="I16" s="6">
        <v>1</v>
      </c>
      <c r="P16" s="1">
        <f t="shared" si="0"/>
        <v>0.5</v>
      </c>
      <c r="Q16" s="1">
        <f t="shared" si="0"/>
        <v>0.5</v>
      </c>
      <c r="R16" s="1">
        <f t="shared" si="0"/>
        <v>0</v>
      </c>
      <c r="S16" s="1">
        <f t="shared" si="0"/>
        <v>0</v>
      </c>
      <c r="T16" s="1">
        <f t="shared" si="0"/>
        <v>0</v>
      </c>
      <c r="U16" s="1">
        <f t="shared" si="1"/>
        <v>0</v>
      </c>
    </row>
    <row r="17" spans="1:21" x14ac:dyDescent="0.45">
      <c r="A17" s="4" t="s">
        <v>27</v>
      </c>
      <c r="B17" t="s">
        <v>59</v>
      </c>
      <c r="C17" t="s">
        <v>59</v>
      </c>
      <c r="D17" t="s">
        <v>269</v>
      </c>
      <c r="E17" s="1">
        <f t="shared" si="2"/>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60</v>
      </c>
      <c r="C18" t="s">
        <v>60</v>
      </c>
      <c r="D18" t="s">
        <v>270</v>
      </c>
      <c r="E18" s="1">
        <f t="shared" si="2"/>
        <v>1</v>
      </c>
      <c r="F18" s="1">
        <v>2</v>
      </c>
      <c r="H18" s="5">
        <v>2</v>
      </c>
      <c r="P18" s="1">
        <f t="shared" si="0"/>
        <v>1</v>
      </c>
      <c r="Q18" s="1">
        <f t="shared" si="0"/>
        <v>0</v>
      </c>
      <c r="R18" s="1">
        <f t="shared" si="0"/>
        <v>0</v>
      </c>
      <c r="S18" s="1">
        <f t="shared" si="0"/>
        <v>0</v>
      </c>
      <c r="T18" s="1">
        <f t="shared" si="0"/>
        <v>0</v>
      </c>
      <c r="U18" s="1">
        <f t="shared" si="1"/>
        <v>0</v>
      </c>
    </row>
    <row r="19" spans="1:21" x14ac:dyDescent="0.45">
      <c r="A19" s="4" t="s">
        <v>29</v>
      </c>
      <c r="B19" t="s">
        <v>123</v>
      </c>
      <c r="C19" t="s">
        <v>61</v>
      </c>
      <c r="D19" t="s">
        <v>293</v>
      </c>
      <c r="E19" s="1">
        <f t="shared" si="2"/>
        <v>0</v>
      </c>
      <c r="F19" s="1">
        <v>2</v>
      </c>
      <c r="H19" s="5">
        <v>1</v>
      </c>
      <c r="I19" s="6">
        <v>1</v>
      </c>
      <c r="P19" s="1">
        <f t="shared" si="0"/>
        <v>0.5</v>
      </c>
      <c r="Q19" s="1">
        <f t="shared" si="0"/>
        <v>0.5</v>
      </c>
      <c r="R19" s="1">
        <f t="shared" si="0"/>
        <v>0</v>
      </c>
      <c r="S19" s="1">
        <f t="shared" si="0"/>
        <v>0</v>
      </c>
      <c r="T19" s="1">
        <f t="shared" si="0"/>
        <v>0</v>
      </c>
      <c r="U19" s="1">
        <f t="shared" si="1"/>
        <v>0</v>
      </c>
    </row>
    <row r="20" spans="1:21" x14ac:dyDescent="0.45">
      <c r="A20" s="4" t="s">
        <v>30</v>
      </c>
      <c r="B20" t="s">
        <v>66</v>
      </c>
      <c r="C20" t="s">
        <v>62</v>
      </c>
      <c r="D20" t="s">
        <v>271</v>
      </c>
      <c r="E20" s="1">
        <f t="shared" si="2"/>
        <v>0</v>
      </c>
      <c r="F20" s="1">
        <v>0</v>
      </c>
      <c r="J20" s="7">
        <v>1</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136</v>
      </c>
      <c r="C21" t="s">
        <v>136</v>
      </c>
      <c r="D21" t="s">
        <v>272</v>
      </c>
      <c r="E21" s="1">
        <f t="shared" si="2"/>
        <v>1</v>
      </c>
      <c r="F21" s="1">
        <v>2</v>
      </c>
      <c r="H21" s="5">
        <v>2</v>
      </c>
      <c r="P21" s="1">
        <f t="shared" si="0"/>
        <v>1</v>
      </c>
      <c r="Q21" s="1">
        <f t="shared" si="0"/>
        <v>0</v>
      </c>
      <c r="R21" s="1">
        <f t="shared" si="0"/>
        <v>0</v>
      </c>
      <c r="S21" s="1">
        <f t="shared" si="0"/>
        <v>0</v>
      </c>
      <c r="T21" s="1">
        <f t="shared" si="0"/>
        <v>0</v>
      </c>
      <c r="U21" s="1">
        <f t="shared" si="1"/>
        <v>0</v>
      </c>
    </row>
    <row r="22" spans="1:21" x14ac:dyDescent="0.45">
      <c r="A22" s="4" t="s">
        <v>32</v>
      </c>
      <c r="B22" t="s">
        <v>96</v>
      </c>
      <c r="C22" t="s">
        <v>96</v>
      </c>
      <c r="D22" t="s">
        <v>273</v>
      </c>
      <c r="E22" s="1">
        <f t="shared" si="2"/>
        <v>1</v>
      </c>
      <c r="F22" s="1">
        <v>2</v>
      </c>
      <c r="H22" s="5">
        <v>2</v>
      </c>
      <c r="P22" s="1">
        <f t="shared" si="0"/>
        <v>1</v>
      </c>
      <c r="Q22" s="1">
        <f t="shared" si="0"/>
        <v>0</v>
      </c>
      <c r="R22" s="1">
        <f t="shared" si="0"/>
        <v>0</v>
      </c>
      <c r="S22" s="1">
        <f t="shared" si="0"/>
        <v>0</v>
      </c>
      <c r="T22" s="1">
        <f t="shared" si="0"/>
        <v>0</v>
      </c>
      <c r="U22" s="1">
        <f t="shared" si="1"/>
        <v>0</v>
      </c>
    </row>
    <row r="23" spans="1:21" x14ac:dyDescent="0.45">
      <c r="A23" s="4" t="s">
        <v>33</v>
      </c>
      <c r="B23" t="s">
        <v>68</v>
      </c>
      <c r="C23" t="s">
        <v>68</v>
      </c>
      <c r="D23" t="s">
        <v>294</v>
      </c>
      <c r="E23" s="1">
        <f t="shared" si="2"/>
        <v>1</v>
      </c>
      <c r="F23" s="1">
        <v>1</v>
      </c>
      <c r="H23" s="5">
        <v>1</v>
      </c>
      <c r="P23" s="1">
        <f t="shared" si="0"/>
        <v>1</v>
      </c>
      <c r="Q23" s="1">
        <f t="shared" si="0"/>
        <v>0</v>
      </c>
      <c r="R23" s="1">
        <f t="shared" si="0"/>
        <v>0</v>
      </c>
      <c r="S23" s="1">
        <f t="shared" si="0"/>
        <v>0</v>
      </c>
      <c r="T23" s="1">
        <f t="shared" si="0"/>
        <v>0</v>
      </c>
      <c r="U23" s="1">
        <f t="shared" si="1"/>
        <v>0</v>
      </c>
    </row>
    <row r="24" spans="1:21" x14ac:dyDescent="0.45">
      <c r="A24" s="4" t="s">
        <v>34</v>
      </c>
      <c r="B24" t="s">
        <v>295</v>
      </c>
      <c r="C24" t="s">
        <v>247</v>
      </c>
      <c r="D24" t="s">
        <v>296</v>
      </c>
      <c r="E24" s="1">
        <f t="shared" si="2"/>
        <v>0</v>
      </c>
      <c r="F24" s="1">
        <v>2</v>
      </c>
      <c r="H24" s="5">
        <v>1</v>
      </c>
      <c r="I24" s="6">
        <v>1</v>
      </c>
      <c r="P24" s="1">
        <f t="shared" si="0"/>
        <v>0.5</v>
      </c>
      <c r="Q24" s="1">
        <f t="shared" si="0"/>
        <v>0.5</v>
      </c>
      <c r="R24" s="1">
        <f t="shared" si="0"/>
        <v>0</v>
      </c>
      <c r="S24" s="1">
        <f t="shared" si="0"/>
        <v>0</v>
      </c>
      <c r="T24" s="1">
        <f t="shared" si="0"/>
        <v>0</v>
      </c>
      <c r="U24" s="1">
        <f t="shared" si="1"/>
        <v>0</v>
      </c>
    </row>
    <row r="25" spans="1:21" x14ac:dyDescent="0.45">
      <c r="A25" s="4" t="s">
        <v>35</v>
      </c>
      <c r="B25" t="s">
        <v>138</v>
      </c>
      <c r="C25" t="s">
        <v>138</v>
      </c>
      <c r="D25" t="s">
        <v>297</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s">
        <v>36</v>
      </c>
      <c r="C26" s="1" t="b">
        <v>0</v>
      </c>
      <c r="D26" t="s">
        <v>298</v>
      </c>
      <c r="E26" s="1">
        <f t="shared" si="2"/>
        <v>0</v>
      </c>
      <c r="F26" s="30">
        <v>1</v>
      </c>
      <c r="I26" s="6">
        <v>1</v>
      </c>
      <c r="P26" s="1">
        <f t="shared" si="0"/>
        <v>0</v>
      </c>
      <c r="Q26" s="1">
        <f t="shared" si="0"/>
        <v>1</v>
      </c>
      <c r="R26" s="1">
        <f t="shared" si="0"/>
        <v>0</v>
      </c>
      <c r="S26" s="1">
        <f t="shared" si="0"/>
        <v>0</v>
      </c>
      <c r="T26" s="1">
        <f t="shared" si="0"/>
        <v>0</v>
      </c>
      <c r="U26" s="1">
        <f t="shared" si="1"/>
        <v>0</v>
      </c>
    </row>
    <row r="27" spans="1:21" x14ac:dyDescent="0.45">
      <c r="A27" s="19" t="s">
        <v>86</v>
      </c>
      <c r="B27" s="35" t="s">
        <v>254</v>
      </c>
      <c r="C27" t="s">
        <v>84</v>
      </c>
      <c r="D27" t="s">
        <v>299</v>
      </c>
      <c r="E27" s="1">
        <f t="shared" si="2"/>
        <v>0</v>
      </c>
      <c r="F27" s="1">
        <v>2</v>
      </c>
      <c r="H27" s="5">
        <v>1</v>
      </c>
      <c r="I27" s="6">
        <v>1</v>
      </c>
      <c r="P27" s="1">
        <f t="shared" si="0"/>
        <v>0.5</v>
      </c>
      <c r="Q27" s="1">
        <f t="shared" si="0"/>
        <v>0.5</v>
      </c>
      <c r="R27" s="1">
        <f t="shared" si="0"/>
        <v>0</v>
      </c>
      <c r="S27" s="1">
        <f t="shared" si="0"/>
        <v>0</v>
      </c>
      <c r="T27" s="1">
        <f t="shared" si="0"/>
        <v>0</v>
      </c>
      <c r="U27" s="1">
        <f t="shared" si="1"/>
        <v>0</v>
      </c>
    </row>
    <row r="28" spans="1:21" x14ac:dyDescent="0.45">
      <c r="A28" s="34" t="s">
        <v>87</v>
      </c>
      <c r="B28" s="35" t="s">
        <v>66</v>
      </c>
      <c r="C28" t="s">
        <v>66</v>
      </c>
      <c r="D28" t="s">
        <v>104</v>
      </c>
      <c r="E28" s="1">
        <f t="shared" si="2"/>
        <v>1</v>
      </c>
      <c r="F28" s="1">
        <v>0</v>
      </c>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t="s">
        <v>83</v>
      </c>
      <c r="C29" t="s">
        <v>83</v>
      </c>
      <c r="D29" t="s">
        <v>300</v>
      </c>
      <c r="E29" s="1">
        <f t="shared" si="2"/>
        <v>1</v>
      </c>
      <c r="F29" s="1">
        <v>1</v>
      </c>
      <c r="H29" s="5">
        <v>1</v>
      </c>
      <c r="P29" s="1">
        <f t="shared" si="0"/>
        <v>1</v>
      </c>
      <c r="Q29" s="1">
        <f t="shared" si="0"/>
        <v>0</v>
      </c>
      <c r="R29" s="1">
        <f t="shared" si="0"/>
        <v>0</v>
      </c>
      <c r="S29" s="1">
        <f t="shared" si="0"/>
        <v>0</v>
      </c>
      <c r="T29" s="1">
        <f t="shared" si="0"/>
        <v>0</v>
      </c>
      <c r="U29" s="1">
        <f t="shared" si="1"/>
        <v>0</v>
      </c>
    </row>
    <row r="30" spans="1:21" x14ac:dyDescent="0.45">
      <c r="D30"/>
    </row>
    <row r="31" spans="1:21" x14ac:dyDescent="0.45">
      <c r="D31"/>
    </row>
    <row r="32" spans="1:21" x14ac:dyDescent="0.45">
      <c r="D32"/>
    </row>
    <row r="33" spans="2:4" x14ac:dyDescent="0.45">
      <c r="D33"/>
    </row>
    <row r="34" spans="2:4" x14ac:dyDescent="0.45">
      <c r="D34"/>
    </row>
    <row r="37" spans="2:4" x14ac:dyDescent="0.45">
      <c r="B37" s="35"/>
      <c r="C37" s="35"/>
      <c r="D37" s="35"/>
    </row>
  </sheetData>
  <conditionalFormatting sqref="E14:E29">
    <cfRule type="cellIs" dxfId="8" priority="1" operator="equal">
      <formula>0</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F1D-7452-4E3A-BA11-C56931F6AE43}">
  <dimension ref="A1:U37"/>
  <sheetViews>
    <sheetView workbookViewId="0">
      <pane ySplit="1" topLeftCell="A10" activePane="bottomLeft" state="frozen"/>
      <selection pane="bottomLeft" activeCell="A24" sqref="A24:XFD24"/>
    </sheetView>
  </sheetViews>
  <sheetFormatPr defaultColWidth="8.9296875" defaultRowHeight="14.25" x14ac:dyDescent="0.45"/>
  <cols>
    <col min="1" max="1" width="11.73046875" style="19" customWidth="1"/>
    <col min="2" max="2" width="38.46484375" style="1" customWidth="1"/>
    <col min="3" max="3" width="43.796875" style="1" customWidth="1"/>
    <col min="4" max="4" width="35.5976562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210</v>
      </c>
      <c r="C2" t="s">
        <v>221</v>
      </c>
      <c r="D2"/>
      <c r="F2" s="1">
        <v>0</v>
      </c>
      <c r="G2"/>
      <c r="J2" s="7">
        <v>2</v>
      </c>
      <c r="P2" s="1" t="e">
        <f>H2/($F2-$M2)</f>
        <v>#DIV/0!</v>
      </c>
      <c r="Q2" s="1" t="e">
        <f>I2/($F2-$M2)</f>
        <v>#DIV/0!</v>
      </c>
      <c r="R2" s="1" t="e">
        <f>J2/($F2-$M2)</f>
        <v>#DIV/0!</v>
      </c>
      <c r="S2" s="1" t="e">
        <f>K2/($F2-$M2)</f>
        <v>#DIV/0!</v>
      </c>
      <c r="T2" s="1" t="e">
        <f>L2/($F2-$M2)</f>
        <v>#DIV/0!</v>
      </c>
      <c r="U2" s="1" t="e">
        <f>M2/F2</f>
        <v>#DIV/0!</v>
      </c>
    </row>
    <row r="3" spans="1:21" x14ac:dyDescent="0.45">
      <c r="A3" s="26" t="s">
        <v>7</v>
      </c>
      <c r="B3" t="s">
        <v>216</v>
      </c>
      <c r="C3" s="27" t="s">
        <v>219</v>
      </c>
      <c r="D3" s="27"/>
      <c r="F3" s="1">
        <v>3</v>
      </c>
      <c r="G3"/>
      <c r="H3" s="5">
        <v>3</v>
      </c>
      <c r="P3" s="1">
        <f t="shared" ref="P3:T29" si="0">H3/($F3-$M3)</f>
        <v>1</v>
      </c>
      <c r="Q3" s="1">
        <f t="shared" si="0"/>
        <v>0</v>
      </c>
      <c r="R3" s="1">
        <f t="shared" si="0"/>
        <v>0</v>
      </c>
      <c r="S3" s="1">
        <f t="shared" si="0"/>
        <v>0</v>
      </c>
      <c r="T3" s="1">
        <f t="shared" si="0"/>
        <v>0</v>
      </c>
      <c r="U3" s="1">
        <f t="shared" ref="U3:U29" si="1">M3/F3</f>
        <v>0</v>
      </c>
    </row>
    <row r="4" spans="1:21" x14ac:dyDescent="0.45">
      <c r="A4" s="26" t="s">
        <v>9</v>
      </c>
      <c r="B4" s="28" t="s">
        <v>222</v>
      </c>
      <c r="C4" s="27" t="s">
        <v>206</v>
      </c>
      <c r="D4"/>
      <c r="F4" s="1">
        <v>2</v>
      </c>
      <c r="G4"/>
      <c r="H4" s="5">
        <v>2</v>
      </c>
      <c r="P4" s="1">
        <f t="shared" si="0"/>
        <v>1</v>
      </c>
      <c r="Q4" s="1">
        <f t="shared" si="0"/>
        <v>0</v>
      </c>
      <c r="R4" s="1">
        <f t="shared" si="0"/>
        <v>0</v>
      </c>
      <c r="S4" s="1">
        <f t="shared" si="0"/>
        <v>0</v>
      </c>
      <c r="T4" s="1">
        <f t="shared" si="0"/>
        <v>0</v>
      </c>
      <c r="U4" s="1">
        <f t="shared" si="1"/>
        <v>0</v>
      </c>
    </row>
    <row r="5" spans="1:21" x14ac:dyDescent="0.45">
      <c r="A5" s="26" t="s">
        <v>11</v>
      </c>
      <c r="B5" t="s">
        <v>211</v>
      </c>
      <c r="C5" s="27" t="s">
        <v>207</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212</v>
      </c>
      <c r="C6" s="27" t="s">
        <v>223</v>
      </c>
      <c r="D6"/>
      <c r="F6" s="1">
        <v>3</v>
      </c>
      <c r="G6"/>
      <c r="H6" s="5">
        <v>3</v>
      </c>
      <c r="P6" s="1">
        <f t="shared" si="0"/>
        <v>1</v>
      </c>
      <c r="Q6" s="1">
        <f t="shared" si="0"/>
        <v>0</v>
      </c>
      <c r="R6" s="1">
        <f t="shared" si="0"/>
        <v>0</v>
      </c>
      <c r="S6" s="1">
        <f t="shared" si="0"/>
        <v>0</v>
      </c>
      <c r="T6" s="1">
        <f t="shared" si="0"/>
        <v>0</v>
      </c>
      <c r="U6" s="1">
        <f t="shared" si="1"/>
        <v>0</v>
      </c>
    </row>
    <row r="7" spans="1:21" x14ac:dyDescent="0.45">
      <c r="A7" s="26" t="s">
        <v>15</v>
      </c>
      <c r="B7" t="s">
        <v>213</v>
      </c>
      <c r="C7" s="33" t="s">
        <v>208</v>
      </c>
      <c r="D7" s="27"/>
      <c r="F7" s="1">
        <v>0</v>
      </c>
      <c r="G7"/>
      <c r="J7" s="7">
        <v>2</v>
      </c>
      <c r="P7" s="1" t="e">
        <f t="shared" si="0"/>
        <v>#DIV/0!</v>
      </c>
      <c r="Q7" s="1" t="e">
        <f t="shared" si="0"/>
        <v>#DIV/0!</v>
      </c>
      <c r="R7" s="1" t="e">
        <f t="shared" si="0"/>
        <v>#DIV/0!</v>
      </c>
      <c r="S7" s="1" t="e">
        <f t="shared" si="0"/>
        <v>#DIV/0!</v>
      </c>
      <c r="T7" s="1" t="e">
        <f t="shared" si="0"/>
        <v>#DIV/0!</v>
      </c>
      <c r="U7" s="1" t="e">
        <f t="shared" si="1"/>
        <v>#DIV/0!</v>
      </c>
    </row>
    <row r="8" spans="1:21" x14ac:dyDescent="0.45">
      <c r="A8" s="26" t="s">
        <v>16</v>
      </c>
      <c r="B8" t="s">
        <v>214</v>
      </c>
      <c r="C8" t="s">
        <v>224</v>
      </c>
      <c r="D8"/>
      <c r="F8" s="1">
        <v>4</v>
      </c>
      <c r="G8"/>
      <c r="H8" s="5">
        <v>4</v>
      </c>
      <c r="J8" s="7">
        <v>4</v>
      </c>
      <c r="P8" s="1">
        <f t="shared" si="0"/>
        <v>1</v>
      </c>
      <c r="Q8" s="1">
        <f t="shared" si="0"/>
        <v>0</v>
      </c>
      <c r="R8" s="1">
        <f t="shared" si="0"/>
        <v>1</v>
      </c>
      <c r="S8" s="1">
        <f t="shared" si="0"/>
        <v>0</v>
      </c>
      <c r="T8" s="1">
        <f t="shared" si="0"/>
        <v>0</v>
      </c>
      <c r="U8" s="1">
        <f t="shared" si="1"/>
        <v>0</v>
      </c>
    </row>
    <row r="9" spans="1:21" x14ac:dyDescent="0.45">
      <c r="A9" s="26" t="s">
        <v>18</v>
      </c>
      <c r="B9" t="s">
        <v>958</v>
      </c>
      <c r="C9" t="s">
        <v>226</v>
      </c>
      <c r="D9"/>
      <c r="F9" s="1">
        <v>3</v>
      </c>
      <c r="G9"/>
      <c r="H9" s="5">
        <v>2</v>
      </c>
      <c r="I9" s="6">
        <v>1</v>
      </c>
      <c r="J9" s="7">
        <v>1</v>
      </c>
      <c r="P9" s="1">
        <f t="shared" si="0"/>
        <v>0.66666666666666663</v>
      </c>
      <c r="Q9" s="1">
        <f t="shared" si="0"/>
        <v>0.33333333333333331</v>
      </c>
      <c r="R9" s="1">
        <f t="shared" si="0"/>
        <v>0.33333333333333331</v>
      </c>
      <c r="S9" s="1">
        <f t="shared" si="0"/>
        <v>0</v>
      </c>
      <c r="T9" s="1">
        <f t="shared" si="0"/>
        <v>0</v>
      </c>
      <c r="U9" s="1">
        <f t="shared" si="1"/>
        <v>0</v>
      </c>
    </row>
    <row r="10" spans="1:21" x14ac:dyDescent="0.45">
      <c r="A10" s="26" t="s">
        <v>20</v>
      </c>
      <c r="B10" t="s">
        <v>215</v>
      </c>
      <c r="C10" t="s">
        <v>957</v>
      </c>
      <c r="D10"/>
      <c r="F10" s="1">
        <v>1</v>
      </c>
      <c r="G10"/>
      <c r="H10" s="5">
        <v>1</v>
      </c>
      <c r="P10" s="1">
        <f t="shared" si="0"/>
        <v>1</v>
      </c>
      <c r="Q10" s="1">
        <f t="shared" si="0"/>
        <v>0</v>
      </c>
      <c r="R10" s="1">
        <f t="shared" si="0"/>
        <v>0</v>
      </c>
      <c r="S10" s="1">
        <f t="shared" si="0"/>
        <v>0</v>
      </c>
      <c r="T10" s="1">
        <f t="shared" si="0"/>
        <v>0</v>
      </c>
      <c r="U10" s="1">
        <f t="shared" si="1"/>
        <v>0</v>
      </c>
    </row>
    <row r="11" spans="1:21" x14ac:dyDescent="0.45">
      <c r="A11" s="26" t="s">
        <v>225</v>
      </c>
      <c r="B11"/>
      <c r="C11"/>
      <c r="D11"/>
      <c r="F11" s="1">
        <v>4</v>
      </c>
      <c r="G11"/>
      <c r="H11" s="5">
        <v>3</v>
      </c>
      <c r="I11" s="6">
        <v>1</v>
      </c>
      <c r="J11" s="7">
        <v>1</v>
      </c>
      <c r="P11" s="1">
        <f t="shared" ref="P11" si="2">H11/($F11-$M11)</f>
        <v>0.75</v>
      </c>
      <c r="Q11" s="1">
        <f t="shared" ref="Q11" si="3">I11/($F11-$M11)</f>
        <v>0.25</v>
      </c>
      <c r="R11" s="1">
        <f t="shared" ref="R11" si="4">J11/($F11-$M11)</f>
        <v>0.25</v>
      </c>
      <c r="S11" s="1">
        <f t="shared" ref="S11" si="5">K11/($F11-$M11)</f>
        <v>0</v>
      </c>
      <c r="T11" s="1">
        <f t="shared" ref="T11" si="6">L11/($F11-$M11)</f>
        <v>0</v>
      </c>
      <c r="U11" s="1">
        <f t="shared" ref="U11" si="7">M11/F11</f>
        <v>0</v>
      </c>
    </row>
    <row r="12" spans="1:21" ht="14" customHeight="1" x14ac:dyDescent="0.45">
      <c r="A12" s="26" t="s">
        <v>22</v>
      </c>
      <c r="B12" t="s">
        <v>217</v>
      </c>
      <c r="C12" t="s">
        <v>227</v>
      </c>
      <c r="D12"/>
      <c r="F12" s="1">
        <v>3</v>
      </c>
      <c r="G12"/>
      <c r="H12" s="5">
        <v>3</v>
      </c>
      <c r="J12" s="7">
        <v>1</v>
      </c>
      <c r="P12" s="1">
        <f t="shared" si="0"/>
        <v>1</v>
      </c>
      <c r="Q12" s="1">
        <f t="shared" si="0"/>
        <v>0</v>
      </c>
      <c r="R12" s="1">
        <f t="shared" si="0"/>
        <v>0.33333333333333331</v>
      </c>
      <c r="S12" s="1">
        <f t="shared" si="0"/>
        <v>0</v>
      </c>
      <c r="T12" s="1">
        <f t="shared" si="0"/>
        <v>0</v>
      </c>
      <c r="U12" s="1">
        <f t="shared" si="1"/>
        <v>0</v>
      </c>
    </row>
    <row r="14" spans="1:21" x14ac:dyDescent="0.45">
      <c r="A14" s="4" t="s">
        <v>24</v>
      </c>
      <c r="B14" t="s">
        <v>56</v>
      </c>
      <c r="C14" t="s">
        <v>56</v>
      </c>
      <c r="D14" t="s">
        <v>228</v>
      </c>
      <c r="E14" s="1">
        <f>IF(C14=B14,1,0)</f>
        <v>1</v>
      </c>
      <c r="F14" s="1">
        <v>2</v>
      </c>
      <c r="H14" s="5">
        <v>2</v>
      </c>
      <c r="P14" s="1">
        <f t="shared" si="0"/>
        <v>1</v>
      </c>
      <c r="Q14" s="1">
        <f t="shared" si="0"/>
        <v>0</v>
      </c>
      <c r="R14" s="1">
        <f t="shared" si="0"/>
        <v>0</v>
      </c>
      <c r="S14" s="1">
        <f t="shared" si="0"/>
        <v>0</v>
      </c>
      <c r="T14" s="1">
        <f t="shared" si="0"/>
        <v>0</v>
      </c>
      <c r="U14" s="1">
        <f t="shared" si="1"/>
        <v>0</v>
      </c>
    </row>
    <row r="15" spans="1:21" x14ac:dyDescent="0.45">
      <c r="A15" s="4" t="s">
        <v>25</v>
      </c>
      <c r="B15" t="s">
        <v>57</v>
      </c>
      <c r="C15" t="s">
        <v>57</v>
      </c>
      <c r="D15" t="s">
        <v>229</v>
      </c>
      <c r="E15" s="1">
        <f t="shared" ref="E15:E26" si="8">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237</v>
      </c>
      <c r="E16" s="1">
        <f t="shared" si="8"/>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59</v>
      </c>
      <c r="C17" t="s">
        <v>59</v>
      </c>
      <c r="D17" t="s">
        <v>230</v>
      </c>
      <c r="E17" s="1">
        <f t="shared" si="8"/>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95</v>
      </c>
      <c r="C18" t="s">
        <v>60</v>
      </c>
      <c r="D18" t="s">
        <v>231</v>
      </c>
      <c r="E18" s="1">
        <f t="shared" si="8"/>
        <v>0</v>
      </c>
      <c r="F18" s="1">
        <v>1</v>
      </c>
      <c r="H18" s="5">
        <v>1</v>
      </c>
      <c r="J18" s="7">
        <v>1</v>
      </c>
      <c r="P18" s="1">
        <f t="shared" si="0"/>
        <v>1</v>
      </c>
      <c r="Q18" s="1">
        <f t="shared" si="0"/>
        <v>0</v>
      </c>
      <c r="R18" s="1">
        <f t="shared" si="0"/>
        <v>1</v>
      </c>
      <c r="S18" s="1">
        <f t="shared" si="0"/>
        <v>0</v>
      </c>
      <c r="T18" s="1">
        <f t="shared" si="0"/>
        <v>0</v>
      </c>
      <c r="U18" s="1">
        <f t="shared" si="1"/>
        <v>0</v>
      </c>
    </row>
    <row r="19" spans="1:21" x14ac:dyDescent="0.45">
      <c r="A19" s="4" t="s">
        <v>29</v>
      </c>
      <c r="B19" t="s">
        <v>123</v>
      </c>
      <c r="C19" t="s">
        <v>61</v>
      </c>
      <c r="D19" t="s">
        <v>238</v>
      </c>
      <c r="E19" s="1">
        <f t="shared" si="8"/>
        <v>0</v>
      </c>
      <c r="F19" s="1">
        <v>2</v>
      </c>
      <c r="H19" s="5">
        <v>1</v>
      </c>
      <c r="I19" s="6">
        <v>1</v>
      </c>
      <c r="P19" s="1">
        <f t="shared" si="0"/>
        <v>0.5</v>
      </c>
      <c r="Q19" s="1">
        <f t="shared" si="0"/>
        <v>0.5</v>
      </c>
      <c r="R19" s="1">
        <f t="shared" si="0"/>
        <v>0</v>
      </c>
      <c r="S19" s="1">
        <f t="shared" si="0"/>
        <v>0</v>
      </c>
      <c r="T19" s="1">
        <f t="shared" si="0"/>
        <v>0</v>
      </c>
      <c r="U19" s="1">
        <f t="shared" si="1"/>
        <v>0</v>
      </c>
    </row>
    <row r="20" spans="1:21" x14ac:dyDescent="0.45">
      <c r="A20" s="4" t="s">
        <v>30</v>
      </c>
      <c r="B20" t="s">
        <v>129</v>
      </c>
      <c r="C20" t="s">
        <v>62</v>
      </c>
      <c r="D20" t="s">
        <v>239</v>
      </c>
      <c r="E20" s="1">
        <f t="shared" si="8"/>
        <v>0</v>
      </c>
      <c r="F20" s="1">
        <v>2</v>
      </c>
      <c r="H20" s="5">
        <v>2</v>
      </c>
      <c r="P20" s="1">
        <f t="shared" si="0"/>
        <v>1</v>
      </c>
      <c r="Q20" s="1">
        <f t="shared" si="0"/>
        <v>0</v>
      </c>
      <c r="R20" s="1">
        <f t="shared" si="0"/>
        <v>0</v>
      </c>
      <c r="S20" s="1">
        <f t="shared" si="0"/>
        <v>0</v>
      </c>
      <c r="T20" s="1">
        <f t="shared" si="0"/>
        <v>0</v>
      </c>
      <c r="U20" s="1">
        <f t="shared" si="1"/>
        <v>0</v>
      </c>
    </row>
    <row r="21" spans="1:21" x14ac:dyDescent="0.45">
      <c r="A21" s="4" t="s">
        <v>31</v>
      </c>
      <c r="B21" t="s">
        <v>66</v>
      </c>
      <c r="C21" t="s">
        <v>136</v>
      </c>
      <c r="D21" t="s">
        <v>232</v>
      </c>
      <c r="E21" s="1">
        <f t="shared" si="8"/>
        <v>0</v>
      </c>
      <c r="F21" s="1">
        <v>0</v>
      </c>
      <c r="J21" s="7">
        <v>2</v>
      </c>
      <c r="P21" s="1" t="e">
        <f t="shared" si="0"/>
        <v>#DIV/0!</v>
      </c>
      <c r="Q21" s="1" t="e">
        <f t="shared" si="0"/>
        <v>#DIV/0!</v>
      </c>
      <c r="R21" s="1" t="e">
        <f t="shared" si="0"/>
        <v>#DIV/0!</v>
      </c>
      <c r="S21" s="1" t="e">
        <f t="shared" si="0"/>
        <v>#DIV/0!</v>
      </c>
      <c r="T21" s="1" t="e">
        <f t="shared" si="0"/>
        <v>#DIV/0!</v>
      </c>
      <c r="U21" s="1" t="e">
        <f t="shared" si="1"/>
        <v>#DIV/0!</v>
      </c>
    </row>
    <row r="22" spans="1:21" x14ac:dyDescent="0.45">
      <c r="A22" s="4" t="s">
        <v>32</v>
      </c>
      <c r="B22" t="s">
        <v>96</v>
      </c>
      <c r="C22" t="s">
        <v>96</v>
      </c>
      <c r="D22" t="s">
        <v>233</v>
      </c>
      <c r="E22" s="1">
        <f t="shared" si="8"/>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68</v>
      </c>
      <c r="C23" t="s">
        <v>97</v>
      </c>
      <c r="D23" t="s">
        <v>240</v>
      </c>
      <c r="E23" s="1">
        <f t="shared" si="8"/>
        <v>0</v>
      </c>
      <c r="F23" s="1">
        <v>1</v>
      </c>
      <c r="I23" s="6">
        <v>1</v>
      </c>
      <c r="P23" s="1">
        <f t="shared" si="0"/>
        <v>0</v>
      </c>
      <c r="Q23" s="1">
        <f t="shared" si="0"/>
        <v>1</v>
      </c>
      <c r="R23" s="1">
        <f t="shared" si="0"/>
        <v>0</v>
      </c>
      <c r="S23" s="1">
        <f t="shared" si="0"/>
        <v>0</v>
      </c>
      <c r="T23" s="1">
        <f t="shared" si="0"/>
        <v>0</v>
      </c>
      <c r="U23" s="1">
        <f t="shared" si="1"/>
        <v>0</v>
      </c>
    </row>
    <row r="24" spans="1:21" x14ac:dyDescent="0.45">
      <c r="A24" s="4" t="s">
        <v>34</v>
      </c>
      <c r="B24" t="s">
        <v>182</v>
      </c>
      <c r="C24" t="s">
        <v>209</v>
      </c>
      <c r="D24" t="s">
        <v>234</v>
      </c>
      <c r="E24" s="1">
        <f t="shared" si="8"/>
        <v>0</v>
      </c>
      <c r="F24" s="1">
        <v>1</v>
      </c>
      <c r="H24" s="5">
        <v>1</v>
      </c>
      <c r="J24" s="7">
        <v>1</v>
      </c>
      <c r="P24" s="1">
        <f t="shared" si="0"/>
        <v>1</v>
      </c>
      <c r="Q24" s="1">
        <f t="shared" si="0"/>
        <v>0</v>
      </c>
      <c r="R24" s="1">
        <f t="shared" si="0"/>
        <v>1</v>
      </c>
      <c r="S24" s="1">
        <f t="shared" si="0"/>
        <v>0</v>
      </c>
      <c r="T24" s="1">
        <f t="shared" si="0"/>
        <v>0</v>
      </c>
      <c r="U24" s="1">
        <f t="shared" si="1"/>
        <v>0</v>
      </c>
    </row>
    <row r="25" spans="1:21" x14ac:dyDescent="0.45">
      <c r="A25" s="4" t="s">
        <v>35</v>
      </c>
      <c r="B25" t="s">
        <v>138</v>
      </c>
      <c r="C25" t="s">
        <v>1190</v>
      </c>
      <c r="D25" t="s">
        <v>235</v>
      </c>
      <c r="E25" s="1">
        <f t="shared" si="8"/>
        <v>0</v>
      </c>
      <c r="F25" s="1">
        <v>1</v>
      </c>
      <c r="H25" s="5">
        <v>1</v>
      </c>
      <c r="K25" s="8">
        <v>1</v>
      </c>
      <c r="P25" s="1">
        <f t="shared" si="0"/>
        <v>1</v>
      </c>
      <c r="Q25" s="1">
        <f t="shared" si="0"/>
        <v>0</v>
      </c>
      <c r="R25" s="1">
        <f t="shared" si="0"/>
        <v>0</v>
      </c>
      <c r="S25" s="1">
        <f t="shared" si="0"/>
        <v>1</v>
      </c>
      <c r="T25" s="1">
        <f t="shared" si="0"/>
        <v>0</v>
      </c>
      <c r="U25" s="1">
        <f t="shared" si="1"/>
        <v>0</v>
      </c>
    </row>
    <row r="26" spans="1:21" x14ac:dyDescent="0.45">
      <c r="A26" s="4" t="s">
        <v>36</v>
      </c>
      <c r="B26" t="b">
        <v>0</v>
      </c>
      <c r="C26" t="b">
        <v>0</v>
      </c>
      <c r="D26" t="s">
        <v>236</v>
      </c>
      <c r="E26" s="1">
        <f t="shared" si="8"/>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row>
    <row r="37" spans="2:4" x14ac:dyDescent="0.45">
      <c r="B37" s="35"/>
      <c r="C37" s="35"/>
      <c r="D37" s="35"/>
    </row>
  </sheetData>
  <conditionalFormatting sqref="E14:E26">
    <cfRule type="cellIs" dxfId="7" priority="1" operator="equal">
      <formula>0</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BBFD3-7A34-4A22-8FC2-DF5881198940}">
  <dimension ref="A1:U37"/>
  <sheetViews>
    <sheetView workbookViewId="0">
      <pane ySplit="1" topLeftCell="A9" activePane="bottomLeft" state="frozen"/>
      <selection pane="bottomLeft" activeCell="A24" sqref="A24:XFD24"/>
    </sheetView>
  </sheetViews>
  <sheetFormatPr defaultColWidth="8.9296875" defaultRowHeight="14.25" x14ac:dyDescent="0.45"/>
  <cols>
    <col min="1" max="1" width="11.73046875" style="69" customWidth="1"/>
    <col min="2" max="2" width="48.86328125" style="56" customWidth="1"/>
    <col min="3" max="3" width="37.3984375" style="56" customWidth="1"/>
    <col min="4" max="4" width="35.5976562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67" t="s">
        <v>176</v>
      </c>
      <c r="C2" s="67" t="s">
        <v>172</v>
      </c>
      <c r="D2" s="55"/>
      <c r="F2" s="56">
        <v>1</v>
      </c>
      <c r="G2" s="55"/>
      <c r="H2" s="57">
        <v>1</v>
      </c>
      <c r="P2" s="56">
        <f>H2/($F2-$M2)</f>
        <v>1</v>
      </c>
      <c r="Q2" s="56">
        <f>I2/($F2-$M2)</f>
        <v>0</v>
      </c>
      <c r="R2" s="56">
        <f>J2/($F2-$M2)</f>
        <v>0</v>
      </c>
      <c r="S2" s="56">
        <f>K2/($F2-$M2)</f>
        <v>0</v>
      </c>
      <c r="T2" s="56">
        <f>L2/($F2-$M2)</f>
        <v>0</v>
      </c>
      <c r="U2" s="56">
        <f>M2/F2</f>
        <v>0</v>
      </c>
    </row>
    <row r="3" spans="1:21" x14ac:dyDescent="0.45">
      <c r="A3" s="54" t="s">
        <v>7</v>
      </c>
      <c r="B3" s="55" t="s">
        <v>177</v>
      </c>
      <c r="C3" s="67" t="s">
        <v>220</v>
      </c>
      <c r="D3" s="67"/>
      <c r="F3" s="56">
        <v>1</v>
      </c>
      <c r="G3" s="55"/>
      <c r="H3" s="57">
        <v>1</v>
      </c>
      <c r="P3" s="56">
        <f t="shared" ref="P3:T29" si="0">H3/($F3-$M3)</f>
        <v>1</v>
      </c>
      <c r="Q3" s="56">
        <f t="shared" si="0"/>
        <v>0</v>
      </c>
      <c r="R3" s="56">
        <f t="shared" si="0"/>
        <v>0</v>
      </c>
      <c r="S3" s="56">
        <f t="shared" si="0"/>
        <v>0</v>
      </c>
      <c r="T3" s="56">
        <f t="shared" si="0"/>
        <v>0</v>
      </c>
      <c r="U3" s="56">
        <f t="shared" ref="U3:U29" si="1">M3/F3</f>
        <v>0</v>
      </c>
    </row>
    <row r="4" spans="1:21" x14ac:dyDescent="0.45">
      <c r="A4" s="54" t="s">
        <v>9</v>
      </c>
      <c r="B4" s="85" t="s">
        <v>178</v>
      </c>
      <c r="C4" s="67" t="s">
        <v>173</v>
      </c>
      <c r="D4" s="55"/>
      <c r="F4" s="56">
        <v>1</v>
      </c>
      <c r="G4" s="55"/>
      <c r="H4" s="57">
        <v>1</v>
      </c>
      <c r="P4" s="56">
        <f t="shared" si="0"/>
        <v>1</v>
      </c>
      <c r="Q4" s="56">
        <f t="shared" si="0"/>
        <v>0</v>
      </c>
      <c r="R4" s="56">
        <f t="shared" si="0"/>
        <v>0</v>
      </c>
      <c r="S4" s="56">
        <f t="shared" si="0"/>
        <v>0</v>
      </c>
      <c r="T4" s="56">
        <f t="shared" si="0"/>
        <v>0</v>
      </c>
      <c r="U4" s="56">
        <f t="shared" si="1"/>
        <v>0</v>
      </c>
    </row>
    <row r="5" spans="1:21" x14ac:dyDescent="0.45">
      <c r="A5" s="54" t="s">
        <v>11</v>
      </c>
      <c r="B5" s="55" t="s">
        <v>179</v>
      </c>
      <c r="C5" s="67" t="s">
        <v>174</v>
      </c>
      <c r="D5" s="55"/>
      <c r="F5" s="56">
        <v>1</v>
      </c>
      <c r="G5" s="55"/>
      <c r="H5" s="57">
        <v>1</v>
      </c>
      <c r="P5" s="56">
        <f t="shared" si="0"/>
        <v>1</v>
      </c>
      <c r="Q5" s="56">
        <f t="shared" si="0"/>
        <v>0</v>
      </c>
      <c r="R5" s="56">
        <f t="shared" si="0"/>
        <v>0</v>
      </c>
      <c r="S5" s="56">
        <f t="shared" si="0"/>
        <v>0</v>
      </c>
      <c r="T5" s="56">
        <f t="shared" si="0"/>
        <v>0</v>
      </c>
      <c r="U5" s="56">
        <f t="shared" si="1"/>
        <v>0</v>
      </c>
    </row>
    <row r="6" spans="1:21" x14ac:dyDescent="0.45">
      <c r="A6" s="54" t="s">
        <v>13</v>
      </c>
      <c r="B6" s="55" t="s">
        <v>1152</v>
      </c>
      <c r="C6" s="67" t="s">
        <v>183</v>
      </c>
      <c r="D6" s="55"/>
      <c r="F6" s="56">
        <v>2</v>
      </c>
      <c r="G6" s="55"/>
      <c r="H6" s="57">
        <v>1</v>
      </c>
      <c r="I6" s="58">
        <v>1</v>
      </c>
      <c r="P6" s="56">
        <f t="shared" si="0"/>
        <v>0.5</v>
      </c>
      <c r="Q6" s="56">
        <f t="shared" si="0"/>
        <v>0.5</v>
      </c>
      <c r="R6" s="56">
        <f t="shared" si="0"/>
        <v>0</v>
      </c>
      <c r="S6" s="56">
        <f t="shared" si="0"/>
        <v>0</v>
      </c>
      <c r="T6" s="56">
        <f t="shared" si="0"/>
        <v>0</v>
      </c>
      <c r="U6" s="56">
        <f t="shared" si="1"/>
        <v>0</v>
      </c>
    </row>
    <row r="7" spans="1:21" x14ac:dyDescent="0.45">
      <c r="A7" s="54" t="s">
        <v>15</v>
      </c>
      <c r="B7" s="55" t="s">
        <v>184</v>
      </c>
      <c r="C7" s="67" t="s">
        <v>185</v>
      </c>
      <c r="D7" s="67"/>
      <c r="F7" s="56">
        <v>3</v>
      </c>
      <c r="G7" s="55"/>
      <c r="H7" s="57">
        <v>2</v>
      </c>
      <c r="I7" s="58">
        <v>1</v>
      </c>
      <c r="P7" s="56">
        <f t="shared" si="0"/>
        <v>0.66666666666666663</v>
      </c>
      <c r="Q7" s="56">
        <f t="shared" si="0"/>
        <v>0.33333333333333331</v>
      </c>
      <c r="R7" s="56">
        <f t="shared" si="0"/>
        <v>0</v>
      </c>
      <c r="S7" s="56">
        <f t="shared" si="0"/>
        <v>0</v>
      </c>
      <c r="T7" s="56">
        <f t="shared" si="0"/>
        <v>0</v>
      </c>
      <c r="U7" s="56">
        <f t="shared" si="1"/>
        <v>0</v>
      </c>
    </row>
    <row r="8" spans="1:21" x14ac:dyDescent="0.45">
      <c r="A8" s="54" t="s">
        <v>16</v>
      </c>
      <c r="B8" s="55" t="s">
        <v>180</v>
      </c>
      <c r="C8" s="67" t="s">
        <v>175</v>
      </c>
      <c r="D8" s="55"/>
      <c r="F8" s="56">
        <v>2</v>
      </c>
      <c r="G8" s="55"/>
      <c r="H8" s="57">
        <v>2</v>
      </c>
      <c r="P8" s="56">
        <f t="shared" si="0"/>
        <v>1</v>
      </c>
      <c r="Q8" s="56">
        <f t="shared" si="0"/>
        <v>0</v>
      </c>
      <c r="R8" s="56">
        <f t="shared" si="0"/>
        <v>0</v>
      </c>
      <c r="S8" s="56">
        <f t="shared" si="0"/>
        <v>0</v>
      </c>
      <c r="T8" s="56">
        <f t="shared" si="0"/>
        <v>0</v>
      </c>
      <c r="U8" s="56">
        <f t="shared" si="1"/>
        <v>0</v>
      </c>
    </row>
    <row r="9" spans="1:21" x14ac:dyDescent="0.45">
      <c r="A9" s="54" t="s">
        <v>18</v>
      </c>
      <c r="B9" s="55" t="s">
        <v>1153</v>
      </c>
      <c r="C9" s="67" t="s">
        <v>186</v>
      </c>
      <c r="D9" s="55"/>
      <c r="F9" s="56">
        <v>7</v>
      </c>
      <c r="G9" s="55"/>
      <c r="H9" s="57">
        <v>3</v>
      </c>
      <c r="I9" s="58">
        <v>4</v>
      </c>
      <c r="P9" s="56">
        <f t="shared" si="0"/>
        <v>0.42857142857142855</v>
      </c>
      <c r="Q9" s="56">
        <f t="shared" si="0"/>
        <v>0.5714285714285714</v>
      </c>
      <c r="R9" s="56">
        <f t="shared" si="0"/>
        <v>0</v>
      </c>
      <c r="S9" s="56">
        <f t="shared" si="0"/>
        <v>0</v>
      </c>
      <c r="T9" s="56">
        <f t="shared" si="0"/>
        <v>0</v>
      </c>
      <c r="U9" s="56">
        <f t="shared" si="1"/>
        <v>0</v>
      </c>
    </row>
    <row r="10" spans="1:21" x14ac:dyDescent="0.45">
      <c r="A10" s="54" t="s">
        <v>20</v>
      </c>
      <c r="B10" s="55" t="s">
        <v>181</v>
      </c>
      <c r="C10" s="55" t="s">
        <v>187</v>
      </c>
      <c r="D10" s="55"/>
      <c r="F10" s="56">
        <v>1</v>
      </c>
      <c r="G10" s="55"/>
      <c r="H10" s="57">
        <v>1</v>
      </c>
      <c r="J10" s="59">
        <v>1</v>
      </c>
      <c r="P10" s="56">
        <f t="shared" si="0"/>
        <v>1</v>
      </c>
      <c r="Q10" s="56">
        <f t="shared" si="0"/>
        <v>0</v>
      </c>
      <c r="R10" s="56">
        <f t="shared" si="0"/>
        <v>1</v>
      </c>
      <c r="S10" s="56">
        <f t="shared" si="0"/>
        <v>0</v>
      </c>
      <c r="T10" s="56">
        <f t="shared" si="0"/>
        <v>0</v>
      </c>
      <c r="U10" s="56">
        <f t="shared" si="1"/>
        <v>0</v>
      </c>
    </row>
    <row r="11" spans="1:21" x14ac:dyDescent="0.45">
      <c r="A11" s="54" t="s">
        <v>225</v>
      </c>
      <c r="B11" s="55"/>
      <c r="C11" s="55"/>
      <c r="D11" s="55"/>
      <c r="F11" s="56">
        <v>8</v>
      </c>
      <c r="G11" s="55"/>
      <c r="H11" s="57">
        <v>4</v>
      </c>
      <c r="I11" s="58">
        <v>4</v>
      </c>
      <c r="J11" s="59">
        <v>1</v>
      </c>
      <c r="P11" s="56">
        <f t="shared" si="0"/>
        <v>0.5</v>
      </c>
      <c r="Q11" s="56">
        <f t="shared" si="0"/>
        <v>0.5</v>
      </c>
      <c r="S11" s="56">
        <f t="shared" si="0"/>
        <v>0</v>
      </c>
      <c r="T11" s="56">
        <f t="shared" si="0"/>
        <v>0</v>
      </c>
      <c r="U11" s="56">
        <f t="shared" si="1"/>
        <v>0</v>
      </c>
    </row>
    <row r="12" spans="1:21" x14ac:dyDescent="0.45">
      <c r="A12" s="54" t="s">
        <v>22</v>
      </c>
      <c r="B12" s="86" t="s">
        <v>188</v>
      </c>
      <c r="C12" s="55" t="s">
        <v>189</v>
      </c>
      <c r="D12" s="55"/>
      <c r="F12" s="56">
        <v>7</v>
      </c>
      <c r="G12" s="55"/>
      <c r="H12" s="57">
        <v>4</v>
      </c>
      <c r="I12" s="58">
        <v>3</v>
      </c>
      <c r="J12" s="59">
        <v>1</v>
      </c>
      <c r="P12" s="56">
        <f t="shared" si="0"/>
        <v>0.5714285714285714</v>
      </c>
      <c r="Q12" s="56">
        <f t="shared" si="0"/>
        <v>0.42857142857142855</v>
      </c>
      <c r="R12" s="56">
        <f t="shared" si="0"/>
        <v>0.14285714285714285</v>
      </c>
      <c r="S12" s="56">
        <f t="shared" si="0"/>
        <v>0</v>
      </c>
      <c r="T12" s="56">
        <f t="shared" si="0"/>
        <v>0</v>
      </c>
      <c r="U12" s="56">
        <f t="shared" si="1"/>
        <v>0</v>
      </c>
    </row>
    <row r="14" spans="1:21" x14ac:dyDescent="0.45">
      <c r="A14" s="77" t="s">
        <v>24</v>
      </c>
      <c r="B14" s="55" t="s">
        <v>56</v>
      </c>
      <c r="C14" s="55" t="s">
        <v>56</v>
      </c>
      <c r="D14" s="55" t="s">
        <v>190</v>
      </c>
      <c r="E14" s="56">
        <f>IF(C14=B14,1,0)</f>
        <v>1</v>
      </c>
      <c r="F14" s="56">
        <v>2</v>
      </c>
      <c r="H14" s="57">
        <v>2</v>
      </c>
      <c r="P14" s="56">
        <f t="shared" si="0"/>
        <v>1</v>
      </c>
      <c r="Q14" s="56">
        <f t="shared" si="0"/>
        <v>0</v>
      </c>
      <c r="R14" s="56">
        <f t="shared" si="0"/>
        <v>0</v>
      </c>
      <c r="S14" s="56">
        <f t="shared" si="0"/>
        <v>0</v>
      </c>
      <c r="T14" s="56">
        <f t="shared" si="0"/>
        <v>0</v>
      </c>
      <c r="U14" s="56">
        <f t="shared" si="1"/>
        <v>0</v>
      </c>
    </row>
    <row r="15" spans="1:21" x14ac:dyDescent="0.45">
      <c r="A15" s="77" t="s">
        <v>25</v>
      </c>
      <c r="B15" s="55" t="s">
        <v>57</v>
      </c>
      <c r="C15" s="55" t="s">
        <v>57</v>
      </c>
      <c r="D15" s="55" t="s">
        <v>191</v>
      </c>
      <c r="E15" s="56">
        <f t="shared" ref="E15:E26" si="2">IF(C15=B15,1,0)</f>
        <v>1</v>
      </c>
      <c r="F15" s="56">
        <v>2</v>
      </c>
      <c r="H15" s="57">
        <v>2</v>
      </c>
      <c r="P15" s="56">
        <f t="shared" si="0"/>
        <v>1</v>
      </c>
      <c r="Q15" s="56">
        <f t="shared" si="0"/>
        <v>0</v>
      </c>
      <c r="R15" s="56">
        <f t="shared" si="0"/>
        <v>0</v>
      </c>
      <c r="S15" s="56">
        <f t="shared" si="0"/>
        <v>0</v>
      </c>
      <c r="T15" s="56">
        <f t="shared" si="0"/>
        <v>0</v>
      </c>
      <c r="U15" s="56">
        <f t="shared" si="1"/>
        <v>0</v>
      </c>
    </row>
    <row r="16" spans="1:21" x14ac:dyDescent="0.45">
      <c r="A16" s="77" t="s">
        <v>26</v>
      </c>
      <c r="B16" s="55" t="s">
        <v>58</v>
      </c>
      <c r="C16" s="55" t="s">
        <v>58</v>
      </c>
      <c r="D16" s="55" t="s">
        <v>199</v>
      </c>
      <c r="E16" s="56">
        <f t="shared" si="2"/>
        <v>1</v>
      </c>
      <c r="F16" s="56">
        <v>2</v>
      </c>
      <c r="H16" s="57">
        <v>2</v>
      </c>
      <c r="P16" s="56">
        <f t="shared" si="0"/>
        <v>1</v>
      </c>
      <c r="Q16" s="56">
        <f t="shared" si="0"/>
        <v>0</v>
      </c>
      <c r="R16" s="56">
        <f t="shared" si="0"/>
        <v>0</v>
      </c>
      <c r="S16" s="56">
        <f t="shared" si="0"/>
        <v>0</v>
      </c>
      <c r="T16" s="56">
        <f t="shared" si="0"/>
        <v>0</v>
      </c>
      <c r="U16" s="56">
        <f t="shared" si="1"/>
        <v>0</v>
      </c>
    </row>
    <row r="17" spans="1:21" x14ac:dyDescent="0.45">
      <c r="A17" s="77" t="s">
        <v>27</v>
      </c>
      <c r="B17" s="55" t="s">
        <v>59</v>
      </c>
      <c r="C17" s="55" t="s">
        <v>59</v>
      </c>
      <c r="D17" s="55" t="s">
        <v>192</v>
      </c>
      <c r="E17" s="56">
        <f t="shared" si="2"/>
        <v>1</v>
      </c>
      <c r="F17" s="56">
        <v>2</v>
      </c>
      <c r="H17" s="57">
        <v>2</v>
      </c>
      <c r="P17" s="56">
        <f t="shared" si="0"/>
        <v>1</v>
      </c>
      <c r="Q17" s="56">
        <f t="shared" si="0"/>
        <v>0</v>
      </c>
      <c r="R17" s="56">
        <f t="shared" si="0"/>
        <v>0</v>
      </c>
      <c r="S17" s="56">
        <f t="shared" si="0"/>
        <v>0</v>
      </c>
      <c r="T17" s="56">
        <f t="shared" si="0"/>
        <v>0</v>
      </c>
      <c r="U17" s="56">
        <f t="shared" si="1"/>
        <v>0</v>
      </c>
    </row>
    <row r="18" spans="1:21" x14ac:dyDescent="0.45">
      <c r="A18" s="77" t="s">
        <v>28</v>
      </c>
      <c r="B18" s="55" t="s">
        <v>95</v>
      </c>
      <c r="C18" s="55" t="s">
        <v>204</v>
      </c>
      <c r="D18" s="55" t="s">
        <v>193</v>
      </c>
      <c r="E18" s="56">
        <f t="shared" si="2"/>
        <v>0</v>
      </c>
      <c r="F18" s="56">
        <v>1</v>
      </c>
      <c r="H18" s="57">
        <v>1</v>
      </c>
      <c r="J18" s="59">
        <v>1</v>
      </c>
      <c r="P18" s="56">
        <f t="shared" si="0"/>
        <v>1</v>
      </c>
      <c r="Q18" s="56">
        <f t="shared" si="0"/>
        <v>0</v>
      </c>
      <c r="R18" s="56">
        <f t="shared" si="0"/>
        <v>1</v>
      </c>
      <c r="S18" s="56">
        <f t="shared" si="0"/>
        <v>0</v>
      </c>
      <c r="T18" s="56">
        <f t="shared" si="0"/>
        <v>0</v>
      </c>
      <c r="U18" s="56">
        <f t="shared" si="1"/>
        <v>0</v>
      </c>
    </row>
    <row r="19" spans="1:21" x14ac:dyDescent="0.45">
      <c r="A19" s="77" t="s">
        <v>29</v>
      </c>
      <c r="B19" s="55" t="s">
        <v>130</v>
      </c>
      <c r="C19" s="55" t="s">
        <v>61</v>
      </c>
      <c r="D19" s="55" t="s">
        <v>200</v>
      </c>
      <c r="E19" s="56">
        <f t="shared" si="2"/>
        <v>0</v>
      </c>
      <c r="F19" s="56">
        <v>2</v>
      </c>
      <c r="H19" s="57">
        <v>1</v>
      </c>
      <c r="I19" s="58">
        <v>1</v>
      </c>
      <c r="P19" s="56">
        <f t="shared" si="0"/>
        <v>0.5</v>
      </c>
      <c r="Q19" s="56">
        <f t="shared" si="0"/>
        <v>0.5</v>
      </c>
      <c r="R19" s="56">
        <f t="shared" si="0"/>
        <v>0</v>
      </c>
      <c r="S19" s="56">
        <f t="shared" si="0"/>
        <v>0</v>
      </c>
      <c r="T19" s="56">
        <f t="shared" si="0"/>
        <v>0</v>
      </c>
      <c r="U19" s="56">
        <f t="shared" si="1"/>
        <v>0</v>
      </c>
    </row>
    <row r="20" spans="1:21" x14ac:dyDescent="0.45">
      <c r="A20" s="77" t="s">
        <v>30</v>
      </c>
      <c r="B20" s="55" t="s">
        <v>203</v>
      </c>
      <c r="C20" s="55" t="s">
        <v>62</v>
      </c>
      <c r="D20" s="55" t="s">
        <v>201</v>
      </c>
      <c r="E20" s="56">
        <f t="shared" si="2"/>
        <v>0</v>
      </c>
      <c r="F20" s="56">
        <v>2</v>
      </c>
      <c r="H20" s="57">
        <v>1</v>
      </c>
      <c r="I20" s="58">
        <v>1</v>
      </c>
      <c r="P20" s="56">
        <f t="shared" si="0"/>
        <v>0.5</v>
      </c>
      <c r="Q20" s="56">
        <f t="shared" si="0"/>
        <v>0.5</v>
      </c>
      <c r="R20" s="56">
        <f t="shared" si="0"/>
        <v>0</v>
      </c>
      <c r="S20" s="56">
        <f t="shared" si="0"/>
        <v>0</v>
      </c>
      <c r="T20" s="56">
        <f t="shared" si="0"/>
        <v>0</v>
      </c>
      <c r="U20" s="56">
        <f t="shared" si="1"/>
        <v>0</v>
      </c>
    </row>
    <row r="21" spans="1:21" x14ac:dyDescent="0.45">
      <c r="A21" s="77" t="s">
        <v>31</v>
      </c>
      <c r="B21" s="55" t="s">
        <v>136</v>
      </c>
      <c r="C21" s="55" t="s">
        <v>136</v>
      </c>
      <c r="D21" s="55" t="s">
        <v>194</v>
      </c>
      <c r="E21" s="56">
        <f t="shared" si="2"/>
        <v>1</v>
      </c>
      <c r="F21" s="56">
        <v>2</v>
      </c>
      <c r="H21" s="57">
        <v>2</v>
      </c>
      <c r="P21" s="56">
        <f t="shared" si="0"/>
        <v>1</v>
      </c>
      <c r="Q21" s="56">
        <f t="shared" si="0"/>
        <v>0</v>
      </c>
      <c r="R21" s="56">
        <f t="shared" si="0"/>
        <v>0</v>
      </c>
      <c r="S21" s="56">
        <f t="shared" si="0"/>
        <v>0</v>
      </c>
      <c r="T21" s="56">
        <f t="shared" si="0"/>
        <v>0</v>
      </c>
      <c r="U21" s="56">
        <f t="shared" si="1"/>
        <v>0</v>
      </c>
    </row>
    <row r="22" spans="1:21" x14ac:dyDescent="0.45">
      <c r="A22" s="77" t="s">
        <v>32</v>
      </c>
      <c r="B22" s="55" t="s">
        <v>96</v>
      </c>
      <c r="C22" s="55" t="s">
        <v>96</v>
      </c>
      <c r="D22" s="55" t="s">
        <v>195</v>
      </c>
      <c r="E22" s="56">
        <f t="shared" si="2"/>
        <v>1</v>
      </c>
      <c r="F22" s="56">
        <v>1</v>
      </c>
      <c r="H22" s="57">
        <v>1</v>
      </c>
      <c r="P22" s="56">
        <f t="shared" si="0"/>
        <v>1</v>
      </c>
      <c r="Q22" s="56">
        <f t="shared" si="0"/>
        <v>0</v>
      </c>
      <c r="R22" s="56">
        <f t="shared" si="0"/>
        <v>0</v>
      </c>
      <c r="S22" s="56">
        <f t="shared" si="0"/>
        <v>0</v>
      </c>
      <c r="T22" s="56">
        <f t="shared" si="0"/>
        <v>0</v>
      </c>
      <c r="U22" s="56">
        <f t="shared" si="1"/>
        <v>0</v>
      </c>
    </row>
    <row r="23" spans="1:21" x14ac:dyDescent="0.45">
      <c r="A23" s="77" t="s">
        <v>33</v>
      </c>
      <c r="B23" s="55" t="s">
        <v>68</v>
      </c>
      <c r="C23" s="55" t="s">
        <v>202</v>
      </c>
      <c r="D23" s="55" t="s">
        <v>196</v>
      </c>
      <c r="E23" s="56">
        <f t="shared" si="2"/>
        <v>0</v>
      </c>
      <c r="F23" s="56">
        <v>1</v>
      </c>
      <c r="H23" s="57">
        <v>1</v>
      </c>
      <c r="J23" s="59">
        <v>1</v>
      </c>
      <c r="P23" s="56">
        <f t="shared" si="0"/>
        <v>1</v>
      </c>
      <c r="Q23" s="56">
        <f t="shared" si="0"/>
        <v>0</v>
      </c>
      <c r="R23" s="56">
        <f t="shared" si="0"/>
        <v>1</v>
      </c>
      <c r="S23" s="56">
        <f t="shared" si="0"/>
        <v>0</v>
      </c>
      <c r="T23" s="56">
        <f t="shared" si="0"/>
        <v>0</v>
      </c>
      <c r="U23" s="56">
        <f t="shared" si="1"/>
        <v>0</v>
      </c>
    </row>
    <row r="24" spans="1:21" x14ac:dyDescent="0.45">
      <c r="A24" s="77" t="s">
        <v>34</v>
      </c>
      <c r="B24" s="55" t="s">
        <v>150</v>
      </c>
      <c r="C24" s="55" t="s">
        <v>182</v>
      </c>
      <c r="D24" s="55" t="s">
        <v>197</v>
      </c>
      <c r="E24" s="56">
        <f t="shared" si="2"/>
        <v>0</v>
      </c>
      <c r="F24" s="56">
        <v>2</v>
      </c>
      <c r="H24" s="57">
        <v>1</v>
      </c>
      <c r="I24" s="58">
        <v>1</v>
      </c>
      <c r="P24" s="56">
        <f t="shared" si="0"/>
        <v>0.5</v>
      </c>
      <c r="Q24" s="56">
        <f t="shared" si="0"/>
        <v>0.5</v>
      </c>
      <c r="R24" s="56">
        <f t="shared" si="0"/>
        <v>0</v>
      </c>
      <c r="S24" s="56">
        <f t="shared" si="0"/>
        <v>0</v>
      </c>
      <c r="T24" s="56">
        <f t="shared" si="0"/>
        <v>0</v>
      </c>
      <c r="U24" s="56">
        <f t="shared" si="1"/>
        <v>0</v>
      </c>
    </row>
    <row r="25" spans="1:21" x14ac:dyDescent="0.45">
      <c r="A25" s="77" t="s">
        <v>35</v>
      </c>
      <c r="B25" s="55" t="s">
        <v>138</v>
      </c>
      <c r="C25" s="67" t="s">
        <v>138</v>
      </c>
      <c r="D25" s="55" t="s">
        <v>205</v>
      </c>
      <c r="E25" s="56">
        <f t="shared" si="2"/>
        <v>1</v>
      </c>
      <c r="F25" s="56">
        <v>1</v>
      </c>
      <c r="H25" s="57">
        <v>1</v>
      </c>
      <c r="P25" s="56">
        <f t="shared" si="0"/>
        <v>1</v>
      </c>
      <c r="Q25" s="56">
        <f t="shared" si="0"/>
        <v>0</v>
      </c>
      <c r="R25" s="56">
        <f t="shared" si="0"/>
        <v>0</v>
      </c>
      <c r="S25" s="56">
        <f t="shared" si="0"/>
        <v>0</v>
      </c>
      <c r="T25" s="56">
        <f t="shared" si="0"/>
        <v>0</v>
      </c>
      <c r="U25" s="56">
        <f t="shared" si="1"/>
        <v>0</v>
      </c>
    </row>
    <row r="26" spans="1:21" x14ac:dyDescent="0.45">
      <c r="A26" s="77" t="s">
        <v>36</v>
      </c>
      <c r="B26" s="55" t="b">
        <v>0</v>
      </c>
      <c r="C26" s="55" t="b">
        <v>0</v>
      </c>
      <c r="D26" s="55" t="s">
        <v>198</v>
      </c>
      <c r="E26" s="56">
        <f t="shared" si="2"/>
        <v>1</v>
      </c>
      <c r="F26" s="56">
        <v>1</v>
      </c>
      <c r="H26" s="57">
        <v>1</v>
      </c>
      <c r="P26" s="56">
        <f t="shared" si="0"/>
        <v>1</v>
      </c>
      <c r="Q26" s="56">
        <f t="shared" si="0"/>
        <v>0</v>
      </c>
      <c r="R26" s="56">
        <f t="shared" si="0"/>
        <v>0</v>
      </c>
      <c r="S26" s="56">
        <f t="shared" si="0"/>
        <v>0</v>
      </c>
      <c r="T26" s="56">
        <f t="shared" si="0"/>
        <v>0</v>
      </c>
      <c r="U26" s="56">
        <f t="shared" si="1"/>
        <v>0</v>
      </c>
    </row>
    <row r="27" spans="1:21" x14ac:dyDescent="0.45">
      <c r="A27" s="69" t="s">
        <v>86</v>
      </c>
      <c r="B27" s="55"/>
      <c r="C27" s="55"/>
      <c r="D27" s="55"/>
      <c r="E27" s="55"/>
      <c r="P27" s="56" t="e">
        <f t="shared" si="0"/>
        <v>#DIV/0!</v>
      </c>
      <c r="Q27" s="56" t="e">
        <f t="shared" si="0"/>
        <v>#DIV/0!</v>
      </c>
      <c r="R27" s="56" t="e">
        <f t="shared" si="0"/>
        <v>#DIV/0!</v>
      </c>
      <c r="S27" s="56" t="e">
        <f t="shared" si="0"/>
        <v>#DIV/0!</v>
      </c>
      <c r="T27" s="56" t="e">
        <f t="shared" si="0"/>
        <v>#DIV/0!</v>
      </c>
      <c r="U27" s="56" t="e">
        <f t="shared" si="1"/>
        <v>#DIV/0!</v>
      </c>
    </row>
    <row r="28" spans="1:21" x14ac:dyDescent="0.45">
      <c r="A28" s="79" t="s">
        <v>87</v>
      </c>
      <c r="B28" s="64"/>
      <c r="C28" s="55"/>
      <c r="D28" s="55"/>
      <c r="E28" s="55"/>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64"/>
      <c r="C29" s="55"/>
      <c r="D29" s="55"/>
      <c r="E29" s="55"/>
      <c r="P29" s="56" t="e">
        <f t="shared" si="0"/>
        <v>#DIV/0!</v>
      </c>
      <c r="Q29" s="56" t="e">
        <f t="shared" si="0"/>
        <v>#DIV/0!</v>
      </c>
      <c r="R29" s="56" t="e">
        <f t="shared" si="0"/>
        <v>#DIV/0!</v>
      </c>
      <c r="S29" s="56" t="e">
        <f t="shared" si="0"/>
        <v>#DIV/0!</v>
      </c>
      <c r="T29" s="56" t="e">
        <f t="shared" si="0"/>
        <v>#DIV/0!</v>
      </c>
      <c r="U29" s="56" t="e">
        <f t="shared" si="1"/>
        <v>#DIV/0!</v>
      </c>
    </row>
    <row r="37" spans="2:4" x14ac:dyDescent="0.45">
      <c r="B37" s="64"/>
      <c r="C37" s="64"/>
      <c r="D37" s="64"/>
    </row>
  </sheetData>
  <conditionalFormatting sqref="E14:E26">
    <cfRule type="cellIs" dxfId="6" priority="1" operator="equal">
      <formula>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1A738-6547-45F9-93B1-0BE9D1C7913A}">
  <dimension ref="A1:U37"/>
  <sheetViews>
    <sheetView workbookViewId="0">
      <pane ySplit="1" topLeftCell="A2" activePane="bottomLeft" state="frozen"/>
      <selection pane="bottomLeft" activeCell="I24" sqref="I24"/>
    </sheetView>
  </sheetViews>
  <sheetFormatPr defaultColWidth="8.9296875" defaultRowHeight="14.25" x14ac:dyDescent="0.45"/>
  <cols>
    <col min="1" max="1" width="11.73046875" style="19" customWidth="1"/>
    <col min="2" max="2" width="38.46484375" style="1" customWidth="1"/>
    <col min="3" max="3" width="43.796875" style="1" customWidth="1"/>
    <col min="4" max="4" width="35.5976562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N1" s="36" t="s">
        <v>170</v>
      </c>
      <c r="O1" s="19" t="s">
        <v>39</v>
      </c>
      <c r="P1" s="19" t="s">
        <v>41</v>
      </c>
      <c r="Q1" s="19" t="s">
        <v>42</v>
      </c>
      <c r="R1" s="19" t="s">
        <v>43</v>
      </c>
      <c r="S1" s="19" t="s">
        <v>44</v>
      </c>
      <c r="T1" s="19" t="s">
        <v>45</v>
      </c>
      <c r="U1" s="19" t="s">
        <v>46</v>
      </c>
    </row>
    <row r="2" spans="1:21" x14ac:dyDescent="0.45">
      <c r="A2" s="26" t="s">
        <v>5</v>
      </c>
      <c r="B2" t="s">
        <v>139</v>
      </c>
      <c r="C2" t="s">
        <v>164</v>
      </c>
      <c r="D2"/>
      <c r="F2" s="1">
        <v>1</v>
      </c>
      <c r="G2"/>
      <c r="H2" s="5">
        <v>1</v>
      </c>
      <c r="J2" s="7">
        <v>1</v>
      </c>
      <c r="P2" s="1">
        <f>H2/($F2-$M2)</f>
        <v>1</v>
      </c>
      <c r="Q2" s="1">
        <f>I2/($F2-$M2)</f>
        <v>0</v>
      </c>
      <c r="R2" s="1">
        <f>J2/($F2-$M2)</f>
        <v>1</v>
      </c>
      <c r="S2" s="1">
        <f>K2/($F2-$M2)</f>
        <v>0</v>
      </c>
      <c r="T2" s="1">
        <f>L2/($F2-$M2)</f>
        <v>0</v>
      </c>
      <c r="U2" s="1">
        <f>M2/F2</f>
        <v>0</v>
      </c>
    </row>
    <row r="3" spans="1:21" x14ac:dyDescent="0.45">
      <c r="A3" s="26" t="s">
        <v>7</v>
      </c>
      <c r="B3" t="s">
        <v>140</v>
      </c>
      <c r="C3" s="27" t="s">
        <v>131</v>
      </c>
      <c r="D3" s="27"/>
      <c r="F3" s="1">
        <v>2</v>
      </c>
      <c r="G3"/>
      <c r="H3" s="5">
        <v>2</v>
      </c>
      <c r="P3" s="1">
        <f t="shared" ref="P3:T29" si="0">H3/($F3-$M3)</f>
        <v>1</v>
      </c>
      <c r="Q3" s="1">
        <f t="shared" si="0"/>
        <v>0</v>
      </c>
      <c r="R3" s="1">
        <f t="shared" si="0"/>
        <v>0</v>
      </c>
      <c r="S3" s="1">
        <f t="shared" si="0"/>
        <v>0</v>
      </c>
      <c r="T3" s="1">
        <f t="shared" si="0"/>
        <v>0</v>
      </c>
      <c r="U3" s="1">
        <f t="shared" ref="U3:U29" si="1">M3/F3</f>
        <v>0</v>
      </c>
    </row>
    <row r="4" spans="1:21" x14ac:dyDescent="0.45">
      <c r="A4" s="26" t="s">
        <v>9</v>
      </c>
      <c r="B4" t="s">
        <v>141</v>
      </c>
      <c r="C4" s="27" t="s">
        <v>132</v>
      </c>
      <c r="D4"/>
      <c r="F4" s="1">
        <v>2</v>
      </c>
      <c r="G4"/>
      <c r="H4" s="5">
        <v>2</v>
      </c>
      <c r="P4" s="1">
        <f t="shared" si="0"/>
        <v>1</v>
      </c>
      <c r="Q4" s="1">
        <f t="shared" si="0"/>
        <v>0</v>
      </c>
      <c r="R4" s="1">
        <f t="shared" si="0"/>
        <v>0</v>
      </c>
      <c r="S4" s="1">
        <f t="shared" si="0"/>
        <v>0</v>
      </c>
      <c r="T4" s="1">
        <f t="shared" si="0"/>
        <v>0</v>
      </c>
      <c r="U4" s="1">
        <f t="shared" si="1"/>
        <v>0</v>
      </c>
    </row>
    <row r="5" spans="1:21" x14ac:dyDescent="0.45">
      <c r="A5" s="26" t="s">
        <v>11</v>
      </c>
      <c r="B5" t="s">
        <v>142</v>
      </c>
      <c r="C5" s="27" t="s">
        <v>133</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1151</v>
      </c>
      <c r="C6" s="27" t="s">
        <v>134</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t="s">
        <v>165</v>
      </c>
      <c r="C7" t="s">
        <v>166</v>
      </c>
      <c r="D7" s="27"/>
      <c r="F7" s="1">
        <v>3</v>
      </c>
      <c r="G7"/>
      <c r="H7" s="5">
        <v>1</v>
      </c>
      <c r="I7" s="6">
        <v>2</v>
      </c>
      <c r="J7" s="7">
        <v>1</v>
      </c>
      <c r="K7" s="8">
        <v>1</v>
      </c>
      <c r="P7" s="1">
        <f t="shared" si="0"/>
        <v>0.33333333333333331</v>
      </c>
      <c r="Q7" s="1">
        <f t="shared" si="0"/>
        <v>0.66666666666666663</v>
      </c>
      <c r="R7" s="1">
        <f t="shared" si="0"/>
        <v>0.33333333333333331</v>
      </c>
      <c r="S7" s="1">
        <f t="shared" si="0"/>
        <v>0.33333333333333331</v>
      </c>
      <c r="T7" s="1">
        <f t="shared" si="0"/>
        <v>0</v>
      </c>
      <c r="U7" s="1">
        <f t="shared" si="1"/>
        <v>0</v>
      </c>
    </row>
    <row r="8" spans="1:21" x14ac:dyDescent="0.45">
      <c r="A8" s="26" t="s">
        <v>16</v>
      </c>
      <c r="B8" t="s">
        <v>143</v>
      </c>
      <c r="C8" t="s">
        <v>167</v>
      </c>
      <c r="D8"/>
      <c r="F8" s="1">
        <v>1</v>
      </c>
      <c r="G8"/>
      <c r="H8" s="5">
        <v>1</v>
      </c>
      <c r="J8" s="7">
        <v>3</v>
      </c>
      <c r="P8" s="1">
        <f t="shared" si="0"/>
        <v>1</v>
      </c>
      <c r="Q8" s="1">
        <f t="shared" si="0"/>
        <v>0</v>
      </c>
      <c r="R8" s="1">
        <f t="shared" si="0"/>
        <v>3</v>
      </c>
      <c r="S8" s="1">
        <f t="shared" si="0"/>
        <v>0</v>
      </c>
      <c r="T8" s="1">
        <f t="shared" si="0"/>
        <v>0</v>
      </c>
      <c r="U8" s="1">
        <f t="shared" si="1"/>
        <v>0</v>
      </c>
    </row>
    <row r="9" spans="1:21" x14ac:dyDescent="0.45">
      <c r="A9" s="26" t="s">
        <v>18</v>
      </c>
      <c r="B9" t="s">
        <v>144</v>
      </c>
      <c r="C9" t="s">
        <v>168</v>
      </c>
      <c r="D9"/>
      <c r="F9" s="1">
        <v>1</v>
      </c>
      <c r="G9"/>
      <c r="H9" s="5">
        <v>1</v>
      </c>
      <c r="J9" s="7">
        <v>2</v>
      </c>
      <c r="P9" s="1">
        <f t="shared" si="0"/>
        <v>1</v>
      </c>
      <c r="Q9" s="1">
        <f t="shared" si="0"/>
        <v>0</v>
      </c>
      <c r="R9" s="1">
        <f t="shared" si="0"/>
        <v>2</v>
      </c>
      <c r="S9" s="1">
        <f t="shared" si="0"/>
        <v>0</v>
      </c>
      <c r="T9" s="1">
        <f t="shared" si="0"/>
        <v>0</v>
      </c>
      <c r="U9" s="1">
        <f t="shared" si="1"/>
        <v>0</v>
      </c>
    </row>
    <row r="10" spans="1:21" x14ac:dyDescent="0.45">
      <c r="A10" s="26" t="s">
        <v>20</v>
      </c>
      <c r="B10" s="35" t="s">
        <v>104</v>
      </c>
      <c r="C10" s="29" t="s">
        <v>135</v>
      </c>
      <c r="D10"/>
      <c r="F10" s="1">
        <v>0</v>
      </c>
      <c r="G10"/>
      <c r="P10" s="1" t="e">
        <f t="shared" si="0"/>
        <v>#DIV/0!</v>
      </c>
      <c r="Q10" s="1" t="e">
        <f t="shared" si="0"/>
        <v>#DIV/0!</v>
      </c>
      <c r="R10" s="1" t="e">
        <f t="shared" si="0"/>
        <v>#DIV/0!</v>
      </c>
      <c r="S10" s="1" t="e">
        <f t="shared" si="0"/>
        <v>#DIV/0!</v>
      </c>
      <c r="T10" s="1" t="e">
        <f t="shared" si="0"/>
        <v>#DIV/0!</v>
      </c>
      <c r="U10" s="1" t="e">
        <f t="shared" si="1"/>
        <v>#DIV/0!</v>
      </c>
    </row>
    <row r="11" spans="1:21" x14ac:dyDescent="0.45">
      <c r="A11" s="26" t="s">
        <v>225</v>
      </c>
      <c r="B11" s="35"/>
      <c r="C11" s="29"/>
      <c r="D11"/>
      <c r="F11" s="1">
        <v>1</v>
      </c>
      <c r="G11"/>
      <c r="H11" s="5">
        <v>1</v>
      </c>
      <c r="J11" s="7">
        <v>2</v>
      </c>
      <c r="P11" s="1">
        <f t="shared" si="0"/>
        <v>1</v>
      </c>
      <c r="Q11" s="1">
        <f t="shared" si="0"/>
        <v>0</v>
      </c>
      <c r="R11" s="1">
        <f t="shared" si="0"/>
        <v>2</v>
      </c>
      <c r="S11" s="1">
        <f t="shared" si="0"/>
        <v>0</v>
      </c>
      <c r="T11" s="1">
        <f t="shared" si="0"/>
        <v>0</v>
      </c>
      <c r="U11" s="1">
        <f t="shared" si="1"/>
        <v>0</v>
      </c>
    </row>
    <row r="12" spans="1:21" x14ac:dyDescent="0.45">
      <c r="A12" s="26" t="s">
        <v>22</v>
      </c>
      <c r="B12" s="31" t="s">
        <v>145</v>
      </c>
      <c r="C12" t="s">
        <v>169</v>
      </c>
      <c r="D12"/>
      <c r="F12" s="1">
        <v>5</v>
      </c>
      <c r="G12"/>
      <c r="H12" s="5">
        <v>5</v>
      </c>
      <c r="J12" s="7">
        <v>2</v>
      </c>
      <c r="P12" s="1">
        <f t="shared" si="0"/>
        <v>1</v>
      </c>
      <c r="Q12" s="1">
        <f t="shared" si="0"/>
        <v>0</v>
      </c>
      <c r="R12" s="1">
        <f t="shared" si="0"/>
        <v>0.4</v>
      </c>
      <c r="S12" s="1">
        <f t="shared" si="0"/>
        <v>0</v>
      </c>
      <c r="T12" s="1">
        <f t="shared" si="0"/>
        <v>0</v>
      </c>
      <c r="U12" s="1">
        <f t="shared" si="1"/>
        <v>0</v>
      </c>
    </row>
    <row r="14" spans="1:21" x14ac:dyDescent="0.45">
      <c r="A14" s="4" t="s">
        <v>24</v>
      </c>
      <c r="B14" t="s">
        <v>66</v>
      </c>
      <c r="C14" t="s">
        <v>66</v>
      </c>
      <c r="D14" t="s">
        <v>151</v>
      </c>
      <c r="E14" s="1">
        <f>IF(C14=B14,1,0)</f>
        <v>1</v>
      </c>
      <c r="F14" s="1">
        <v>0</v>
      </c>
      <c r="P14" s="1" t="e">
        <f t="shared" si="0"/>
        <v>#DIV/0!</v>
      </c>
      <c r="Q14" s="1" t="e">
        <f t="shared" si="0"/>
        <v>#DIV/0!</v>
      </c>
      <c r="R14" s="1" t="e">
        <f t="shared" si="0"/>
        <v>#DIV/0!</v>
      </c>
      <c r="S14" s="1" t="e">
        <f t="shared" si="0"/>
        <v>#DIV/0!</v>
      </c>
      <c r="T14" s="1" t="e">
        <f t="shared" si="0"/>
        <v>#DIV/0!</v>
      </c>
      <c r="U14" s="1" t="e">
        <f t="shared" si="1"/>
        <v>#DIV/0!</v>
      </c>
    </row>
    <row r="15" spans="1:21" x14ac:dyDescent="0.45">
      <c r="A15" s="4" t="s">
        <v>25</v>
      </c>
      <c r="B15" t="s">
        <v>57</v>
      </c>
      <c r="C15" t="s">
        <v>57</v>
      </c>
      <c r="D15" t="s">
        <v>152</v>
      </c>
      <c r="E15" s="1">
        <f t="shared" ref="E15:E26"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146</v>
      </c>
      <c r="C16" t="s">
        <v>58</v>
      </c>
      <c r="D16" t="s">
        <v>153</v>
      </c>
      <c r="E16" s="1">
        <f t="shared" si="2"/>
        <v>0</v>
      </c>
      <c r="F16" s="1">
        <v>1</v>
      </c>
      <c r="H16" s="5">
        <v>1</v>
      </c>
      <c r="J16" s="7">
        <v>1</v>
      </c>
      <c r="P16" s="1">
        <f t="shared" si="0"/>
        <v>1</v>
      </c>
      <c r="Q16" s="1">
        <f t="shared" si="0"/>
        <v>0</v>
      </c>
      <c r="R16" s="1">
        <f t="shared" si="0"/>
        <v>1</v>
      </c>
      <c r="S16" s="1">
        <f t="shared" si="0"/>
        <v>0</v>
      </c>
      <c r="T16" s="1">
        <f t="shared" si="0"/>
        <v>0</v>
      </c>
      <c r="U16" s="1">
        <f t="shared" si="1"/>
        <v>0</v>
      </c>
    </row>
    <row r="17" spans="1:21" x14ac:dyDescent="0.45">
      <c r="A17" s="4" t="s">
        <v>27</v>
      </c>
      <c r="B17" t="s">
        <v>147</v>
      </c>
      <c r="C17" t="s">
        <v>59</v>
      </c>
      <c r="D17" t="s">
        <v>154</v>
      </c>
      <c r="E17" s="1">
        <f t="shared" si="2"/>
        <v>0</v>
      </c>
      <c r="F17" s="1">
        <v>1</v>
      </c>
      <c r="H17" s="5">
        <v>1</v>
      </c>
      <c r="J17" s="7">
        <v>1</v>
      </c>
      <c r="P17" s="1">
        <f t="shared" si="0"/>
        <v>1</v>
      </c>
      <c r="Q17" s="1">
        <f t="shared" si="0"/>
        <v>0</v>
      </c>
      <c r="R17" s="1">
        <f t="shared" si="0"/>
        <v>1</v>
      </c>
      <c r="S17" s="1">
        <f t="shared" si="0"/>
        <v>0</v>
      </c>
      <c r="T17" s="1">
        <f t="shared" si="0"/>
        <v>0</v>
      </c>
      <c r="U17" s="1">
        <f t="shared" si="1"/>
        <v>0</v>
      </c>
    </row>
    <row r="18" spans="1:21" x14ac:dyDescent="0.45">
      <c r="A18" s="4" t="s">
        <v>28</v>
      </c>
      <c r="B18" t="s">
        <v>95</v>
      </c>
      <c r="C18" t="s">
        <v>95</v>
      </c>
      <c r="D18" t="s">
        <v>155</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61</v>
      </c>
      <c r="C19" t="s">
        <v>61</v>
      </c>
      <c r="D19" t="s">
        <v>156</v>
      </c>
      <c r="E19" s="1">
        <f t="shared" si="2"/>
        <v>1</v>
      </c>
      <c r="F19" s="1">
        <v>1</v>
      </c>
      <c r="H19" s="5">
        <v>1</v>
      </c>
      <c r="P19" s="1">
        <f t="shared" si="0"/>
        <v>1</v>
      </c>
      <c r="Q19" s="1">
        <f t="shared" si="0"/>
        <v>0</v>
      </c>
      <c r="R19" s="1">
        <f t="shared" si="0"/>
        <v>0</v>
      </c>
      <c r="S19" s="1">
        <f t="shared" si="0"/>
        <v>0</v>
      </c>
      <c r="T19" s="1">
        <f t="shared" si="0"/>
        <v>0</v>
      </c>
      <c r="U19" s="1">
        <f t="shared" si="1"/>
        <v>0</v>
      </c>
    </row>
    <row r="20" spans="1:21" x14ac:dyDescent="0.45">
      <c r="A20" s="4" t="s">
        <v>30</v>
      </c>
      <c r="B20" t="s">
        <v>66</v>
      </c>
      <c r="C20" t="s">
        <v>129</v>
      </c>
      <c r="D20" t="s">
        <v>157</v>
      </c>
      <c r="E20" s="1">
        <f t="shared" si="2"/>
        <v>0</v>
      </c>
      <c r="F20" s="1">
        <v>0</v>
      </c>
      <c r="J20" s="7">
        <v>2</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148</v>
      </c>
      <c r="C21" t="s">
        <v>136</v>
      </c>
      <c r="D21" t="s">
        <v>158</v>
      </c>
      <c r="E21" s="1">
        <f t="shared" si="2"/>
        <v>0</v>
      </c>
      <c r="F21" s="1">
        <v>1</v>
      </c>
      <c r="H21" s="5">
        <v>1</v>
      </c>
      <c r="J21" s="7">
        <v>1</v>
      </c>
      <c r="P21" s="1">
        <f t="shared" si="0"/>
        <v>1</v>
      </c>
      <c r="Q21" s="1">
        <f t="shared" si="0"/>
        <v>0</v>
      </c>
      <c r="R21" s="1">
        <f t="shared" si="0"/>
        <v>1</v>
      </c>
      <c r="S21" s="1">
        <f t="shared" si="0"/>
        <v>0</v>
      </c>
      <c r="T21" s="1">
        <f t="shared" si="0"/>
        <v>0</v>
      </c>
      <c r="U21" s="1">
        <f t="shared" si="1"/>
        <v>0</v>
      </c>
    </row>
    <row r="22" spans="1:21" x14ac:dyDescent="0.45">
      <c r="A22" s="4" t="s">
        <v>32</v>
      </c>
      <c r="B22" t="s">
        <v>96</v>
      </c>
      <c r="C22" t="s">
        <v>96</v>
      </c>
      <c r="D22" t="s">
        <v>159</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149</v>
      </c>
      <c r="C23" t="s">
        <v>137</v>
      </c>
      <c r="D23" t="s">
        <v>160</v>
      </c>
      <c r="E23" s="1">
        <f t="shared" si="2"/>
        <v>0</v>
      </c>
      <c r="F23" s="1">
        <v>1</v>
      </c>
      <c r="H23" s="5">
        <v>1</v>
      </c>
      <c r="J23" s="7">
        <v>1</v>
      </c>
      <c r="P23" s="1">
        <f t="shared" si="0"/>
        <v>1</v>
      </c>
      <c r="Q23" s="1">
        <f t="shared" si="0"/>
        <v>0</v>
      </c>
      <c r="R23" s="1">
        <f t="shared" si="0"/>
        <v>1</v>
      </c>
      <c r="S23" s="1">
        <f t="shared" si="0"/>
        <v>0</v>
      </c>
      <c r="T23" s="1">
        <f t="shared" si="0"/>
        <v>0</v>
      </c>
      <c r="U23" s="1">
        <f t="shared" si="1"/>
        <v>0</v>
      </c>
    </row>
    <row r="24" spans="1:21" x14ac:dyDescent="0.45">
      <c r="A24" s="4" t="s">
        <v>34</v>
      </c>
      <c r="B24" t="s">
        <v>182</v>
      </c>
      <c r="C24" t="s">
        <v>171</v>
      </c>
      <c r="D24" t="s">
        <v>161</v>
      </c>
      <c r="E24" s="1">
        <f t="shared" si="2"/>
        <v>0</v>
      </c>
      <c r="F24" s="1">
        <v>1</v>
      </c>
      <c r="H24" s="5">
        <v>1</v>
      </c>
      <c r="J24" s="7">
        <v>1</v>
      </c>
      <c r="P24" s="1">
        <f t="shared" si="0"/>
        <v>1</v>
      </c>
      <c r="Q24" s="1">
        <f t="shared" si="0"/>
        <v>0</v>
      </c>
      <c r="R24" s="1">
        <f t="shared" si="0"/>
        <v>1</v>
      </c>
      <c r="S24" s="1">
        <f t="shared" si="0"/>
        <v>0</v>
      </c>
      <c r="T24" s="1">
        <f t="shared" si="0"/>
        <v>0</v>
      </c>
      <c r="U24" s="1">
        <f t="shared" si="1"/>
        <v>0</v>
      </c>
    </row>
    <row r="25" spans="1:21" x14ac:dyDescent="0.45">
      <c r="A25" s="4" t="s">
        <v>35</v>
      </c>
      <c r="B25" t="s">
        <v>138</v>
      </c>
      <c r="C25" t="s">
        <v>138</v>
      </c>
      <c r="D25" t="s">
        <v>162</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s="1" t="b">
        <v>0</v>
      </c>
      <c r="C26" s="1" t="b">
        <v>0</v>
      </c>
      <c r="D26" t="s">
        <v>163</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7" spans="2:4" x14ac:dyDescent="0.45">
      <c r="B37" s="35"/>
      <c r="C37" s="35"/>
      <c r="D37" s="35"/>
    </row>
  </sheetData>
  <conditionalFormatting sqref="E14:E26">
    <cfRule type="cellIs" dxfId="5" priority="1" operator="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97E58-C7EA-4AB6-9A90-70E62C34E6D4}">
  <dimension ref="A1:U37"/>
  <sheetViews>
    <sheetView zoomScale="90" zoomScaleNormal="90" workbookViewId="0">
      <pane ySplit="1" topLeftCell="A6" activePane="bottomLeft" state="frozen"/>
      <selection pane="bottomLeft" activeCell="I25" sqref="I25"/>
    </sheetView>
  </sheetViews>
  <sheetFormatPr defaultColWidth="8.9296875" defaultRowHeight="14.25" x14ac:dyDescent="0.45"/>
  <cols>
    <col min="1" max="1" width="17.1328125" style="19" customWidth="1"/>
    <col min="2" max="2" width="51.9296875" style="1" customWidth="1"/>
    <col min="3" max="3" width="51.1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1059</v>
      </c>
      <c r="C2" t="s">
        <v>1049</v>
      </c>
      <c r="D2"/>
      <c r="F2" s="1">
        <v>1</v>
      </c>
      <c r="G2"/>
      <c r="H2" s="5">
        <v>1</v>
      </c>
      <c r="P2" s="1">
        <f>H2/($F2-$M2)</f>
        <v>1</v>
      </c>
      <c r="Q2" s="1">
        <f>I2/($F2-$M2)</f>
        <v>0</v>
      </c>
      <c r="R2" s="1">
        <f>J2/($F2-$M2)</f>
        <v>0</v>
      </c>
      <c r="S2" s="1">
        <f>K2/($F2-$M2)</f>
        <v>0</v>
      </c>
      <c r="T2" s="1">
        <f>L2/($F2-$M2)</f>
        <v>0</v>
      </c>
      <c r="U2" s="1">
        <f>M2/F2</f>
        <v>0</v>
      </c>
    </row>
    <row r="3" spans="1:21" x14ac:dyDescent="0.45">
      <c r="A3" s="26" t="s">
        <v>7</v>
      </c>
      <c r="B3" t="s">
        <v>1042</v>
      </c>
      <c r="C3" s="27" t="s">
        <v>1050</v>
      </c>
      <c r="D3" s="27"/>
      <c r="F3" s="1">
        <v>1</v>
      </c>
      <c r="G3"/>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t="s">
        <v>1043</v>
      </c>
      <c r="C4" s="27" t="s">
        <v>1063</v>
      </c>
      <c r="D4"/>
      <c r="F4" s="1">
        <v>2</v>
      </c>
      <c r="G4"/>
      <c r="H4" s="5">
        <v>2</v>
      </c>
      <c r="P4" s="1">
        <f t="shared" si="0"/>
        <v>1</v>
      </c>
      <c r="Q4" s="1">
        <f t="shared" si="0"/>
        <v>0</v>
      </c>
      <c r="R4" s="1">
        <f t="shared" si="0"/>
        <v>0</v>
      </c>
      <c r="S4" s="1">
        <f t="shared" si="0"/>
        <v>0</v>
      </c>
      <c r="T4" s="1">
        <f t="shared" si="0"/>
        <v>0</v>
      </c>
      <c r="U4" s="1">
        <f t="shared" si="1"/>
        <v>0</v>
      </c>
    </row>
    <row r="5" spans="1:21" x14ac:dyDescent="0.45">
      <c r="A5" s="26" t="s">
        <v>11</v>
      </c>
      <c r="B5" t="s">
        <v>1044</v>
      </c>
      <c r="C5" s="27" t="s">
        <v>1051</v>
      </c>
      <c r="D5"/>
      <c r="F5" s="1">
        <v>3</v>
      </c>
      <c r="G5"/>
      <c r="H5" s="5">
        <v>3</v>
      </c>
      <c r="P5" s="1">
        <f t="shared" si="0"/>
        <v>1</v>
      </c>
      <c r="Q5" s="1">
        <f t="shared" si="0"/>
        <v>0</v>
      </c>
      <c r="R5" s="1">
        <f t="shared" si="0"/>
        <v>0</v>
      </c>
      <c r="S5" s="1">
        <f t="shared" si="0"/>
        <v>0</v>
      </c>
      <c r="T5" s="1">
        <f t="shared" si="0"/>
        <v>0</v>
      </c>
      <c r="U5" s="1">
        <f t="shared" si="1"/>
        <v>0</v>
      </c>
    </row>
    <row r="6" spans="1:21" x14ac:dyDescent="0.45">
      <c r="A6" s="26" t="s">
        <v>13</v>
      </c>
      <c r="B6" t="s">
        <v>104</v>
      </c>
      <c r="C6" s="33" t="s">
        <v>1052</v>
      </c>
      <c r="D6"/>
      <c r="F6" s="1">
        <v>0</v>
      </c>
      <c r="G6"/>
      <c r="J6" s="7">
        <v>1</v>
      </c>
      <c r="P6" s="1" t="e">
        <f t="shared" si="0"/>
        <v>#DIV/0!</v>
      </c>
      <c r="Q6" s="1" t="e">
        <f t="shared" si="0"/>
        <v>#DIV/0!</v>
      </c>
      <c r="R6" s="1" t="e">
        <f t="shared" si="0"/>
        <v>#DIV/0!</v>
      </c>
      <c r="S6" s="1" t="e">
        <f t="shared" si="0"/>
        <v>#DIV/0!</v>
      </c>
      <c r="T6" s="1" t="e">
        <f t="shared" si="0"/>
        <v>#DIV/0!</v>
      </c>
      <c r="U6" s="1" t="e">
        <f t="shared" si="1"/>
        <v>#DIV/0!</v>
      </c>
    </row>
    <row r="7" spans="1:21" x14ac:dyDescent="0.45">
      <c r="A7" s="26" t="s">
        <v>15</v>
      </c>
      <c r="B7" s="35" t="s">
        <v>1045</v>
      </c>
      <c r="C7" t="s">
        <v>1064</v>
      </c>
      <c r="D7" s="27"/>
      <c r="F7" s="1">
        <v>1</v>
      </c>
      <c r="G7"/>
      <c r="H7" s="5">
        <v>1</v>
      </c>
      <c r="J7" s="7">
        <v>2</v>
      </c>
      <c r="P7" s="1">
        <f>H7/($F7-$M7)</f>
        <v>1</v>
      </c>
      <c r="Q7" s="1">
        <f t="shared" si="0"/>
        <v>0</v>
      </c>
      <c r="R7" s="1">
        <f t="shared" si="0"/>
        <v>2</v>
      </c>
      <c r="S7" s="1">
        <f t="shared" si="0"/>
        <v>0</v>
      </c>
      <c r="T7" s="1">
        <f t="shared" si="0"/>
        <v>0</v>
      </c>
      <c r="U7" s="1">
        <f t="shared" si="1"/>
        <v>0</v>
      </c>
    </row>
    <row r="8" spans="1:21" x14ac:dyDescent="0.45">
      <c r="A8" s="26" t="s">
        <v>16</v>
      </c>
      <c r="B8" s="55" t="s">
        <v>1046</v>
      </c>
      <c r="C8" s="55" t="s">
        <v>1180</v>
      </c>
      <c r="D8"/>
      <c r="F8" s="1">
        <v>3</v>
      </c>
      <c r="G8"/>
      <c r="H8" s="5">
        <v>1</v>
      </c>
      <c r="P8" s="1">
        <f>H8/($F8-$M8)</f>
        <v>0.33333333333333331</v>
      </c>
      <c r="Q8" s="1">
        <f t="shared" si="0"/>
        <v>0</v>
      </c>
      <c r="R8" s="1">
        <f t="shared" si="0"/>
        <v>0</v>
      </c>
      <c r="S8" s="1">
        <f t="shared" si="0"/>
        <v>0</v>
      </c>
      <c r="T8" s="1">
        <f t="shared" si="0"/>
        <v>0</v>
      </c>
      <c r="U8" s="1">
        <f t="shared" si="1"/>
        <v>0</v>
      </c>
    </row>
    <row r="9" spans="1:21" x14ac:dyDescent="0.45">
      <c r="A9" s="26" t="s">
        <v>18</v>
      </c>
      <c r="B9" t="s">
        <v>1047</v>
      </c>
      <c r="C9" t="s">
        <v>1065</v>
      </c>
      <c r="D9"/>
      <c r="F9" s="1">
        <v>2</v>
      </c>
      <c r="G9"/>
      <c r="H9" s="5">
        <v>2</v>
      </c>
      <c r="J9" s="7">
        <v>3</v>
      </c>
      <c r="P9" s="1">
        <f t="shared" si="0"/>
        <v>1</v>
      </c>
      <c r="Q9" s="1">
        <f t="shared" si="0"/>
        <v>0</v>
      </c>
      <c r="R9" s="1">
        <f>J9/($F9-$M9)</f>
        <v>1.5</v>
      </c>
      <c r="S9" s="1">
        <f>K9/($F9-$M9)</f>
        <v>0</v>
      </c>
      <c r="T9" s="1">
        <f t="shared" si="0"/>
        <v>0</v>
      </c>
      <c r="U9" s="1">
        <f t="shared" si="1"/>
        <v>0</v>
      </c>
    </row>
    <row r="10" spans="1:21" x14ac:dyDescent="0.45">
      <c r="A10" s="26" t="s">
        <v>20</v>
      </c>
      <c r="B10" t="s">
        <v>104</v>
      </c>
      <c r="C10" t="s">
        <v>1066</v>
      </c>
      <c r="D10"/>
      <c r="F10" s="1">
        <v>0</v>
      </c>
      <c r="G10"/>
      <c r="J10" s="7">
        <v>1</v>
      </c>
      <c r="P10" s="1" t="e">
        <f>H10/(#REF!-$M10)</f>
        <v>#REF!</v>
      </c>
      <c r="Q10" s="1" t="e">
        <f>I10/(#REF!-$M10)</f>
        <v>#REF!</v>
      </c>
      <c r="R10" s="1" t="e">
        <f>J10/(#REF!-$M10)</f>
        <v>#REF!</v>
      </c>
      <c r="S10" s="1" t="e">
        <f>K10/(#REF!-$M10)</f>
        <v>#REF!</v>
      </c>
      <c r="T10" s="1" t="e">
        <f>L10/(#REF!-$M10)</f>
        <v>#REF!</v>
      </c>
      <c r="U10" s="1" t="e">
        <f>M10/#REF!</f>
        <v>#REF!</v>
      </c>
    </row>
    <row r="11" spans="1:21" x14ac:dyDescent="0.45">
      <c r="A11" s="26" t="s">
        <v>225</v>
      </c>
      <c r="F11" s="1">
        <v>2</v>
      </c>
      <c r="G11"/>
      <c r="H11" s="5">
        <v>2</v>
      </c>
      <c r="J11" s="7">
        <v>4</v>
      </c>
      <c r="P11" s="1" t="e">
        <f>#REF!/(#REF!-$M11)</f>
        <v>#REF!</v>
      </c>
      <c r="Q11" s="1" t="e">
        <f>I12/(#REF!-$M11)</f>
        <v>#REF!</v>
      </c>
      <c r="R11" s="1" t="e">
        <f>J12/(#REF!-$M11)</f>
        <v>#REF!</v>
      </c>
      <c r="S11" s="1" t="e">
        <f>K12/(#REF!-$M11)</f>
        <v>#REF!</v>
      </c>
      <c r="T11" s="1" t="e">
        <f>L11/(#REF!-$M11)</f>
        <v>#REF!</v>
      </c>
      <c r="U11" s="1" t="e">
        <f>M11/#REF!</f>
        <v>#REF!</v>
      </c>
    </row>
    <row r="12" spans="1:21" x14ac:dyDescent="0.45">
      <c r="A12" s="26" t="s">
        <v>22</v>
      </c>
      <c r="B12" t="s">
        <v>1048</v>
      </c>
      <c r="C12" s="27" t="s">
        <v>1053</v>
      </c>
      <c r="F12" s="1">
        <v>5</v>
      </c>
      <c r="G12"/>
      <c r="H12" s="5">
        <v>5</v>
      </c>
      <c r="P12" s="1" t="e">
        <f>#REF!/(#REF!-$M12)</f>
        <v>#REF!</v>
      </c>
      <c r="Q12" s="1" t="e">
        <f>#REF!/(#REF!-$M12)</f>
        <v>#REF!</v>
      </c>
      <c r="R12" s="1" t="e">
        <f>#REF!/(#REF!-$M12)</f>
        <v>#REF!</v>
      </c>
      <c r="S12" s="1" t="e">
        <f>#REF!/(#REF!-$M12)</f>
        <v>#REF!</v>
      </c>
      <c r="T12" s="1" t="e">
        <f>L12/(#REF!-$M12)</f>
        <v>#REF!</v>
      </c>
      <c r="U12" s="1" t="e">
        <f>M12/#REF!</f>
        <v>#REF!</v>
      </c>
    </row>
    <row r="14" spans="1:21" x14ac:dyDescent="0.45">
      <c r="A14" s="4" t="s">
        <v>24</v>
      </c>
      <c r="B14" t="s">
        <v>256</v>
      </c>
      <c r="C14" t="s">
        <v>1068</v>
      </c>
      <c r="D14" t="s">
        <v>1067</v>
      </c>
      <c r="E14" s="1">
        <f>IF(C14=B14,1,0)</f>
        <v>0</v>
      </c>
      <c r="F14" s="1">
        <v>1</v>
      </c>
      <c r="H14" s="5">
        <v>1</v>
      </c>
      <c r="K14" s="8">
        <v>1</v>
      </c>
      <c r="P14" s="1">
        <f t="shared" si="0"/>
        <v>1</v>
      </c>
      <c r="Q14" s="1">
        <f t="shared" si="0"/>
        <v>0</v>
      </c>
      <c r="R14" s="1">
        <f t="shared" si="0"/>
        <v>0</v>
      </c>
      <c r="S14" s="1">
        <f t="shared" si="0"/>
        <v>1</v>
      </c>
      <c r="T14" s="1">
        <f t="shared" si="0"/>
        <v>0</v>
      </c>
      <c r="U14" s="1">
        <f t="shared" si="1"/>
        <v>0</v>
      </c>
    </row>
    <row r="15" spans="1:21" x14ac:dyDescent="0.45">
      <c r="A15" s="4" t="s">
        <v>25</v>
      </c>
      <c r="B15" t="s">
        <v>57</v>
      </c>
      <c r="C15" t="s">
        <v>57</v>
      </c>
      <c r="D15" t="s">
        <v>1069</v>
      </c>
      <c r="E15" s="1">
        <f t="shared" ref="E15:E26"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1070</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59</v>
      </c>
      <c r="C17" t="s">
        <v>59</v>
      </c>
      <c r="D17" t="s">
        <v>1054</v>
      </c>
      <c r="E17" s="1">
        <f t="shared" si="2"/>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95</v>
      </c>
      <c r="C18" t="s">
        <v>95</v>
      </c>
      <c r="D18" t="s">
        <v>1055</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130</v>
      </c>
      <c r="C19" t="s">
        <v>61</v>
      </c>
      <c r="D19" t="s">
        <v>1071</v>
      </c>
      <c r="E19" s="1">
        <f t="shared" si="2"/>
        <v>0</v>
      </c>
      <c r="F19" s="1">
        <v>2</v>
      </c>
      <c r="H19" s="5">
        <v>1</v>
      </c>
      <c r="I19" s="6">
        <v>1</v>
      </c>
      <c r="P19" s="1">
        <f t="shared" si="0"/>
        <v>0.5</v>
      </c>
      <c r="Q19" s="1">
        <f t="shared" si="0"/>
        <v>0.5</v>
      </c>
      <c r="R19" s="1">
        <f t="shared" si="0"/>
        <v>0</v>
      </c>
      <c r="S19" s="1">
        <f t="shared" si="0"/>
        <v>0</v>
      </c>
      <c r="T19" s="1">
        <f t="shared" si="0"/>
        <v>0</v>
      </c>
      <c r="U19" s="1">
        <f t="shared" si="1"/>
        <v>0</v>
      </c>
    </row>
    <row r="20" spans="1:21" x14ac:dyDescent="0.45">
      <c r="A20" s="4" t="s">
        <v>30</v>
      </c>
      <c r="B20" t="s">
        <v>129</v>
      </c>
      <c r="C20" t="s">
        <v>129</v>
      </c>
      <c r="D20" t="s">
        <v>1072</v>
      </c>
      <c r="E20" s="1">
        <f t="shared" si="2"/>
        <v>1</v>
      </c>
      <c r="F20" s="1">
        <v>2</v>
      </c>
      <c r="H20" s="5">
        <v>2</v>
      </c>
      <c r="P20" s="1">
        <f t="shared" si="0"/>
        <v>1</v>
      </c>
      <c r="Q20" s="1">
        <f t="shared" si="0"/>
        <v>0</v>
      </c>
      <c r="R20" s="1">
        <f t="shared" si="0"/>
        <v>0</v>
      </c>
      <c r="S20" s="1">
        <f t="shared" si="0"/>
        <v>0</v>
      </c>
      <c r="T20" s="1">
        <f t="shared" si="0"/>
        <v>0</v>
      </c>
      <c r="U20" s="1">
        <f t="shared" si="1"/>
        <v>0</v>
      </c>
    </row>
    <row r="21" spans="1:21" x14ac:dyDescent="0.45">
      <c r="A21" s="4" t="s">
        <v>31</v>
      </c>
      <c r="B21" t="s">
        <v>810</v>
      </c>
      <c r="C21" s="27" t="s">
        <v>148</v>
      </c>
      <c r="D21" t="s">
        <v>1073</v>
      </c>
      <c r="E21" s="1">
        <f t="shared" si="2"/>
        <v>0</v>
      </c>
      <c r="F21" s="1">
        <v>2</v>
      </c>
      <c r="H21" s="5">
        <v>1</v>
      </c>
      <c r="I21" s="6">
        <v>1</v>
      </c>
      <c r="P21" s="1">
        <f t="shared" si="0"/>
        <v>0.5</v>
      </c>
      <c r="Q21" s="1">
        <f t="shared" si="0"/>
        <v>0.5</v>
      </c>
      <c r="R21" s="1">
        <f t="shared" si="0"/>
        <v>0</v>
      </c>
      <c r="S21" s="1">
        <f t="shared" si="0"/>
        <v>0</v>
      </c>
      <c r="T21" s="1">
        <f t="shared" si="0"/>
        <v>0</v>
      </c>
      <c r="U21" s="1">
        <f t="shared" si="1"/>
        <v>0</v>
      </c>
    </row>
    <row r="22" spans="1:21" x14ac:dyDescent="0.45">
      <c r="A22" s="4" t="s">
        <v>32</v>
      </c>
      <c r="B22" t="s">
        <v>96</v>
      </c>
      <c r="C22" t="s">
        <v>96</v>
      </c>
      <c r="D22" t="s">
        <v>1056</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68</v>
      </c>
      <c r="C23" t="s">
        <v>68</v>
      </c>
      <c r="D23" t="s">
        <v>1074</v>
      </c>
      <c r="E23" s="1">
        <f t="shared" si="2"/>
        <v>1</v>
      </c>
      <c r="F23" s="1">
        <v>1</v>
      </c>
      <c r="H23" s="5">
        <v>1</v>
      </c>
      <c r="P23" s="1">
        <f t="shared" si="0"/>
        <v>1</v>
      </c>
      <c r="Q23" s="1">
        <f t="shared" si="0"/>
        <v>0</v>
      </c>
      <c r="R23" s="1">
        <f t="shared" si="0"/>
        <v>0</v>
      </c>
      <c r="S23" s="1">
        <f t="shared" si="0"/>
        <v>0</v>
      </c>
      <c r="T23" s="1">
        <f t="shared" si="0"/>
        <v>0</v>
      </c>
      <c r="U23" s="1">
        <f t="shared" si="1"/>
        <v>0</v>
      </c>
    </row>
    <row r="24" spans="1:21" x14ac:dyDescent="0.45">
      <c r="A24" s="4" t="s">
        <v>34</v>
      </c>
      <c r="B24" t="s">
        <v>182</v>
      </c>
      <c r="C24" t="s">
        <v>182</v>
      </c>
      <c r="D24" t="s">
        <v>1057</v>
      </c>
      <c r="E24" s="1">
        <f t="shared" si="2"/>
        <v>1</v>
      </c>
      <c r="F24" s="1">
        <v>1</v>
      </c>
      <c r="H24" s="5">
        <v>1</v>
      </c>
      <c r="P24" s="1">
        <f t="shared" si="0"/>
        <v>1</v>
      </c>
      <c r="Q24" s="1">
        <f t="shared" si="0"/>
        <v>0</v>
      </c>
      <c r="R24" s="1">
        <f t="shared" si="0"/>
        <v>0</v>
      </c>
      <c r="S24" s="1">
        <f t="shared" si="0"/>
        <v>0</v>
      </c>
      <c r="T24" s="1">
        <f t="shared" si="0"/>
        <v>0</v>
      </c>
      <c r="U24" s="1">
        <f t="shared" si="1"/>
        <v>0</v>
      </c>
    </row>
    <row r="25" spans="1:21" x14ac:dyDescent="0.45">
      <c r="A25" s="4" t="s">
        <v>35</v>
      </c>
      <c r="B25" t="s">
        <v>138</v>
      </c>
      <c r="C25" t="s">
        <v>138</v>
      </c>
      <c r="D25" t="s">
        <v>1075</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b">
        <v>0</v>
      </c>
      <c r="C26" t="b">
        <v>0</v>
      </c>
      <c r="D26" t="s">
        <v>1058</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c r="E30"/>
    </row>
    <row r="31" spans="1:21" x14ac:dyDescent="0.45">
      <c r="D31"/>
    </row>
    <row r="32" spans="1:21" x14ac:dyDescent="0.45">
      <c r="D32"/>
    </row>
    <row r="37" spans="2:4" x14ac:dyDescent="0.45">
      <c r="B37" s="35"/>
      <c r="C37" s="35"/>
      <c r="D37" s="35"/>
    </row>
  </sheetData>
  <conditionalFormatting sqref="E14:E26">
    <cfRule type="cellIs" dxfId="31" priority="1" operator="equal">
      <formula>0</formula>
    </cfRule>
  </conditionalFormatting>
  <pageMargins left="0.7" right="0.7" top="0.75" bottom="0.75" header="0.3" footer="0.3"/>
  <pageSetup orientation="portrait" horizontalDpi="1200" verticalDpi="120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0FCD-8849-4C1F-9CA9-1BF9F74AB5CD}">
  <dimension ref="A1:U37"/>
  <sheetViews>
    <sheetView workbookViewId="0">
      <pane ySplit="1" topLeftCell="A9" activePane="bottomLeft" state="frozen"/>
      <selection pane="bottomLeft" activeCell="A24" sqref="A24:XFD24"/>
    </sheetView>
  </sheetViews>
  <sheetFormatPr defaultColWidth="8.9296875" defaultRowHeight="14.25" x14ac:dyDescent="0.45"/>
  <cols>
    <col min="1" max="1" width="11.73046875" style="19" customWidth="1"/>
    <col min="2" max="2" width="33" style="1" customWidth="1"/>
    <col min="3" max="3" width="43.796875" style="1" customWidth="1"/>
    <col min="4" max="4" width="35.5976562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99</v>
      </c>
      <c r="C2" t="s">
        <v>108</v>
      </c>
      <c r="D2"/>
      <c r="F2" s="1">
        <v>1</v>
      </c>
      <c r="G2"/>
      <c r="H2" s="5">
        <v>1</v>
      </c>
      <c r="P2" s="1">
        <f>H2/($F2-$M2)</f>
        <v>1</v>
      </c>
      <c r="Q2" s="1">
        <f>I2/($F2-$M2)</f>
        <v>0</v>
      </c>
      <c r="R2" s="1">
        <f>J2/($F2-$M2)</f>
        <v>0</v>
      </c>
      <c r="S2" s="1">
        <f>K2/($F2-$M2)</f>
        <v>0</v>
      </c>
      <c r="T2" s="1">
        <f>L2/($F2-$M2)</f>
        <v>0</v>
      </c>
      <c r="U2" s="1">
        <f>M2/F2</f>
        <v>0</v>
      </c>
    </row>
    <row r="3" spans="1:21" x14ac:dyDescent="0.45">
      <c r="A3" s="26" t="s">
        <v>7</v>
      </c>
      <c r="B3" t="s">
        <v>100</v>
      </c>
      <c r="C3" s="27" t="s">
        <v>218</v>
      </c>
      <c r="D3" s="27"/>
      <c r="F3" s="1">
        <v>1</v>
      </c>
      <c r="G3"/>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s="28" t="s">
        <v>101</v>
      </c>
      <c r="C4" s="27" t="s">
        <v>106</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102</v>
      </c>
      <c r="C5" s="27" t="s">
        <v>107</v>
      </c>
      <c r="D5"/>
      <c r="F5" s="1">
        <v>2</v>
      </c>
      <c r="G5"/>
      <c r="H5" s="5">
        <v>2</v>
      </c>
      <c r="P5" s="1">
        <f t="shared" si="0"/>
        <v>1</v>
      </c>
      <c r="Q5" s="1">
        <f t="shared" si="0"/>
        <v>0</v>
      </c>
      <c r="R5" s="1">
        <f t="shared" si="0"/>
        <v>0</v>
      </c>
      <c r="S5" s="1">
        <f t="shared" si="0"/>
        <v>0</v>
      </c>
      <c r="T5" s="1">
        <f t="shared" si="0"/>
        <v>0</v>
      </c>
      <c r="U5" s="1">
        <f t="shared" si="1"/>
        <v>0</v>
      </c>
    </row>
    <row r="6" spans="1:21" x14ac:dyDescent="0.45">
      <c r="A6" s="26" t="s">
        <v>13</v>
      </c>
      <c r="B6" s="39" t="s">
        <v>1150</v>
      </c>
      <c r="C6" s="27" t="s">
        <v>126</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t="s">
        <v>66</v>
      </c>
      <c r="C7" s="29" t="s">
        <v>91</v>
      </c>
      <c r="D7" s="27"/>
      <c r="F7" s="1">
        <v>0</v>
      </c>
      <c r="G7"/>
      <c r="P7" s="1" t="e">
        <f t="shared" si="0"/>
        <v>#DIV/0!</v>
      </c>
      <c r="Q7" s="1" t="e">
        <f t="shared" si="0"/>
        <v>#DIV/0!</v>
      </c>
      <c r="R7" s="1" t="e">
        <f t="shared" si="0"/>
        <v>#DIV/0!</v>
      </c>
      <c r="S7" s="1" t="e">
        <f t="shared" si="0"/>
        <v>#DIV/0!</v>
      </c>
      <c r="T7" s="1" t="e">
        <f t="shared" si="0"/>
        <v>#DIV/0!</v>
      </c>
      <c r="U7" s="1" t="e">
        <f t="shared" si="1"/>
        <v>#DIV/0!</v>
      </c>
    </row>
    <row r="8" spans="1:21" x14ac:dyDescent="0.45">
      <c r="A8" s="26" t="s">
        <v>16</v>
      </c>
      <c r="B8" t="s">
        <v>103</v>
      </c>
      <c r="C8" t="s">
        <v>109</v>
      </c>
      <c r="D8"/>
      <c r="F8" s="1">
        <v>3</v>
      </c>
      <c r="G8"/>
      <c r="H8" s="5">
        <v>3</v>
      </c>
      <c r="J8" s="7">
        <v>1</v>
      </c>
      <c r="P8" s="1">
        <f t="shared" si="0"/>
        <v>1</v>
      </c>
      <c r="Q8" s="1">
        <f t="shared" si="0"/>
        <v>0</v>
      </c>
      <c r="R8" s="1">
        <f t="shared" si="0"/>
        <v>0.33333333333333331</v>
      </c>
      <c r="S8" s="1">
        <f t="shared" si="0"/>
        <v>0</v>
      </c>
      <c r="T8" s="1">
        <f t="shared" si="0"/>
        <v>0</v>
      </c>
      <c r="U8" s="1">
        <f t="shared" si="1"/>
        <v>0</v>
      </c>
    </row>
    <row r="9" spans="1:21" x14ac:dyDescent="0.45">
      <c r="A9" s="26" t="s">
        <v>18</v>
      </c>
      <c r="B9" t="s">
        <v>104</v>
      </c>
      <c r="C9" t="s">
        <v>92</v>
      </c>
      <c r="D9"/>
      <c r="F9" s="1">
        <v>0</v>
      </c>
      <c r="G9"/>
      <c r="J9" s="7">
        <v>1</v>
      </c>
      <c r="K9" s="8">
        <v>2</v>
      </c>
      <c r="P9" s="30" t="e">
        <f t="shared" si="0"/>
        <v>#DIV/0!</v>
      </c>
      <c r="Q9" s="30" t="e">
        <f t="shared" si="0"/>
        <v>#DIV/0!</v>
      </c>
      <c r="R9" s="30" t="e">
        <f t="shared" si="0"/>
        <v>#DIV/0!</v>
      </c>
      <c r="S9" s="30" t="e">
        <f t="shared" si="0"/>
        <v>#DIV/0!</v>
      </c>
      <c r="T9" s="30" t="e">
        <f t="shared" si="0"/>
        <v>#DIV/0!</v>
      </c>
      <c r="U9" s="30" t="e">
        <f t="shared" si="1"/>
        <v>#DIV/0!</v>
      </c>
    </row>
    <row r="10" spans="1:21" s="56" customFormat="1" x14ac:dyDescent="0.45">
      <c r="A10" s="54" t="s">
        <v>20</v>
      </c>
      <c r="B10" s="55" t="s">
        <v>956</v>
      </c>
      <c r="C10" s="55" t="s">
        <v>110</v>
      </c>
      <c r="D10" s="55"/>
      <c r="F10" s="56">
        <v>1</v>
      </c>
      <c r="G10" s="55"/>
      <c r="H10" s="57">
        <v>1</v>
      </c>
      <c r="I10" s="58"/>
      <c r="J10" s="59">
        <v>1</v>
      </c>
      <c r="K10" s="60">
        <v>1</v>
      </c>
      <c r="L10" s="61"/>
      <c r="M10" s="62"/>
      <c r="P10" s="56">
        <f t="shared" si="0"/>
        <v>1</v>
      </c>
      <c r="Q10" s="56">
        <f t="shared" si="0"/>
        <v>0</v>
      </c>
      <c r="R10" s="56">
        <f t="shared" si="0"/>
        <v>1</v>
      </c>
      <c r="S10" s="56">
        <f t="shared" si="0"/>
        <v>1</v>
      </c>
      <c r="T10" s="56">
        <f t="shared" si="0"/>
        <v>0</v>
      </c>
      <c r="U10" s="56">
        <f t="shared" si="1"/>
        <v>0</v>
      </c>
    </row>
    <row r="11" spans="1:21" x14ac:dyDescent="0.45">
      <c r="A11" s="26" t="s">
        <v>225</v>
      </c>
      <c r="B11"/>
      <c r="C11"/>
      <c r="D11"/>
      <c r="F11" s="1">
        <v>2</v>
      </c>
      <c r="G11"/>
      <c r="H11" s="5">
        <v>2</v>
      </c>
      <c r="J11" s="7">
        <v>2</v>
      </c>
      <c r="K11" s="8">
        <v>3</v>
      </c>
      <c r="P11" s="1">
        <f t="shared" si="0"/>
        <v>1</v>
      </c>
      <c r="Q11" s="1">
        <f t="shared" si="0"/>
        <v>0</v>
      </c>
      <c r="R11" s="1">
        <f t="shared" si="0"/>
        <v>1</v>
      </c>
      <c r="T11" s="1">
        <f t="shared" si="0"/>
        <v>0</v>
      </c>
      <c r="U11" s="1">
        <f t="shared" si="1"/>
        <v>0</v>
      </c>
    </row>
    <row r="12" spans="1:21" x14ac:dyDescent="0.45">
      <c r="A12" s="26" t="s">
        <v>22</v>
      </c>
      <c r="B12" s="86" t="s">
        <v>112</v>
      </c>
      <c r="C12" t="s">
        <v>111</v>
      </c>
      <c r="D12"/>
      <c r="F12" s="1">
        <v>4</v>
      </c>
      <c r="G12"/>
      <c r="H12" s="5">
        <v>3</v>
      </c>
      <c r="I12" s="6">
        <v>1</v>
      </c>
      <c r="J12" s="7">
        <v>1</v>
      </c>
      <c r="P12" s="1">
        <f t="shared" si="0"/>
        <v>0.75</v>
      </c>
      <c r="Q12" s="1">
        <f t="shared" si="0"/>
        <v>0.25</v>
      </c>
      <c r="R12" s="1">
        <f t="shared" si="0"/>
        <v>0.25</v>
      </c>
      <c r="S12" s="1">
        <f t="shared" si="0"/>
        <v>0</v>
      </c>
      <c r="T12" s="1">
        <f t="shared" si="0"/>
        <v>0</v>
      </c>
      <c r="U12" s="1">
        <f t="shared" si="1"/>
        <v>0</v>
      </c>
    </row>
    <row r="13" spans="1:21" x14ac:dyDescent="0.45">
      <c r="C13"/>
    </row>
    <row r="14" spans="1:21" x14ac:dyDescent="0.45">
      <c r="A14" s="4" t="s">
        <v>24</v>
      </c>
      <c r="B14" t="s">
        <v>66</v>
      </c>
      <c r="C14" t="s">
        <v>66</v>
      </c>
      <c r="D14" t="s">
        <v>423</v>
      </c>
      <c r="E14" s="1">
        <f>IF(C14=B14,1,0)</f>
        <v>1</v>
      </c>
      <c r="F14" s="1">
        <v>0</v>
      </c>
      <c r="P14" s="1" t="e">
        <f t="shared" si="0"/>
        <v>#DIV/0!</v>
      </c>
      <c r="Q14" s="1" t="e">
        <f t="shared" si="0"/>
        <v>#DIV/0!</v>
      </c>
      <c r="R14" s="1" t="e">
        <f t="shared" si="0"/>
        <v>#DIV/0!</v>
      </c>
      <c r="S14" s="1" t="e">
        <f t="shared" si="0"/>
        <v>#DIV/0!</v>
      </c>
      <c r="T14" s="1" t="e">
        <f t="shared" si="0"/>
        <v>#DIV/0!</v>
      </c>
      <c r="U14" s="1" t="e">
        <f t="shared" si="1"/>
        <v>#DIV/0!</v>
      </c>
    </row>
    <row r="15" spans="1:21" x14ac:dyDescent="0.45">
      <c r="A15" s="4" t="s">
        <v>25</v>
      </c>
      <c r="B15" t="s">
        <v>57</v>
      </c>
      <c r="C15" t="s">
        <v>57</v>
      </c>
      <c r="D15" t="s">
        <v>113</v>
      </c>
      <c r="E15" s="1">
        <f t="shared" ref="E15:E26" si="2">IF(C15=B15,1,0)</f>
        <v>1</v>
      </c>
      <c r="F15" s="1">
        <v>2</v>
      </c>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124</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59</v>
      </c>
      <c r="C17" t="s">
        <v>59</v>
      </c>
      <c r="D17" t="s">
        <v>114</v>
      </c>
      <c r="E17" s="1">
        <f t="shared" si="2"/>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95</v>
      </c>
      <c r="C18" t="s">
        <v>95</v>
      </c>
      <c r="D18" t="s">
        <v>115</v>
      </c>
      <c r="E18" s="1">
        <f t="shared" si="2"/>
        <v>1</v>
      </c>
      <c r="F18" s="1">
        <v>1</v>
      </c>
      <c r="H18" s="5">
        <v>1</v>
      </c>
      <c r="P18" s="1">
        <f t="shared" si="0"/>
        <v>1</v>
      </c>
      <c r="Q18" s="1">
        <f t="shared" si="0"/>
        <v>0</v>
      </c>
      <c r="R18" s="1">
        <f t="shared" si="0"/>
        <v>0</v>
      </c>
      <c r="S18" s="1">
        <f t="shared" si="0"/>
        <v>0</v>
      </c>
      <c r="T18" s="1">
        <f t="shared" si="0"/>
        <v>0</v>
      </c>
      <c r="U18" s="1">
        <f t="shared" si="1"/>
        <v>0</v>
      </c>
    </row>
    <row r="19" spans="1:21" x14ac:dyDescent="0.45">
      <c r="A19" s="4" t="s">
        <v>29</v>
      </c>
      <c r="B19" t="s">
        <v>130</v>
      </c>
      <c r="C19" t="s">
        <v>61</v>
      </c>
      <c r="D19" t="s">
        <v>125</v>
      </c>
      <c r="E19" s="1">
        <f t="shared" si="2"/>
        <v>0</v>
      </c>
      <c r="F19" s="1">
        <v>2</v>
      </c>
      <c r="H19" s="5">
        <v>1</v>
      </c>
      <c r="I19" s="6">
        <v>1</v>
      </c>
      <c r="P19" s="1">
        <f t="shared" si="0"/>
        <v>0.5</v>
      </c>
      <c r="Q19" s="1">
        <f t="shared" si="0"/>
        <v>0.5</v>
      </c>
      <c r="R19" s="1">
        <f t="shared" si="0"/>
        <v>0</v>
      </c>
      <c r="S19" s="1">
        <f t="shared" si="0"/>
        <v>0</v>
      </c>
      <c r="T19" s="1">
        <f t="shared" si="0"/>
        <v>0</v>
      </c>
      <c r="U19" s="1">
        <f t="shared" si="1"/>
        <v>0</v>
      </c>
    </row>
    <row r="20" spans="1:21" x14ac:dyDescent="0.45">
      <c r="A20" s="4" t="s">
        <v>30</v>
      </c>
      <c r="B20" t="s">
        <v>62</v>
      </c>
      <c r="C20" t="s">
        <v>62</v>
      </c>
      <c r="D20" t="s">
        <v>116</v>
      </c>
      <c r="E20" s="1">
        <f t="shared" si="2"/>
        <v>1</v>
      </c>
      <c r="F20" s="1">
        <v>1</v>
      </c>
      <c r="H20" s="5">
        <v>1</v>
      </c>
      <c r="P20" s="1">
        <f t="shared" si="0"/>
        <v>1</v>
      </c>
      <c r="Q20" s="1">
        <f t="shared" si="0"/>
        <v>0</v>
      </c>
      <c r="R20" s="1">
        <f t="shared" si="0"/>
        <v>0</v>
      </c>
      <c r="S20" s="1">
        <f t="shared" si="0"/>
        <v>0</v>
      </c>
      <c r="T20" s="1">
        <f t="shared" si="0"/>
        <v>0</v>
      </c>
      <c r="U20" s="1">
        <f t="shared" si="1"/>
        <v>0</v>
      </c>
    </row>
    <row r="21" spans="1:21" x14ac:dyDescent="0.45">
      <c r="A21" s="4" t="s">
        <v>31</v>
      </c>
      <c r="B21" t="s">
        <v>63</v>
      </c>
      <c r="C21" t="s">
        <v>63</v>
      </c>
      <c r="D21" t="s">
        <v>117</v>
      </c>
      <c r="E21" s="1">
        <f t="shared" si="2"/>
        <v>1</v>
      </c>
      <c r="F21" s="1">
        <v>1</v>
      </c>
      <c r="H21" s="5">
        <v>1</v>
      </c>
      <c r="P21" s="1">
        <f t="shared" si="0"/>
        <v>1</v>
      </c>
      <c r="Q21" s="1">
        <f t="shared" si="0"/>
        <v>0</v>
      </c>
      <c r="R21" s="1">
        <f t="shared" si="0"/>
        <v>0</v>
      </c>
      <c r="S21" s="1">
        <f t="shared" si="0"/>
        <v>0</v>
      </c>
      <c r="T21" s="1">
        <f t="shared" si="0"/>
        <v>0</v>
      </c>
      <c r="U21" s="1">
        <f t="shared" si="1"/>
        <v>0</v>
      </c>
    </row>
    <row r="22" spans="1:21" x14ac:dyDescent="0.45">
      <c r="A22" s="4" t="s">
        <v>32</v>
      </c>
      <c r="B22" t="s">
        <v>96</v>
      </c>
      <c r="C22" t="s">
        <v>96</v>
      </c>
      <c r="D22" t="s">
        <v>118</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s="32" t="s">
        <v>68</v>
      </c>
      <c r="C23" s="33" t="s">
        <v>97</v>
      </c>
      <c r="D23" t="s">
        <v>119</v>
      </c>
      <c r="E23" s="1">
        <f t="shared" si="2"/>
        <v>0</v>
      </c>
      <c r="F23" s="1">
        <v>1</v>
      </c>
      <c r="I23" s="6">
        <v>1</v>
      </c>
      <c r="J23" s="7">
        <v>1</v>
      </c>
      <c r="P23" s="1">
        <f t="shared" si="0"/>
        <v>0</v>
      </c>
      <c r="Q23" s="1">
        <f t="shared" si="0"/>
        <v>1</v>
      </c>
      <c r="R23" s="1">
        <f t="shared" si="0"/>
        <v>1</v>
      </c>
      <c r="S23" s="1">
        <f t="shared" si="0"/>
        <v>0</v>
      </c>
      <c r="T23" s="1">
        <f t="shared" si="0"/>
        <v>0</v>
      </c>
      <c r="U23" s="1">
        <f t="shared" si="1"/>
        <v>0</v>
      </c>
    </row>
    <row r="24" spans="1:21" x14ac:dyDescent="0.45">
      <c r="A24" s="4" t="s">
        <v>34</v>
      </c>
      <c r="B24" t="s">
        <v>98</v>
      </c>
      <c r="C24" t="s">
        <v>98</v>
      </c>
      <c r="D24" t="s">
        <v>120</v>
      </c>
      <c r="E24" s="1">
        <f t="shared" si="2"/>
        <v>1</v>
      </c>
      <c r="F24" s="1">
        <v>1</v>
      </c>
      <c r="H24" s="5">
        <v>1</v>
      </c>
      <c r="P24" s="1">
        <f t="shared" si="0"/>
        <v>1</v>
      </c>
      <c r="Q24" s="1">
        <f t="shared" si="0"/>
        <v>0</v>
      </c>
      <c r="R24" s="1">
        <f t="shared" si="0"/>
        <v>0</v>
      </c>
      <c r="S24" s="1">
        <f t="shared" si="0"/>
        <v>0</v>
      </c>
      <c r="T24" s="1">
        <f t="shared" si="0"/>
        <v>0</v>
      </c>
      <c r="U24" s="1">
        <f t="shared" si="1"/>
        <v>0</v>
      </c>
    </row>
    <row r="25" spans="1:21" x14ac:dyDescent="0.45">
      <c r="A25" s="4" t="s">
        <v>35</v>
      </c>
      <c r="B25" t="s">
        <v>1191</v>
      </c>
      <c r="C25" t="s">
        <v>138</v>
      </c>
      <c r="D25" t="s">
        <v>121</v>
      </c>
      <c r="E25" s="1">
        <f t="shared" si="2"/>
        <v>0</v>
      </c>
      <c r="F25" s="1">
        <v>2</v>
      </c>
      <c r="H25" s="5">
        <v>1</v>
      </c>
      <c r="I25" s="6">
        <v>1</v>
      </c>
      <c r="P25" s="1">
        <f t="shared" si="0"/>
        <v>0.5</v>
      </c>
      <c r="Q25" s="1">
        <f t="shared" si="0"/>
        <v>0.5</v>
      </c>
      <c r="R25" s="1">
        <f t="shared" si="0"/>
        <v>0</v>
      </c>
      <c r="S25" s="1">
        <f t="shared" si="0"/>
        <v>0</v>
      </c>
      <c r="T25" s="1">
        <f t="shared" si="0"/>
        <v>0</v>
      </c>
      <c r="U25" s="1">
        <f t="shared" si="1"/>
        <v>0</v>
      </c>
    </row>
    <row r="26" spans="1:21" x14ac:dyDescent="0.45">
      <c r="A26" s="4" t="s">
        <v>36</v>
      </c>
      <c r="B26" t="b">
        <v>0</v>
      </c>
      <c r="C26" t="b">
        <v>0</v>
      </c>
      <c r="D26" t="s">
        <v>122</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c r="C28"/>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B30"/>
    </row>
    <row r="37" spans="2:4" x14ac:dyDescent="0.45">
      <c r="B37" s="35"/>
      <c r="C37" s="35"/>
      <c r="D37" s="35"/>
    </row>
  </sheetData>
  <conditionalFormatting sqref="E14:E26">
    <cfRule type="cellIs" dxfId="4" priority="1" operator="equal">
      <formula>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CAFD-626E-4EE1-AC29-F2C8271DBC8A}">
  <sheetPr codeName="Sheet3"/>
  <dimension ref="A1:U37"/>
  <sheetViews>
    <sheetView workbookViewId="0">
      <pane ySplit="1" topLeftCell="A7" activePane="bottomLeft" state="frozen"/>
      <selection pane="bottomLeft" activeCell="A19" sqref="A19:XFD19"/>
    </sheetView>
  </sheetViews>
  <sheetFormatPr defaultColWidth="8.9296875" defaultRowHeight="14.25" x14ac:dyDescent="0.45"/>
  <cols>
    <col min="1" max="1" width="11.73046875" style="19" customWidth="1"/>
    <col min="2" max="2" width="41.796875" style="1" customWidth="1"/>
    <col min="3" max="3" width="43.796875" style="1" customWidth="1"/>
    <col min="4" max="4" width="35.5976562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s="37" t="s">
        <v>6</v>
      </c>
      <c r="C2" t="s">
        <v>49</v>
      </c>
      <c r="D2"/>
      <c r="F2" s="1">
        <v>1</v>
      </c>
      <c r="G2"/>
      <c r="H2" s="5">
        <v>1</v>
      </c>
      <c r="P2" s="1">
        <f>H2/($F2-$M2)</f>
        <v>1</v>
      </c>
      <c r="Q2" s="1">
        <f>I2/($F2-$M2)</f>
        <v>0</v>
      </c>
      <c r="R2" s="1">
        <f>J2/($F2-$M2)</f>
        <v>0</v>
      </c>
      <c r="S2" s="1">
        <f>K2/($F2-$M2)</f>
        <v>0</v>
      </c>
      <c r="T2" s="1">
        <f>L2/($F2-$M2)</f>
        <v>0</v>
      </c>
      <c r="U2" s="1">
        <f>M2/F2</f>
        <v>0</v>
      </c>
    </row>
    <row r="3" spans="1:21" x14ac:dyDescent="0.45">
      <c r="A3" s="26" t="s">
        <v>7</v>
      </c>
      <c r="B3" s="37" t="s">
        <v>8</v>
      </c>
      <c r="C3" s="27" t="s">
        <v>47</v>
      </c>
      <c r="D3" s="27"/>
      <c r="F3" s="1">
        <v>1</v>
      </c>
      <c r="G3"/>
      <c r="H3" s="5">
        <v>1</v>
      </c>
      <c r="P3" s="1">
        <f t="shared" ref="P3:P29" si="0">H3/($F3-$M3)</f>
        <v>1</v>
      </c>
      <c r="Q3" s="1">
        <f t="shared" ref="Q3:Q29" si="1">I3/($F3-$M3)</f>
        <v>0</v>
      </c>
      <c r="R3" s="1">
        <f t="shared" ref="R3:R29" si="2">J3/($F3-$M3)</f>
        <v>0</v>
      </c>
      <c r="S3" s="1">
        <f t="shared" ref="S3:S29" si="3">K3/($F3-$M3)</f>
        <v>0</v>
      </c>
      <c r="T3" s="1">
        <f t="shared" ref="T3:T29" si="4">L3/($F3-$M3)</f>
        <v>0</v>
      </c>
      <c r="U3" s="1">
        <f t="shared" ref="U3:U29" si="5">M3/F3</f>
        <v>0</v>
      </c>
    </row>
    <row r="4" spans="1:21" x14ac:dyDescent="0.45">
      <c r="A4" s="26" t="s">
        <v>9</v>
      </c>
      <c r="B4" s="37" t="s">
        <v>10</v>
      </c>
      <c r="C4" s="27" t="s">
        <v>262</v>
      </c>
      <c r="D4"/>
      <c r="F4" s="1">
        <v>2</v>
      </c>
      <c r="G4"/>
      <c r="H4" s="5">
        <v>2</v>
      </c>
      <c r="P4" s="1">
        <f t="shared" si="0"/>
        <v>1</v>
      </c>
      <c r="Q4" s="1">
        <f t="shared" si="1"/>
        <v>0</v>
      </c>
      <c r="R4" s="1">
        <f t="shared" si="2"/>
        <v>0</v>
      </c>
      <c r="S4" s="1">
        <f t="shared" si="3"/>
        <v>0</v>
      </c>
      <c r="T4" s="1">
        <f t="shared" si="4"/>
        <v>0</v>
      </c>
      <c r="U4" s="1">
        <f t="shared" si="5"/>
        <v>0</v>
      </c>
    </row>
    <row r="5" spans="1:21" x14ac:dyDescent="0.45">
      <c r="A5" s="26" t="s">
        <v>11</v>
      </c>
      <c r="B5" s="37" t="s">
        <v>12</v>
      </c>
      <c r="C5" t="s">
        <v>105</v>
      </c>
      <c r="D5"/>
      <c r="F5" s="1">
        <v>1</v>
      </c>
      <c r="G5"/>
      <c r="H5" s="5">
        <v>1</v>
      </c>
      <c r="J5" s="7">
        <v>2</v>
      </c>
      <c r="P5" s="1">
        <f t="shared" si="0"/>
        <v>1</v>
      </c>
      <c r="Q5" s="1">
        <f t="shared" si="1"/>
        <v>0</v>
      </c>
      <c r="R5" s="1">
        <f t="shared" si="2"/>
        <v>2</v>
      </c>
      <c r="S5" s="1">
        <f t="shared" si="3"/>
        <v>0</v>
      </c>
      <c r="T5" s="1">
        <f t="shared" si="4"/>
        <v>0</v>
      </c>
      <c r="U5" s="1">
        <f t="shared" si="5"/>
        <v>0</v>
      </c>
    </row>
    <row r="6" spans="1:21" x14ac:dyDescent="0.45">
      <c r="A6" s="26" t="s">
        <v>13</v>
      </c>
      <c r="B6" s="37" t="s">
        <v>14</v>
      </c>
      <c r="C6" t="s">
        <v>50</v>
      </c>
      <c r="D6"/>
      <c r="F6" s="1">
        <v>1</v>
      </c>
      <c r="G6"/>
      <c r="H6" s="5">
        <v>1</v>
      </c>
      <c r="J6" s="7">
        <v>1</v>
      </c>
      <c r="P6" s="1">
        <f t="shared" si="0"/>
        <v>1</v>
      </c>
      <c r="Q6" s="1">
        <f t="shared" si="1"/>
        <v>0</v>
      </c>
      <c r="R6" s="1">
        <f t="shared" si="2"/>
        <v>1</v>
      </c>
      <c r="S6" s="1">
        <f t="shared" si="3"/>
        <v>0</v>
      </c>
      <c r="T6" s="1">
        <f t="shared" si="4"/>
        <v>0</v>
      </c>
      <c r="U6" s="1">
        <f t="shared" si="5"/>
        <v>0</v>
      </c>
    </row>
    <row r="7" spans="1:21" x14ac:dyDescent="0.45">
      <c r="A7" s="26" t="s">
        <v>15</v>
      </c>
      <c r="B7" s="37" t="s">
        <v>261</v>
      </c>
      <c r="C7" s="27" t="s">
        <v>48</v>
      </c>
      <c r="D7" s="27"/>
      <c r="F7" s="1">
        <v>2</v>
      </c>
      <c r="G7"/>
      <c r="H7" s="5">
        <v>1</v>
      </c>
      <c r="I7" s="6">
        <v>1</v>
      </c>
      <c r="P7" s="1">
        <f t="shared" si="0"/>
        <v>0.5</v>
      </c>
      <c r="Q7" s="1">
        <f t="shared" si="1"/>
        <v>0.5</v>
      </c>
      <c r="R7" s="1">
        <f t="shared" si="2"/>
        <v>0</v>
      </c>
      <c r="S7" s="1">
        <f t="shared" si="3"/>
        <v>0</v>
      </c>
      <c r="T7" s="1">
        <f t="shared" si="4"/>
        <v>0</v>
      </c>
      <c r="U7" s="1">
        <f t="shared" si="5"/>
        <v>0</v>
      </c>
    </row>
    <row r="8" spans="1:21" x14ac:dyDescent="0.45">
      <c r="A8" s="26" t="s">
        <v>16</v>
      </c>
      <c r="B8" s="37" t="s">
        <v>17</v>
      </c>
      <c r="C8" t="s">
        <v>51</v>
      </c>
      <c r="D8"/>
      <c r="F8" s="1">
        <v>1</v>
      </c>
      <c r="G8"/>
      <c r="H8" s="5">
        <v>1</v>
      </c>
      <c r="J8" s="7">
        <v>2</v>
      </c>
      <c r="L8" s="9">
        <v>1</v>
      </c>
      <c r="P8" s="1">
        <f t="shared" si="0"/>
        <v>1</v>
      </c>
      <c r="Q8" s="1">
        <f t="shared" si="1"/>
        <v>0</v>
      </c>
      <c r="R8" s="1">
        <f t="shared" si="2"/>
        <v>2</v>
      </c>
      <c r="S8" s="1">
        <f t="shared" si="3"/>
        <v>0</v>
      </c>
      <c r="T8" s="1">
        <f t="shared" si="4"/>
        <v>1</v>
      </c>
      <c r="U8" s="1">
        <f t="shared" si="5"/>
        <v>0</v>
      </c>
    </row>
    <row r="9" spans="1:21" x14ac:dyDescent="0.45">
      <c r="A9" s="26" t="s">
        <v>18</v>
      </c>
      <c r="B9" s="46" t="s">
        <v>19</v>
      </c>
      <c r="C9" t="s">
        <v>52</v>
      </c>
      <c r="D9"/>
      <c r="F9" s="1">
        <v>1</v>
      </c>
      <c r="G9"/>
      <c r="I9" s="6">
        <v>1</v>
      </c>
      <c r="J9" s="7">
        <v>1</v>
      </c>
      <c r="K9" s="8">
        <v>3</v>
      </c>
      <c r="P9" s="1">
        <f t="shared" si="0"/>
        <v>0</v>
      </c>
      <c r="Q9" s="1">
        <f t="shared" si="1"/>
        <v>1</v>
      </c>
      <c r="R9" s="1">
        <f t="shared" si="2"/>
        <v>1</v>
      </c>
      <c r="S9" s="1">
        <f t="shared" si="3"/>
        <v>3</v>
      </c>
      <c r="T9" s="1">
        <f t="shared" si="4"/>
        <v>0</v>
      </c>
      <c r="U9" s="1">
        <f t="shared" si="5"/>
        <v>0</v>
      </c>
    </row>
    <row r="10" spans="1:21" x14ac:dyDescent="0.45">
      <c r="A10" s="26" t="s">
        <v>20</v>
      </c>
      <c r="B10" s="47" t="s">
        <v>21</v>
      </c>
      <c r="C10" t="s">
        <v>53</v>
      </c>
      <c r="D10"/>
      <c r="F10" s="1">
        <v>2</v>
      </c>
      <c r="G10"/>
      <c r="H10" s="5">
        <v>2</v>
      </c>
      <c r="J10" s="7">
        <v>1</v>
      </c>
      <c r="P10" s="1">
        <f t="shared" si="0"/>
        <v>1</v>
      </c>
      <c r="Q10" s="1">
        <f t="shared" si="1"/>
        <v>0</v>
      </c>
      <c r="R10" s="1">
        <f t="shared" si="2"/>
        <v>0.5</v>
      </c>
      <c r="S10" s="1">
        <f t="shared" si="3"/>
        <v>0</v>
      </c>
      <c r="T10" s="1">
        <f t="shared" si="4"/>
        <v>0</v>
      </c>
      <c r="U10" s="1">
        <f t="shared" si="5"/>
        <v>0</v>
      </c>
    </row>
    <row r="11" spans="1:21" x14ac:dyDescent="0.45">
      <c r="A11" s="26" t="s">
        <v>225</v>
      </c>
      <c r="B11" s="47"/>
      <c r="C11"/>
      <c r="D11"/>
      <c r="F11" s="1">
        <v>3</v>
      </c>
      <c r="H11" s="5">
        <v>2</v>
      </c>
      <c r="I11" s="6">
        <v>1</v>
      </c>
      <c r="J11" s="7">
        <v>2</v>
      </c>
      <c r="K11" s="8">
        <v>3</v>
      </c>
      <c r="P11" s="1">
        <f t="shared" si="0"/>
        <v>0.66666666666666663</v>
      </c>
      <c r="Q11" s="1">
        <f t="shared" si="1"/>
        <v>0.33333333333333331</v>
      </c>
      <c r="R11" s="1">
        <f t="shared" si="2"/>
        <v>0.66666666666666663</v>
      </c>
      <c r="S11" s="1">
        <f t="shared" si="3"/>
        <v>1</v>
      </c>
      <c r="T11" s="1">
        <f t="shared" si="4"/>
        <v>0</v>
      </c>
      <c r="U11" s="1">
        <f t="shared" si="5"/>
        <v>0</v>
      </c>
    </row>
    <row r="12" spans="1:21" s="56" customFormat="1" x14ac:dyDescent="0.45">
      <c r="A12" s="54" t="s">
        <v>22</v>
      </c>
      <c r="B12" s="56" t="s">
        <v>55</v>
      </c>
      <c r="C12" s="55" t="s">
        <v>54</v>
      </c>
      <c r="D12" s="55"/>
      <c r="F12" s="56">
        <v>9</v>
      </c>
      <c r="G12" s="55"/>
      <c r="H12" s="57">
        <v>6</v>
      </c>
      <c r="I12" s="58">
        <v>3</v>
      </c>
      <c r="J12" s="59">
        <v>4</v>
      </c>
      <c r="K12" s="60"/>
      <c r="L12" s="61"/>
      <c r="M12" s="62"/>
      <c r="P12" s="56">
        <f t="shared" si="0"/>
        <v>0.66666666666666663</v>
      </c>
      <c r="Q12" s="56">
        <f t="shared" si="1"/>
        <v>0.33333333333333331</v>
      </c>
      <c r="R12" s="56">
        <f t="shared" si="2"/>
        <v>0.44444444444444442</v>
      </c>
      <c r="S12" s="56">
        <f t="shared" si="3"/>
        <v>0</v>
      </c>
      <c r="T12" s="56">
        <f t="shared" si="4"/>
        <v>0</v>
      </c>
      <c r="U12" s="56">
        <f t="shared" si="5"/>
        <v>0</v>
      </c>
    </row>
    <row r="14" spans="1:21" x14ac:dyDescent="0.45">
      <c r="A14" s="4" t="s">
        <v>24</v>
      </c>
      <c r="B14" s="1" t="s">
        <v>56</v>
      </c>
      <c r="C14" s="1" t="s">
        <v>56</v>
      </c>
      <c r="D14" t="s">
        <v>70</v>
      </c>
      <c r="E14" s="1">
        <f>IF(C14=B14,1,0)</f>
        <v>1</v>
      </c>
      <c r="F14" s="1">
        <v>2</v>
      </c>
      <c r="H14" s="5">
        <v>2</v>
      </c>
      <c r="P14" s="1">
        <f t="shared" si="0"/>
        <v>1</v>
      </c>
      <c r="Q14" s="1">
        <f t="shared" si="1"/>
        <v>0</v>
      </c>
      <c r="R14" s="1">
        <f t="shared" si="2"/>
        <v>0</v>
      </c>
      <c r="S14" s="1">
        <f t="shared" si="3"/>
        <v>0</v>
      </c>
      <c r="T14" s="1">
        <f t="shared" si="4"/>
        <v>0</v>
      </c>
      <c r="U14" s="1">
        <f t="shared" si="5"/>
        <v>0</v>
      </c>
    </row>
    <row r="15" spans="1:21" x14ac:dyDescent="0.45">
      <c r="A15" s="4" t="s">
        <v>25</v>
      </c>
      <c r="B15" s="1" t="s">
        <v>57</v>
      </c>
      <c r="C15" s="1" t="s">
        <v>57</v>
      </c>
      <c r="D15" t="s">
        <v>71</v>
      </c>
      <c r="E15" s="1">
        <f t="shared" ref="E15:E29" si="6">IF(C15=B15,1,0)</f>
        <v>1</v>
      </c>
      <c r="F15" s="1">
        <v>2</v>
      </c>
      <c r="H15" s="5">
        <v>2</v>
      </c>
      <c r="P15" s="1">
        <f t="shared" si="0"/>
        <v>1</v>
      </c>
      <c r="Q15" s="1">
        <f t="shared" si="1"/>
        <v>0</v>
      </c>
      <c r="R15" s="1">
        <f t="shared" si="2"/>
        <v>0</v>
      </c>
      <c r="S15" s="1">
        <f t="shared" si="3"/>
        <v>0</v>
      </c>
      <c r="T15" s="1">
        <f t="shared" si="4"/>
        <v>0</v>
      </c>
      <c r="U15" s="1">
        <f t="shared" si="5"/>
        <v>0</v>
      </c>
    </row>
    <row r="16" spans="1:21" x14ac:dyDescent="0.45">
      <c r="A16" s="4" t="s">
        <v>26</v>
      </c>
      <c r="B16" s="1" t="s">
        <v>58</v>
      </c>
      <c r="C16" s="1" t="s">
        <v>58</v>
      </c>
      <c r="D16" t="s">
        <v>72</v>
      </c>
      <c r="E16" s="1">
        <f t="shared" si="6"/>
        <v>1</v>
      </c>
      <c r="F16" s="1">
        <v>2</v>
      </c>
      <c r="H16" s="5">
        <v>2</v>
      </c>
      <c r="P16" s="1">
        <f t="shared" si="0"/>
        <v>1</v>
      </c>
      <c r="Q16" s="1">
        <f t="shared" si="1"/>
        <v>0</v>
      </c>
      <c r="R16" s="1">
        <f t="shared" si="2"/>
        <v>0</v>
      </c>
      <c r="S16" s="1">
        <f t="shared" si="3"/>
        <v>0</v>
      </c>
      <c r="T16" s="1">
        <f t="shared" si="4"/>
        <v>0</v>
      </c>
      <c r="U16" s="1">
        <f t="shared" si="5"/>
        <v>0</v>
      </c>
    </row>
    <row r="17" spans="1:21" x14ac:dyDescent="0.45">
      <c r="A17" s="4" t="s">
        <v>27</v>
      </c>
      <c r="B17" s="1" t="s">
        <v>59</v>
      </c>
      <c r="C17" s="1" t="s">
        <v>59</v>
      </c>
      <c r="D17" t="s">
        <v>73</v>
      </c>
      <c r="E17" s="1">
        <f t="shared" si="6"/>
        <v>1</v>
      </c>
      <c r="F17" s="1">
        <v>2</v>
      </c>
      <c r="H17" s="5">
        <v>2</v>
      </c>
      <c r="P17" s="1">
        <f t="shared" si="0"/>
        <v>1</v>
      </c>
      <c r="Q17" s="1">
        <f t="shared" si="1"/>
        <v>0</v>
      </c>
      <c r="R17" s="1">
        <f t="shared" si="2"/>
        <v>0</v>
      </c>
      <c r="S17" s="1">
        <f t="shared" si="3"/>
        <v>0</v>
      </c>
      <c r="T17" s="1">
        <f t="shared" si="4"/>
        <v>0</v>
      </c>
      <c r="U17" s="1">
        <f t="shared" si="5"/>
        <v>0</v>
      </c>
    </row>
    <row r="18" spans="1:21" x14ac:dyDescent="0.45">
      <c r="A18" s="4" t="s">
        <v>28</v>
      </c>
      <c r="B18" s="1" t="s">
        <v>60</v>
      </c>
      <c r="C18" s="1" t="s">
        <v>60</v>
      </c>
      <c r="D18" t="s">
        <v>74</v>
      </c>
      <c r="E18" s="1">
        <f t="shared" si="6"/>
        <v>1</v>
      </c>
      <c r="F18" s="1">
        <v>2</v>
      </c>
      <c r="H18" s="5">
        <v>2</v>
      </c>
      <c r="P18" s="1">
        <f t="shared" si="0"/>
        <v>1</v>
      </c>
      <c r="Q18" s="1">
        <f t="shared" si="1"/>
        <v>0</v>
      </c>
      <c r="R18" s="1">
        <f t="shared" si="2"/>
        <v>0</v>
      </c>
      <c r="S18" s="1">
        <f t="shared" si="3"/>
        <v>0</v>
      </c>
      <c r="T18" s="1">
        <f t="shared" si="4"/>
        <v>0</v>
      </c>
      <c r="U18" s="1">
        <f t="shared" si="5"/>
        <v>0</v>
      </c>
    </row>
    <row r="19" spans="1:21" x14ac:dyDescent="0.45">
      <c r="A19" s="4" t="s">
        <v>29</v>
      </c>
      <c r="B19" s="1" t="s">
        <v>61</v>
      </c>
      <c r="C19" s="1" t="s">
        <v>61</v>
      </c>
      <c r="D19" t="s">
        <v>75</v>
      </c>
      <c r="E19" s="1">
        <f t="shared" si="6"/>
        <v>1</v>
      </c>
      <c r="F19" s="1">
        <v>1</v>
      </c>
      <c r="H19" s="5">
        <v>1</v>
      </c>
      <c r="P19" s="1">
        <f t="shared" si="0"/>
        <v>1</v>
      </c>
      <c r="Q19" s="1">
        <f t="shared" si="1"/>
        <v>0</v>
      </c>
      <c r="R19" s="1">
        <f t="shared" si="2"/>
        <v>0</v>
      </c>
      <c r="S19" s="1">
        <f t="shared" si="3"/>
        <v>0</v>
      </c>
      <c r="T19" s="1">
        <f t="shared" si="4"/>
        <v>0</v>
      </c>
      <c r="U19" s="1">
        <f t="shared" si="5"/>
        <v>0</v>
      </c>
    </row>
    <row r="20" spans="1:21" x14ac:dyDescent="0.45">
      <c r="A20" s="4" t="s">
        <v>30</v>
      </c>
      <c r="B20" s="48" t="s">
        <v>129</v>
      </c>
      <c r="C20" s="1" t="s">
        <v>128</v>
      </c>
      <c r="D20" t="s">
        <v>127</v>
      </c>
      <c r="E20" s="1">
        <f t="shared" si="6"/>
        <v>1</v>
      </c>
      <c r="F20" s="1">
        <v>2</v>
      </c>
      <c r="H20" s="5">
        <v>2</v>
      </c>
      <c r="P20" s="1">
        <f t="shared" si="0"/>
        <v>1</v>
      </c>
      <c r="Q20" s="1">
        <f t="shared" si="1"/>
        <v>0</v>
      </c>
      <c r="R20" s="1">
        <f t="shared" si="2"/>
        <v>0</v>
      </c>
      <c r="S20" s="1">
        <f t="shared" si="3"/>
        <v>0</v>
      </c>
      <c r="T20" s="1">
        <f t="shared" si="4"/>
        <v>0</v>
      </c>
      <c r="U20" s="1">
        <f t="shared" si="5"/>
        <v>0</v>
      </c>
    </row>
    <row r="21" spans="1:21" x14ac:dyDescent="0.45">
      <c r="A21" s="4" t="s">
        <v>31</v>
      </c>
      <c r="B21" s="1" t="s">
        <v>79</v>
      </c>
      <c r="C21" s="1" t="s">
        <v>63</v>
      </c>
      <c r="D21" t="s">
        <v>76</v>
      </c>
      <c r="E21" s="1">
        <f t="shared" si="6"/>
        <v>0</v>
      </c>
      <c r="F21" s="1">
        <v>2</v>
      </c>
      <c r="H21" s="5">
        <v>1</v>
      </c>
      <c r="I21" s="6">
        <v>1</v>
      </c>
      <c r="P21" s="1">
        <f t="shared" si="0"/>
        <v>0.5</v>
      </c>
      <c r="Q21" s="1">
        <f t="shared" si="1"/>
        <v>0.5</v>
      </c>
      <c r="R21" s="1">
        <f t="shared" si="2"/>
        <v>0</v>
      </c>
      <c r="S21" s="1">
        <f t="shared" si="3"/>
        <v>0</v>
      </c>
      <c r="T21" s="1">
        <f t="shared" si="4"/>
        <v>0</v>
      </c>
      <c r="U21" s="1">
        <f t="shared" si="5"/>
        <v>0</v>
      </c>
    </row>
    <row r="22" spans="1:21" x14ac:dyDescent="0.45">
      <c r="A22" s="4" t="s">
        <v>32</v>
      </c>
      <c r="B22" s="1" t="s">
        <v>67</v>
      </c>
      <c r="C22" s="1" t="s">
        <v>80</v>
      </c>
      <c r="D22" t="s">
        <v>77</v>
      </c>
      <c r="E22" s="1">
        <f t="shared" si="6"/>
        <v>0</v>
      </c>
      <c r="F22" s="1">
        <v>1</v>
      </c>
      <c r="H22" s="5">
        <v>1</v>
      </c>
      <c r="J22" s="7">
        <v>1</v>
      </c>
      <c r="P22" s="1">
        <f t="shared" si="0"/>
        <v>1</v>
      </c>
      <c r="Q22" s="1">
        <f t="shared" si="1"/>
        <v>0</v>
      </c>
      <c r="R22" s="1">
        <f t="shared" si="2"/>
        <v>1</v>
      </c>
      <c r="S22" s="1">
        <f t="shared" si="3"/>
        <v>0</v>
      </c>
      <c r="T22" s="1">
        <f t="shared" si="4"/>
        <v>0</v>
      </c>
      <c r="U22" s="1">
        <f t="shared" si="5"/>
        <v>0</v>
      </c>
    </row>
    <row r="23" spans="1:21" x14ac:dyDescent="0.45">
      <c r="A23" s="4" t="s">
        <v>33</v>
      </c>
      <c r="B23" s="1" t="s">
        <v>68</v>
      </c>
      <c r="C23" s="1" t="s">
        <v>64</v>
      </c>
      <c r="D23" t="s">
        <v>81</v>
      </c>
      <c r="E23" s="1">
        <f t="shared" si="6"/>
        <v>0</v>
      </c>
      <c r="F23" s="1">
        <v>1</v>
      </c>
      <c r="H23" s="5">
        <v>1</v>
      </c>
      <c r="J23" s="7">
        <v>1</v>
      </c>
      <c r="K23" s="8">
        <v>3</v>
      </c>
      <c r="P23" s="1">
        <f t="shared" si="0"/>
        <v>1</v>
      </c>
      <c r="Q23" s="1">
        <f t="shared" si="1"/>
        <v>0</v>
      </c>
      <c r="R23" s="1">
        <f t="shared" si="2"/>
        <v>1</v>
      </c>
      <c r="S23" s="1">
        <f t="shared" si="3"/>
        <v>3</v>
      </c>
      <c r="T23" s="1">
        <f t="shared" si="4"/>
        <v>0</v>
      </c>
      <c r="U23" s="1">
        <f t="shared" si="5"/>
        <v>0</v>
      </c>
    </row>
    <row r="24" spans="1:21" x14ac:dyDescent="0.45">
      <c r="A24" s="4" t="s">
        <v>34</v>
      </c>
      <c r="B24" s="1" t="s">
        <v>65</v>
      </c>
      <c r="C24" s="1" t="s">
        <v>65</v>
      </c>
      <c r="D24" t="s">
        <v>78</v>
      </c>
      <c r="E24" s="1">
        <f t="shared" si="6"/>
        <v>1</v>
      </c>
      <c r="F24" s="1">
        <v>1</v>
      </c>
      <c r="H24" s="5">
        <v>1</v>
      </c>
      <c r="P24" s="1">
        <f t="shared" si="0"/>
        <v>1</v>
      </c>
      <c r="Q24" s="1">
        <f t="shared" si="1"/>
        <v>0</v>
      </c>
      <c r="R24" s="1">
        <f t="shared" si="2"/>
        <v>0</v>
      </c>
      <c r="S24" s="1">
        <f t="shared" si="3"/>
        <v>0</v>
      </c>
      <c r="T24" s="1">
        <f t="shared" si="4"/>
        <v>0</v>
      </c>
      <c r="U24" s="1">
        <f t="shared" si="5"/>
        <v>0</v>
      </c>
    </row>
    <row r="25" spans="1:21" x14ac:dyDescent="0.45">
      <c r="A25" s="4" t="s">
        <v>35</v>
      </c>
      <c r="B25" s="1" t="s">
        <v>138</v>
      </c>
      <c r="C25" s="1" t="s">
        <v>1190</v>
      </c>
      <c r="D25" t="s">
        <v>88</v>
      </c>
      <c r="E25" s="1">
        <f t="shared" si="6"/>
        <v>0</v>
      </c>
      <c r="F25" s="1">
        <v>1</v>
      </c>
      <c r="H25" s="5">
        <v>1</v>
      </c>
      <c r="J25" s="7">
        <v>1</v>
      </c>
      <c r="P25" s="1">
        <f t="shared" si="0"/>
        <v>1</v>
      </c>
      <c r="Q25" s="1">
        <f t="shared" si="1"/>
        <v>0</v>
      </c>
      <c r="R25" s="1">
        <f t="shared" si="2"/>
        <v>1</v>
      </c>
      <c r="S25" s="1">
        <f t="shared" si="3"/>
        <v>0</v>
      </c>
      <c r="T25" s="1">
        <f t="shared" si="4"/>
        <v>0</v>
      </c>
      <c r="U25" s="1">
        <f t="shared" si="5"/>
        <v>0</v>
      </c>
    </row>
    <row r="26" spans="1:21" x14ac:dyDescent="0.45">
      <c r="A26" s="4" t="s">
        <v>36</v>
      </c>
      <c r="B26" s="1" t="s">
        <v>36</v>
      </c>
      <c r="C26" s="1" t="s">
        <v>36</v>
      </c>
      <c r="D26" t="s">
        <v>82</v>
      </c>
      <c r="E26" s="1">
        <f t="shared" si="6"/>
        <v>1</v>
      </c>
      <c r="F26" s="1">
        <v>1</v>
      </c>
      <c r="H26" s="5">
        <v>1</v>
      </c>
      <c r="P26" s="1">
        <f t="shared" si="0"/>
        <v>1</v>
      </c>
      <c r="Q26" s="1">
        <f t="shared" si="1"/>
        <v>0</v>
      </c>
      <c r="R26" s="1">
        <f t="shared" si="2"/>
        <v>0</v>
      </c>
      <c r="S26" s="1">
        <f t="shared" si="3"/>
        <v>0</v>
      </c>
      <c r="T26" s="1">
        <f t="shared" si="4"/>
        <v>0</v>
      </c>
      <c r="U26" s="1">
        <f t="shared" si="5"/>
        <v>0</v>
      </c>
    </row>
    <row r="27" spans="1:21" x14ac:dyDescent="0.45">
      <c r="A27" s="19" t="s">
        <v>86</v>
      </c>
      <c r="B27" s="35" t="s">
        <v>84</v>
      </c>
      <c r="C27" t="s">
        <v>84</v>
      </c>
      <c r="D27" t="s">
        <v>89</v>
      </c>
      <c r="E27" s="1">
        <f t="shared" si="6"/>
        <v>1</v>
      </c>
      <c r="F27" s="1">
        <v>1</v>
      </c>
      <c r="H27" s="5">
        <v>1</v>
      </c>
      <c r="P27" s="1">
        <f t="shared" si="0"/>
        <v>1</v>
      </c>
      <c r="Q27" s="1">
        <f t="shared" si="1"/>
        <v>0</v>
      </c>
      <c r="R27" s="1">
        <f t="shared" si="2"/>
        <v>0</v>
      </c>
      <c r="S27" s="1">
        <f t="shared" si="3"/>
        <v>0</v>
      </c>
      <c r="T27" s="1">
        <f t="shared" si="4"/>
        <v>0</v>
      </c>
      <c r="U27" s="1">
        <f t="shared" si="5"/>
        <v>0</v>
      </c>
    </row>
    <row r="28" spans="1:21" x14ac:dyDescent="0.45">
      <c r="A28" s="34" t="s">
        <v>87</v>
      </c>
      <c r="B28" s="35" t="s">
        <v>66</v>
      </c>
      <c r="C28" t="s">
        <v>66</v>
      </c>
      <c r="D28" t="s">
        <v>90</v>
      </c>
      <c r="E28" s="1">
        <f t="shared" si="6"/>
        <v>1</v>
      </c>
      <c r="F28" s="1">
        <v>0</v>
      </c>
      <c r="P28" s="1" t="e">
        <f t="shared" si="0"/>
        <v>#DIV/0!</v>
      </c>
      <c r="Q28" s="1" t="e">
        <f t="shared" si="1"/>
        <v>#DIV/0!</v>
      </c>
      <c r="R28" s="1" t="e">
        <f t="shared" si="2"/>
        <v>#DIV/0!</v>
      </c>
      <c r="S28" s="1" t="e">
        <f t="shared" si="3"/>
        <v>#DIV/0!</v>
      </c>
      <c r="T28" s="1" t="e">
        <f t="shared" si="4"/>
        <v>#DIV/0!</v>
      </c>
      <c r="U28" s="1" t="e">
        <f t="shared" si="5"/>
        <v>#DIV/0!</v>
      </c>
    </row>
    <row r="29" spans="1:21" x14ac:dyDescent="0.45">
      <c r="A29" s="19" t="s">
        <v>83</v>
      </c>
      <c r="B29" s="35" t="s">
        <v>83</v>
      </c>
      <c r="C29" t="s">
        <v>83</v>
      </c>
      <c r="D29" t="s">
        <v>85</v>
      </c>
      <c r="E29" s="1">
        <f t="shared" si="6"/>
        <v>1</v>
      </c>
      <c r="F29" s="1">
        <v>1</v>
      </c>
      <c r="H29" s="5">
        <v>1</v>
      </c>
      <c r="P29" s="1">
        <f t="shared" si="0"/>
        <v>1</v>
      </c>
      <c r="Q29" s="1">
        <f t="shared" si="1"/>
        <v>0</v>
      </c>
      <c r="R29" s="1">
        <f t="shared" si="2"/>
        <v>0</v>
      </c>
      <c r="S29" s="1">
        <f t="shared" si="3"/>
        <v>0</v>
      </c>
      <c r="T29" s="1">
        <f t="shared" si="4"/>
        <v>0</v>
      </c>
      <c r="U29" s="1">
        <f t="shared" si="5"/>
        <v>0</v>
      </c>
    </row>
    <row r="37" spans="2:4" x14ac:dyDescent="0.45">
      <c r="B37" s="35"/>
      <c r="C37" s="35"/>
      <c r="D37" s="35"/>
    </row>
  </sheetData>
  <conditionalFormatting sqref="E14:E29">
    <cfRule type="cellIs" dxfId="3" priority="1" operator="equal">
      <formula>0</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48E9-F9A7-443A-8C88-03A9D13332AC}">
  <dimension ref="A1:V34"/>
  <sheetViews>
    <sheetView tabSelected="1" zoomScale="110" zoomScaleNormal="110" workbookViewId="0">
      <selection activeCell="D19" sqref="D19"/>
    </sheetView>
  </sheetViews>
  <sheetFormatPr defaultRowHeight="14.25" x14ac:dyDescent="0.45"/>
  <cols>
    <col min="13" max="14" width="9.73046875" bestFit="1" customWidth="1"/>
  </cols>
  <sheetData>
    <row r="1" spans="1:21" ht="57" x14ac:dyDescent="0.45">
      <c r="B1" s="19"/>
      <c r="C1" s="20" t="s">
        <v>1</v>
      </c>
      <c r="D1" s="21" t="s">
        <v>2</v>
      </c>
      <c r="E1" s="22" t="s">
        <v>3</v>
      </c>
      <c r="F1" s="23" t="s">
        <v>4</v>
      </c>
      <c r="G1" s="24" t="s">
        <v>37</v>
      </c>
      <c r="H1" s="17" t="s">
        <v>38</v>
      </c>
      <c r="I1" s="51"/>
      <c r="J1" s="1"/>
      <c r="K1" s="11" t="s">
        <v>1147</v>
      </c>
      <c r="L1" s="11" t="s">
        <v>1184</v>
      </c>
      <c r="M1" s="12" t="s">
        <v>1185</v>
      </c>
      <c r="N1" s="13" t="s">
        <v>2</v>
      </c>
      <c r="O1" s="14" t="s">
        <v>3</v>
      </c>
      <c r="P1" s="15" t="s">
        <v>4</v>
      </c>
      <c r="Q1" s="16" t="s">
        <v>37</v>
      </c>
      <c r="R1" s="17" t="s">
        <v>1146</v>
      </c>
      <c r="T1" s="90" t="s">
        <v>1183</v>
      </c>
    </row>
    <row r="2" spans="1:21" x14ac:dyDescent="0.45">
      <c r="A2" s="26" t="s">
        <v>5</v>
      </c>
      <c r="B2" s="49"/>
      <c r="C2" s="49">
        <f>SUM('31-2730:1-2728'!H2)</f>
        <v>25</v>
      </c>
      <c r="D2" s="49">
        <f>SUM('31-2730:1-2728'!I2)</f>
        <v>1</v>
      </c>
      <c r="E2" s="49">
        <f>SUM('31-2730:1-2728'!J2)</f>
        <v>10</v>
      </c>
      <c r="F2" s="49">
        <f>SUM('31-2730:1-2728'!K2)</f>
        <v>0</v>
      </c>
      <c r="G2" s="49">
        <f>SUM('31-2730:1-2728'!L2)</f>
        <v>1</v>
      </c>
      <c r="H2" s="49">
        <f>SUM('31-2730:1-2728'!M2)</f>
        <v>1</v>
      </c>
      <c r="J2" s="26" t="s">
        <v>5</v>
      </c>
      <c r="K2" s="52">
        <f>SUM('31-2730:1-2728'!F2)</f>
        <v>27</v>
      </c>
      <c r="L2" s="50">
        <v>1</v>
      </c>
      <c r="M2" s="53">
        <f t="shared" ref="M2:M12" si="0">C2/K2</f>
        <v>0.92592592592592593</v>
      </c>
      <c r="N2" s="53">
        <f t="shared" ref="N2:N12" si="1">D2/K2</f>
        <v>3.7037037037037035E-2</v>
      </c>
      <c r="O2" s="53">
        <f t="shared" ref="O2:O12" si="2">E2/K2</f>
        <v>0.37037037037037035</v>
      </c>
      <c r="P2" s="53">
        <f t="shared" ref="P2:P12" si="3">F2/K2</f>
        <v>0</v>
      </c>
      <c r="Q2" s="53">
        <f t="shared" ref="Q2:Q12" si="4">G2/K2</f>
        <v>3.7037037037037035E-2</v>
      </c>
      <c r="R2" s="53">
        <f t="shared" ref="R2:R12" si="5">H2/K2</f>
        <v>3.7037037037037035E-2</v>
      </c>
      <c r="T2" s="50">
        <f t="shared" ref="T2:T12" si="6">M2+N2</f>
        <v>0.96296296296296302</v>
      </c>
      <c r="U2" t="s">
        <v>1182</v>
      </c>
    </row>
    <row r="3" spans="1:21" x14ac:dyDescent="0.45">
      <c r="A3" s="26" t="s">
        <v>7</v>
      </c>
      <c r="B3" s="49"/>
      <c r="C3" s="49">
        <f>SUM('31-2730:1-2728'!H3)</f>
        <v>41</v>
      </c>
      <c r="D3" s="49">
        <f>SUM('31-2730:1-2728'!I3)</f>
        <v>0</v>
      </c>
      <c r="E3" s="49">
        <f>SUM('31-2730:1-2728'!J3)</f>
        <v>30</v>
      </c>
      <c r="F3" s="49">
        <f>SUM('31-2730:1-2728'!K3)</f>
        <v>0</v>
      </c>
      <c r="G3" s="49">
        <f>SUM('31-2730:1-2728'!L3)</f>
        <v>0</v>
      </c>
      <c r="H3" s="49">
        <f>SUM('31-2730:1-2728'!M3)</f>
        <v>0</v>
      </c>
      <c r="J3" s="26" t="s">
        <v>7</v>
      </c>
      <c r="K3" s="52">
        <f>SUM('31-2730:1-2728'!F3)</f>
        <v>41</v>
      </c>
      <c r="L3" s="50">
        <v>0.70731707317073167</v>
      </c>
      <c r="M3" s="53">
        <f t="shared" si="0"/>
        <v>1</v>
      </c>
      <c r="N3" s="53">
        <f t="shared" si="1"/>
        <v>0</v>
      </c>
      <c r="O3" s="53">
        <f t="shared" si="2"/>
        <v>0.73170731707317072</v>
      </c>
      <c r="P3" s="53">
        <f t="shared" si="3"/>
        <v>0</v>
      </c>
      <c r="Q3" s="53">
        <f t="shared" si="4"/>
        <v>0</v>
      </c>
      <c r="R3" s="53">
        <f t="shared" si="5"/>
        <v>0</v>
      </c>
      <c r="T3" s="50">
        <f t="shared" si="6"/>
        <v>1</v>
      </c>
    </row>
    <row r="4" spans="1:21" x14ac:dyDescent="0.45">
      <c r="A4" s="26" t="s">
        <v>9</v>
      </c>
      <c r="B4" s="49"/>
      <c r="C4" s="49">
        <f>SUM('31-2730:1-2728'!H4)</f>
        <v>38</v>
      </c>
      <c r="D4" s="49">
        <f>SUM('31-2730:1-2728'!I4)</f>
        <v>5</v>
      </c>
      <c r="E4" s="49">
        <f>SUM('31-2730:1-2728'!J4)</f>
        <v>4</v>
      </c>
      <c r="F4" s="49">
        <f>SUM('31-2730:1-2728'!K4)</f>
        <v>1</v>
      </c>
      <c r="G4" s="49">
        <f>SUM('31-2730:1-2728'!L4)</f>
        <v>0</v>
      </c>
      <c r="H4" s="49">
        <f>SUM('31-2730:1-2728'!M4)</f>
        <v>0</v>
      </c>
      <c r="J4" s="26" t="s">
        <v>9</v>
      </c>
      <c r="K4" s="52">
        <f>SUM('31-2730:1-2728'!F4)</f>
        <v>43</v>
      </c>
      <c r="L4" s="50">
        <v>0.62790697674418605</v>
      </c>
      <c r="M4" s="53">
        <f t="shared" si="0"/>
        <v>0.88372093023255816</v>
      </c>
      <c r="N4" s="53">
        <f t="shared" si="1"/>
        <v>0.11627906976744186</v>
      </c>
      <c r="O4" s="53">
        <f t="shared" si="2"/>
        <v>9.3023255813953487E-2</v>
      </c>
      <c r="P4" s="53">
        <f t="shared" si="3"/>
        <v>2.3255813953488372E-2</v>
      </c>
      <c r="Q4" s="53">
        <f t="shared" si="4"/>
        <v>0</v>
      </c>
      <c r="R4" s="53">
        <f t="shared" si="5"/>
        <v>0</v>
      </c>
      <c r="T4" s="50">
        <f t="shared" si="6"/>
        <v>1</v>
      </c>
    </row>
    <row r="5" spans="1:21" x14ac:dyDescent="0.45">
      <c r="A5" s="26" t="s">
        <v>11</v>
      </c>
      <c r="B5" s="49"/>
      <c r="C5" s="49">
        <f>SUM('31-2730:1-2728'!H5)</f>
        <v>44</v>
      </c>
      <c r="D5" s="49">
        <f>SUM('31-2730:1-2728'!I5)</f>
        <v>2</v>
      </c>
      <c r="E5" s="49">
        <f>SUM('31-2730:1-2728'!J5)</f>
        <v>8</v>
      </c>
      <c r="F5" s="49">
        <f>SUM('31-2730:1-2728'!K5)</f>
        <v>0</v>
      </c>
      <c r="G5" s="49">
        <f>SUM('31-2730:1-2728'!L5)</f>
        <v>0</v>
      </c>
      <c r="H5" s="49">
        <f>SUM('31-2730:1-2728'!M5)</f>
        <v>0</v>
      </c>
      <c r="J5" s="26" t="s">
        <v>11</v>
      </c>
      <c r="K5" s="52">
        <f>SUM('31-2730:1-2728'!F5)</f>
        <v>46</v>
      </c>
      <c r="L5" s="50">
        <v>0.80434782608695654</v>
      </c>
      <c r="M5" s="53">
        <f t="shared" si="0"/>
        <v>0.95652173913043481</v>
      </c>
      <c r="N5" s="53">
        <f t="shared" si="1"/>
        <v>4.3478260869565216E-2</v>
      </c>
      <c r="O5" s="53">
        <f t="shared" si="2"/>
        <v>0.17391304347826086</v>
      </c>
      <c r="P5" s="53">
        <f t="shared" si="3"/>
        <v>0</v>
      </c>
      <c r="Q5" s="53">
        <f t="shared" si="4"/>
        <v>0</v>
      </c>
      <c r="R5" s="53">
        <f t="shared" si="5"/>
        <v>0</v>
      </c>
      <c r="T5" s="50">
        <f t="shared" si="6"/>
        <v>1</v>
      </c>
    </row>
    <row r="6" spans="1:21" x14ac:dyDescent="0.45">
      <c r="A6" s="26" t="s">
        <v>13</v>
      </c>
      <c r="B6" s="49"/>
      <c r="C6" s="49">
        <f>SUM('31-2730:1-2728'!H6)</f>
        <v>49</v>
      </c>
      <c r="D6" s="49">
        <f>SUM('31-2730:1-2728'!I6)</f>
        <v>6</v>
      </c>
      <c r="E6" s="49">
        <f>SUM('31-2730:1-2728'!J6)</f>
        <v>9</v>
      </c>
      <c r="F6" s="49">
        <f>SUM('31-2730:1-2728'!K6)</f>
        <v>1</v>
      </c>
      <c r="G6" s="49">
        <f>SUM('31-2730:1-2728'!L6)</f>
        <v>0</v>
      </c>
      <c r="H6" s="49">
        <f>SUM('31-2730:1-2728'!M6)</f>
        <v>0</v>
      </c>
      <c r="J6" s="26" t="s">
        <v>13</v>
      </c>
      <c r="K6" s="52">
        <f>SUM('31-2730:1-2728'!F6)</f>
        <v>55</v>
      </c>
      <c r="L6" s="50">
        <v>0.58181818181818179</v>
      </c>
      <c r="M6" s="91">
        <f t="shared" si="0"/>
        <v>0.89090909090909087</v>
      </c>
      <c r="N6" s="91">
        <f t="shared" si="1"/>
        <v>0.10909090909090909</v>
      </c>
      <c r="O6" s="53">
        <f t="shared" si="2"/>
        <v>0.16363636363636364</v>
      </c>
      <c r="P6" s="53">
        <f t="shared" si="3"/>
        <v>1.8181818181818181E-2</v>
      </c>
      <c r="Q6" s="53">
        <f t="shared" si="4"/>
        <v>0</v>
      </c>
      <c r="R6" s="53">
        <f t="shared" si="5"/>
        <v>0</v>
      </c>
      <c r="T6" s="88">
        <f t="shared" si="6"/>
        <v>1</v>
      </c>
    </row>
    <row r="7" spans="1:21" x14ac:dyDescent="0.45">
      <c r="A7" s="26" t="s">
        <v>15</v>
      </c>
      <c r="B7" s="49"/>
      <c r="C7" s="49">
        <f>SUM('31-2730:1-2728'!H7)</f>
        <v>32</v>
      </c>
      <c r="D7" s="49">
        <f>SUM('31-2730:1-2728'!I7)</f>
        <v>15</v>
      </c>
      <c r="E7" s="49">
        <f>SUM('31-2730:1-2728'!J7)</f>
        <v>21</v>
      </c>
      <c r="F7" s="49">
        <f>SUM('31-2730:1-2728'!K7)</f>
        <v>6</v>
      </c>
      <c r="G7" s="49">
        <f>SUM('31-2730:1-2728'!L7)</f>
        <v>0</v>
      </c>
      <c r="H7" s="49">
        <f>SUM('31-2730:1-2728'!M7)</f>
        <v>0</v>
      </c>
      <c r="J7" s="26" t="s">
        <v>15</v>
      </c>
      <c r="K7" s="52">
        <f>SUM('31-2730:1-2728'!F7)</f>
        <v>47</v>
      </c>
      <c r="L7" s="50">
        <v>0.40425531914893614</v>
      </c>
      <c r="M7" s="94">
        <f t="shared" si="0"/>
        <v>0.68085106382978722</v>
      </c>
      <c r="N7" s="53">
        <f t="shared" si="1"/>
        <v>0.31914893617021278</v>
      </c>
      <c r="O7" s="53">
        <f t="shared" si="2"/>
        <v>0.44680851063829785</v>
      </c>
      <c r="P7" s="53">
        <f t="shared" si="3"/>
        <v>0.1276595744680851</v>
      </c>
      <c r="Q7" s="53">
        <f t="shared" si="4"/>
        <v>0</v>
      </c>
      <c r="R7" s="53">
        <f t="shared" si="5"/>
        <v>0</v>
      </c>
      <c r="T7" s="50">
        <f t="shared" si="6"/>
        <v>1</v>
      </c>
    </row>
    <row r="8" spans="1:21" x14ac:dyDescent="0.45">
      <c r="A8" s="26" t="s">
        <v>16</v>
      </c>
      <c r="B8" s="49"/>
      <c r="C8" s="49">
        <f>SUM('31-2730:1-2728'!H8)</f>
        <v>84</v>
      </c>
      <c r="D8" s="49">
        <f>SUM('31-2730:1-2728'!I8)</f>
        <v>8</v>
      </c>
      <c r="E8" s="49">
        <f>SUM('31-2730:1-2728'!J8)</f>
        <v>40</v>
      </c>
      <c r="F8" s="49">
        <f>SUM('31-2730:1-2728'!K8)</f>
        <v>4</v>
      </c>
      <c r="G8" s="49">
        <f>SUM('31-2730:1-2728'!L8)</f>
        <v>1</v>
      </c>
      <c r="H8" s="49">
        <f>SUM('31-2730:1-2728'!M8)</f>
        <v>0</v>
      </c>
      <c r="J8" s="26" t="s">
        <v>16</v>
      </c>
      <c r="K8" s="52">
        <f>SUM('31-2730:1-2728'!F8)</f>
        <v>93</v>
      </c>
      <c r="L8" s="50">
        <v>0.5376344086021505</v>
      </c>
      <c r="M8" s="53">
        <f t="shared" si="0"/>
        <v>0.90322580645161288</v>
      </c>
      <c r="N8" s="53">
        <f t="shared" si="1"/>
        <v>8.6021505376344093E-2</v>
      </c>
      <c r="O8" s="53">
        <f t="shared" si="2"/>
        <v>0.43010752688172044</v>
      </c>
      <c r="P8" s="53">
        <f t="shared" si="3"/>
        <v>4.3010752688172046E-2</v>
      </c>
      <c r="Q8" s="91">
        <f t="shared" si="4"/>
        <v>1.0752688172043012E-2</v>
      </c>
      <c r="R8" s="53">
        <f t="shared" si="5"/>
        <v>0</v>
      </c>
      <c r="T8" s="87">
        <f t="shared" si="6"/>
        <v>0.989247311827957</v>
      </c>
      <c r="U8" t="s">
        <v>1182</v>
      </c>
    </row>
    <row r="9" spans="1:21" x14ac:dyDescent="0.45">
      <c r="A9" s="26" t="s">
        <v>18</v>
      </c>
      <c r="B9" s="49"/>
      <c r="C9" s="49">
        <f>SUM('31-2730:1-2728'!H9)</f>
        <v>35</v>
      </c>
      <c r="D9" s="49">
        <f>SUM('31-2730:1-2728'!I9)</f>
        <v>9</v>
      </c>
      <c r="E9" s="49">
        <f>SUM('31-2730:1-2728'!J9)</f>
        <v>51</v>
      </c>
      <c r="F9" s="49">
        <f>SUM('31-2730:1-2728'!K9)</f>
        <v>15</v>
      </c>
      <c r="G9" s="49">
        <f>SUM('31-2730:1-2728'!L9)</f>
        <v>0</v>
      </c>
      <c r="H9" s="49">
        <f>SUM('31-2730:1-2728'!M9)</f>
        <v>0</v>
      </c>
      <c r="J9" s="26" t="s">
        <v>18</v>
      </c>
      <c r="K9" s="52">
        <f>SUM('31-2730:1-2728'!F9)</f>
        <v>44</v>
      </c>
      <c r="L9" s="50">
        <v>0.43181818181818182</v>
      </c>
      <c r="M9" s="53">
        <f t="shared" si="0"/>
        <v>0.79545454545454541</v>
      </c>
      <c r="N9" s="53">
        <f t="shared" si="1"/>
        <v>0.20454545454545456</v>
      </c>
      <c r="O9" s="53">
        <f t="shared" si="2"/>
        <v>1.1590909090909092</v>
      </c>
      <c r="P9" s="53">
        <f t="shared" si="3"/>
        <v>0.34090909090909088</v>
      </c>
      <c r="Q9" s="53">
        <f t="shared" si="4"/>
        <v>0</v>
      </c>
      <c r="R9" s="53">
        <f t="shared" si="5"/>
        <v>0</v>
      </c>
      <c r="T9" s="50">
        <f t="shared" si="6"/>
        <v>1</v>
      </c>
    </row>
    <row r="10" spans="1:21" x14ac:dyDescent="0.45">
      <c r="A10" s="26" t="s">
        <v>20</v>
      </c>
      <c r="B10" s="49"/>
      <c r="C10" s="49">
        <f>SUM('31-2730:1-2728'!H10)</f>
        <v>22</v>
      </c>
      <c r="D10" s="49">
        <f>SUM('31-2730:1-2728'!I10)</f>
        <v>4</v>
      </c>
      <c r="E10" s="49">
        <f>SUM('31-2730:1-2728'!J10)</f>
        <v>15</v>
      </c>
      <c r="F10" s="49">
        <f>SUM('31-2730:1-2728'!K10)</f>
        <v>6</v>
      </c>
      <c r="G10" s="49">
        <f>SUM('31-2730:1-2728'!L10)</f>
        <v>0</v>
      </c>
      <c r="H10" s="49">
        <f>SUM('31-2730:1-2728'!M10)</f>
        <v>0</v>
      </c>
      <c r="J10" s="26" t="s">
        <v>20</v>
      </c>
      <c r="K10" s="52">
        <f>SUM('31-2730:1-2728'!F10)</f>
        <v>26</v>
      </c>
      <c r="L10" s="50">
        <v>0.57692307692307687</v>
      </c>
      <c r="M10" s="53">
        <f t="shared" si="0"/>
        <v>0.84615384615384615</v>
      </c>
      <c r="N10" s="53">
        <f t="shared" si="1"/>
        <v>0.15384615384615385</v>
      </c>
      <c r="O10" s="53">
        <f t="shared" si="2"/>
        <v>0.57692307692307687</v>
      </c>
      <c r="P10" s="53">
        <f t="shared" si="3"/>
        <v>0.23076923076923078</v>
      </c>
      <c r="Q10" s="53">
        <f t="shared" si="4"/>
        <v>0</v>
      </c>
      <c r="R10" s="53">
        <f t="shared" si="5"/>
        <v>0</v>
      </c>
      <c r="T10" s="50">
        <f t="shared" si="6"/>
        <v>1</v>
      </c>
    </row>
    <row r="11" spans="1:21" x14ac:dyDescent="0.45">
      <c r="A11" s="26" t="s">
        <v>225</v>
      </c>
      <c r="B11" s="49"/>
      <c r="C11" s="49">
        <f>SUM('31-2730:1-2728'!H11)</f>
        <v>58</v>
      </c>
      <c r="D11" s="49">
        <f>SUM('31-2730:1-2728'!I11)</f>
        <v>12</v>
      </c>
      <c r="E11" s="49">
        <f>SUM('31-2730:1-2728'!J11)</f>
        <v>63</v>
      </c>
      <c r="F11" s="49">
        <f>SUM('31-2730:1-2728'!K11)</f>
        <v>20</v>
      </c>
      <c r="G11" s="49">
        <f>SUM('31-2730:1-2728'!L11)</f>
        <v>0</v>
      </c>
      <c r="H11" s="49">
        <f>SUM('31-2730:1-2728'!M11)</f>
        <v>0</v>
      </c>
      <c r="J11" s="26" t="s">
        <v>225</v>
      </c>
      <c r="K11" s="52">
        <f>SUM('31-2730:1-2728'!F11)</f>
        <v>70</v>
      </c>
      <c r="L11" s="50">
        <v>0.48571428571428571</v>
      </c>
      <c r="M11" s="53">
        <f t="shared" si="0"/>
        <v>0.82857142857142863</v>
      </c>
      <c r="N11" s="53">
        <f t="shared" si="1"/>
        <v>0.17142857142857143</v>
      </c>
      <c r="O11" s="53">
        <f t="shared" si="2"/>
        <v>0.9</v>
      </c>
      <c r="P11" s="53">
        <f t="shared" si="3"/>
        <v>0.2857142857142857</v>
      </c>
      <c r="Q11" s="53">
        <f t="shared" si="4"/>
        <v>0</v>
      </c>
      <c r="R11" s="53">
        <f t="shared" si="5"/>
        <v>0</v>
      </c>
      <c r="T11" s="50">
        <f t="shared" si="6"/>
        <v>1</v>
      </c>
    </row>
    <row r="12" spans="1:21" x14ac:dyDescent="0.45">
      <c r="A12" s="26" t="s">
        <v>22</v>
      </c>
      <c r="B12" s="49"/>
      <c r="C12" s="49">
        <f>SUM('31-2730:1-2728'!H12)</f>
        <v>103</v>
      </c>
      <c r="D12" s="49">
        <f>SUM('31-2730:1-2728'!I12)</f>
        <v>14</v>
      </c>
      <c r="E12" s="49">
        <f>SUM('31-2730:1-2728'!J12)</f>
        <v>46</v>
      </c>
      <c r="F12" s="49">
        <f>SUM('31-2730:1-2728'!K12)</f>
        <v>0</v>
      </c>
      <c r="G12" s="49">
        <f>SUM('31-2730:1-2728'!L12)</f>
        <v>0</v>
      </c>
      <c r="H12" s="49">
        <f>SUM('31-2730:1-2728'!M12)</f>
        <v>0</v>
      </c>
      <c r="J12" s="26" t="s">
        <v>22</v>
      </c>
      <c r="K12" s="52">
        <f>SUM('31-2730:1-2728'!F12)</f>
        <v>117</v>
      </c>
      <c r="L12" s="50">
        <v>0.48717948717948717</v>
      </c>
      <c r="M12" s="53">
        <f t="shared" si="0"/>
        <v>0.88034188034188032</v>
      </c>
      <c r="N12" s="53">
        <f t="shared" si="1"/>
        <v>0.11965811965811966</v>
      </c>
      <c r="O12" s="53">
        <f t="shared" si="2"/>
        <v>0.39316239316239315</v>
      </c>
      <c r="P12" s="53">
        <f t="shared" si="3"/>
        <v>0</v>
      </c>
      <c r="Q12" s="53">
        <f t="shared" si="4"/>
        <v>0</v>
      </c>
      <c r="R12" s="53">
        <f t="shared" si="5"/>
        <v>0</v>
      </c>
      <c r="T12" s="50">
        <f t="shared" si="6"/>
        <v>1</v>
      </c>
    </row>
    <row r="13" spans="1:21" x14ac:dyDescent="0.45">
      <c r="A13" s="19"/>
      <c r="B13" s="49"/>
      <c r="C13" s="49"/>
      <c r="D13" s="49"/>
      <c r="E13" s="49"/>
      <c r="F13" s="49"/>
      <c r="G13" s="49"/>
      <c r="H13" s="49"/>
      <c r="I13" s="49"/>
      <c r="J13" s="19"/>
      <c r="K13" s="52"/>
      <c r="L13" s="52"/>
      <c r="M13" s="53"/>
      <c r="N13" s="53"/>
      <c r="O13" s="53"/>
      <c r="P13" s="53"/>
      <c r="Q13" s="53"/>
      <c r="R13" s="53"/>
      <c r="T13" s="50"/>
    </row>
    <row r="14" spans="1:21" x14ac:dyDescent="0.45">
      <c r="A14" s="4" t="s">
        <v>24</v>
      </c>
      <c r="B14" s="49"/>
      <c r="C14" s="49">
        <f>SUM('31-2730:1-2728'!H14)</f>
        <v>26</v>
      </c>
      <c r="D14" s="49">
        <f>SUM('31-2730:1-2728'!I14)</f>
        <v>0</v>
      </c>
      <c r="E14" s="49">
        <f>SUM('31-2730:1-2728'!J14)</f>
        <v>8</v>
      </c>
      <c r="F14" s="49">
        <f>SUM('31-2730:1-2728'!K14)</f>
        <v>1</v>
      </c>
      <c r="G14" s="49">
        <f>SUM('31-2730:1-2728'!L14)</f>
        <v>1</v>
      </c>
      <c r="H14" s="49">
        <f>SUM('31-2730:1-2728'!M14)</f>
        <v>0</v>
      </c>
      <c r="I14" s="49"/>
      <c r="J14" s="4" t="s">
        <v>24</v>
      </c>
      <c r="K14" s="52">
        <f>SUM('31-2730:1-2728'!F14)</f>
        <v>26</v>
      </c>
      <c r="L14" s="50">
        <v>0.80645161290322576</v>
      </c>
      <c r="M14" s="53">
        <f t="shared" ref="M14:M29" si="7">C14/K14</f>
        <v>1</v>
      </c>
      <c r="N14" s="53">
        <f t="shared" ref="N14:N29" si="8">D14/K14</f>
        <v>0</v>
      </c>
      <c r="O14" s="53">
        <f t="shared" ref="O14:O29" si="9">E14/K14</f>
        <v>0.30769230769230771</v>
      </c>
      <c r="P14" s="53">
        <f t="shared" ref="P14:P29" si="10">F14/K14</f>
        <v>3.8461538461538464E-2</v>
      </c>
      <c r="Q14" s="53">
        <f t="shared" ref="Q14:Q29" si="11">G14/K14</f>
        <v>3.8461538461538464E-2</v>
      </c>
      <c r="R14" s="53">
        <f t="shared" ref="R14:R29" si="12">H14/K14</f>
        <v>0</v>
      </c>
      <c r="T14" s="50">
        <f t="shared" ref="T14:T29" si="13">M14+N14</f>
        <v>1</v>
      </c>
    </row>
    <row r="15" spans="1:21" x14ac:dyDescent="0.45">
      <c r="A15" s="4" t="s">
        <v>25</v>
      </c>
      <c r="B15" s="49"/>
      <c r="C15" s="49">
        <f>SUM('31-2730:1-2728'!H15)</f>
        <v>51</v>
      </c>
      <c r="D15" s="49">
        <f>SUM('31-2730:1-2728'!I15)</f>
        <v>1</v>
      </c>
      <c r="E15" s="49">
        <f>SUM('31-2730:1-2728'!J15)</f>
        <v>4</v>
      </c>
      <c r="F15" s="49">
        <f>SUM('31-2730:1-2728'!K15)</f>
        <v>3</v>
      </c>
      <c r="G15" s="49">
        <f>SUM('31-2730:1-2728'!L15)</f>
        <v>0</v>
      </c>
      <c r="H15" s="49">
        <f>SUM('31-2730:1-2728'!M15)</f>
        <v>0</v>
      </c>
      <c r="I15" s="49"/>
      <c r="J15" s="4" t="s">
        <v>25</v>
      </c>
      <c r="K15" s="52">
        <f>SUM('31-2730:1-2728'!F15)</f>
        <v>52</v>
      </c>
      <c r="L15" s="50">
        <v>0.80645161290322576</v>
      </c>
      <c r="M15" s="53">
        <f t="shared" si="7"/>
        <v>0.98076923076923073</v>
      </c>
      <c r="N15" s="53">
        <f t="shared" si="8"/>
        <v>1.9230769230769232E-2</v>
      </c>
      <c r="O15" s="53">
        <f t="shared" si="9"/>
        <v>7.6923076923076927E-2</v>
      </c>
      <c r="P15" s="53">
        <f t="shared" si="10"/>
        <v>5.7692307692307696E-2</v>
      </c>
      <c r="Q15" s="53">
        <f t="shared" si="11"/>
        <v>0</v>
      </c>
      <c r="R15" s="53">
        <f t="shared" si="12"/>
        <v>0</v>
      </c>
      <c r="T15" s="50">
        <f t="shared" si="13"/>
        <v>1</v>
      </c>
    </row>
    <row r="16" spans="1:21" x14ac:dyDescent="0.45">
      <c r="A16" s="4" t="s">
        <v>26</v>
      </c>
      <c r="B16" s="49"/>
      <c r="C16" s="49">
        <f>SUM('31-2730:1-2728'!H16)</f>
        <v>51</v>
      </c>
      <c r="D16" s="49">
        <f>SUM('31-2730:1-2728'!I16)</f>
        <v>1</v>
      </c>
      <c r="E16" s="49">
        <f>SUM('31-2730:1-2728'!J16)</f>
        <v>4</v>
      </c>
      <c r="F16" s="49">
        <f>SUM('31-2730:1-2728'!K16)</f>
        <v>0</v>
      </c>
      <c r="G16" s="49">
        <f>SUM('31-2730:1-2728'!L16)</f>
        <v>0</v>
      </c>
      <c r="H16" s="49">
        <f>SUM('31-2730:1-2728'!M16)</f>
        <v>0</v>
      </c>
      <c r="I16" s="49"/>
      <c r="J16" s="4" t="s">
        <v>26</v>
      </c>
      <c r="K16" s="52">
        <f>SUM('31-2730:1-2728'!F16)</f>
        <v>52</v>
      </c>
      <c r="L16" s="50">
        <v>0.77419354838709675</v>
      </c>
      <c r="M16" s="53">
        <f t="shared" si="7"/>
        <v>0.98076923076923073</v>
      </c>
      <c r="N16" s="53">
        <f t="shared" si="8"/>
        <v>1.9230769230769232E-2</v>
      </c>
      <c r="O16" s="53">
        <f t="shared" si="9"/>
        <v>7.6923076923076927E-2</v>
      </c>
      <c r="P16" s="53">
        <f t="shared" si="10"/>
        <v>0</v>
      </c>
      <c r="Q16" s="53">
        <f t="shared" si="11"/>
        <v>0</v>
      </c>
      <c r="R16" s="53">
        <f t="shared" si="12"/>
        <v>0</v>
      </c>
      <c r="T16" s="50">
        <f t="shared" si="13"/>
        <v>1</v>
      </c>
    </row>
    <row r="17" spans="1:22" x14ac:dyDescent="0.45">
      <c r="A17" s="4" t="s">
        <v>27</v>
      </c>
      <c r="B17" s="49"/>
      <c r="C17" s="49">
        <f>SUM('31-2730:1-2728'!H17)</f>
        <v>45</v>
      </c>
      <c r="D17" s="49">
        <f>SUM('31-2730:1-2728'!I17)</f>
        <v>1</v>
      </c>
      <c r="E17" s="49">
        <f>SUM('31-2730:1-2728'!J17)</f>
        <v>11</v>
      </c>
      <c r="F17" s="49">
        <f>SUM('31-2730:1-2728'!K17)</f>
        <v>1</v>
      </c>
      <c r="G17" s="49">
        <f>SUM('31-2730:1-2728'!L17)</f>
        <v>0</v>
      </c>
      <c r="H17" s="49">
        <f>SUM('31-2730:1-2728'!M17)</f>
        <v>0</v>
      </c>
      <c r="I17" s="49"/>
      <c r="J17" s="4" t="s">
        <v>27</v>
      </c>
      <c r="K17" s="52">
        <f>SUM('31-2730:1-2728'!F17)</f>
        <v>46</v>
      </c>
      <c r="L17" s="50">
        <v>0.87096774193548387</v>
      </c>
      <c r="M17" s="53">
        <f t="shared" si="7"/>
        <v>0.97826086956521741</v>
      </c>
      <c r="N17" s="53">
        <f t="shared" si="8"/>
        <v>2.1739130434782608E-2</v>
      </c>
      <c r="O17" s="53">
        <f t="shared" si="9"/>
        <v>0.2391304347826087</v>
      </c>
      <c r="P17" s="53">
        <f t="shared" si="10"/>
        <v>2.1739130434782608E-2</v>
      </c>
      <c r="Q17" s="53">
        <f t="shared" si="11"/>
        <v>0</v>
      </c>
      <c r="R17" s="53">
        <f t="shared" si="12"/>
        <v>0</v>
      </c>
      <c r="T17" s="50">
        <f t="shared" si="13"/>
        <v>1</v>
      </c>
    </row>
    <row r="18" spans="1:22" x14ac:dyDescent="0.45">
      <c r="A18" s="4" t="s">
        <v>28</v>
      </c>
      <c r="B18" s="49"/>
      <c r="C18" s="49">
        <f>SUM('31-2730:1-2728'!H18)</f>
        <v>43</v>
      </c>
      <c r="D18" s="49">
        <f>SUM('31-2730:1-2728'!I18)</f>
        <v>0</v>
      </c>
      <c r="E18" s="49">
        <f>SUM('31-2730:1-2728'!J18)</f>
        <v>2</v>
      </c>
      <c r="F18" s="49">
        <f>SUM('31-2730:1-2728'!K18)</f>
        <v>0</v>
      </c>
      <c r="G18" s="49">
        <f>SUM('31-2730:1-2728'!L18)</f>
        <v>0</v>
      </c>
      <c r="H18" s="49">
        <f>SUM('31-2730:1-2728'!M18)</f>
        <v>0</v>
      </c>
      <c r="I18" s="49"/>
      <c r="J18" s="4" t="s">
        <v>28</v>
      </c>
      <c r="K18" s="52">
        <f>SUM('31-2730:1-2728'!F18)</f>
        <v>43</v>
      </c>
      <c r="L18" s="50">
        <v>0.93548387096774188</v>
      </c>
      <c r="M18" s="53">
        <f t="shared" si="7"/>
        <v>1</v>
      </c>
      <c r="N18" s="53">
        <f t="shared" si="8"/>
        <v>0</v>
      </c>
      <c r="O18" s="53">
        <f t="shared" si="9"/>
        <v>4.6511627906976744E-2</v>
      </c>
      <c r="P18" s="53">
        <f t="shared" si="10"/>
        <v>0</v>
      </c>
      <c r="Q18" s="53">
        <f t="shared" si="11"/>
        <v>0</v>
      </c>
      <c r="R18" s="53">
        <f t="shared" si="12"/>
        <v>0</v>
      </c>
      <c r="T18" s="50">
        <f t="shared" si="13"/>
        <v>1</v>
      </c>
    </row>
    <row r="19" spans="1:22" x14ac:dyDescent="0.45">
      <c r="A19" s="4" t="s">
        <v>29</v>
      </c>
      <c r="B19" s="49"/>
      <c r="C19" s="49">
        <f>SUM('31-2730:1-2728'!H19)</f>
        <v>34</v>
      </c>
      <c r="D19" s="49">
        <f>SUM('31-2730:1-2728'!I19)</f>
        <v>10</v>
      </c>
      <c r="E19" s="49">
        <f>SUM('31-2730:1-2728'!J19)</f>
        <v>2</v>
      </c>
      <c r="F19" s="49">
        <f>SUM('31-2730:1-2728'!K19)</f>
        <v>0</v>
      </c>
      <c r="G19" s="49">
        <f>SUM('31-2730:1-2728'!L19)</f>
        <v>0</v>
      </c>
      <c r="H19" s="49">
        <f>SUM('31-2730:1-2728'!M19)</f>
        <v>0</v>
      </c>
      <c r="I19" s="49"/>
      <c r="J19" s="4" t="s">
        <v>29</v>
      </c>
      <c r="K19" s="52">
        <f>SUM('31-2730:1-2728'!F19)</f>
        <v>44</v>
      </c>
      <c r="L19" s="50">
        <v>0.93548387096774188</v>
      </c>
      <c r="M19" s="94">
        <f t="shared" si="7"/>
        <v>0.77272727272727271</v>
      </c>
      <c r="N19" s="53">
        <f t="shared" si="8"/>
        <v>0.22727272727272727</v>
      </c>
      <c r="O19" s="53">
        <f t="shared" si="9"/>
        <v>4.5454545454545456E-2</v>
      </c>
      <c r="P19" s="53">
        <f t="shared" si="10"/>
        <v>0</v>
      </c>
      <c r="Q19" s="53">
        <f t="shared" si="11"/>
        <v>0</v>
      </c>
      <c r="R19" s="53">
        <f t="shared" si="12"/>
        <v>0</v>
      </c>
      <c r="T19" s="50">
        <f t="shared" si="13"/>
        <v>1</v>
      </c>
    </row>
    <row r="20" spans="1:22" x14ac:dyDescent="0.45">
      <c r="A20" s="4" t="s">
        <v>30</v>
      </c>
      <c r="B20" s="49"/>
      <c r="C20" s="49">
        <f>SUM('31-2730:1-2728'!H20)</f>
        <v>24</v>
      </c>
      <c r="D20" s="49">
        <f>SUM('31-2730:1-2728'!I20)</f>
        <v>6</v>
      </c>
      <c r="E20" s="49">
        <f>SUM('31-2730:1-2728'!J20)</f>
        <v>7</v>
      </c>
      <c r="F20" s="49">
        <f>SUM('31-2730:1-2728'!K20)</f>
        <v>3</v>
      </c>
      <c r="G20" s="49">
        <f>SUM('31-2730:1-2728'!L20)</f>
        <v>0</v>
      </c>
      <c r="H20" s="49">
        <f>SUM('31-2730:1-2728'!M20)</f>
        <v>1</v>
      </c>
      <c r="I20" s="49"/>
      <c r="J20" s="4" t="s">
        <v>30</v>
      </c>
      <c r="K20" s="52">
        <f>SUM('31-2730:1-2728'!F20)</f>
        <v>30</v>
      </c>
      <c r="L20" s="50">
        <v>0.70967741935483875</v>
      </c>
      <c r="M20" s="53">
        <f t="shared" si="7"/>
        <v>0.8</v>
      </c>
      <c r="N20" s="53">
        <f t="shared" si="8"/>
        <v>0.2</v>
      </c>
      <c r="O20" s="53">
        <f t="shared" si="9"/>
        <v>0.23333333333333334</v>
      </c>
      <c r="P20" s="53">
        <f t="shared" si="10"/>
        <v>0.1</v>
      </c>
      <c r="Q20" s="53">
        <f t="shared" si="11"/>
        <v>0</v>
      </c>
      <c r="R20" s="53">
        <f t="shared" si="12"/>
        <v>3.3333333333333333E-2</v>
      </c>
      <c r="T20" s="50">
        <f t="shared" si="13"/>
        <v>1</v>
      </c>
    </row>
    <row r="21" spans="1:22" x14ac:dyDescent="0.45">
      <c r="A21" s="4" t="s">
        <v>31</v>
      </c>
      <c r="B21" s="49"/>
      <c r="C21" s="49">
        <f>SUM('31-2730:1-2728'!H21)</f>
        <v>28</v>
      </c>
      <c r="D21" s="49">
        <f>SUM('31-2730:1-2728'!I21)</f>
        <v>4</v>
      </c>
      <c r="E21" s="49">
        <f>SUM('31-2730:1-2728'!J21)</f>
        <v>13</v>
      </c>
      <c r="F21" s="49">
        <f>SUM('31-2730:1-2728'!K21)</f>
        <v>5</v>
      </c>
      <c r="G21" s="49">
        <f>SUM('31-2730:1-2728'!L21)</f>
        <v>0</v>
      </c>
      <c r="H21" s="49">
        <f>SUM('31-2730:1-2728'!M21)</f>
        <v>0</v>
      </c>
      <c r="I21" s="49"/>
      <c r="J21" s="4" t="s">
        <v>31</v>
      </c>
      <c r="K21" s="52">
        <f>SUM('31-2730:1-2728'!F21)</f>
        <v>32</v>
      </c>
      <c r="L21" s="50">
        <v>0.64516129032258063</v>
      </c>
      <c r="M21" s="53">
        <f t="shared" si="7"/>
        <v>0.875</v>
      </c>
      <c r="N21" s="53">
        <f t="shared" si="8"/>
        <v>0.125</v>
      </c>
      <c r="O21" s="53">
        <f t="shared" si="9"/>
        <v>0.40625</v>
      </c>
      <c r="P21" s="53">
        <f t="shared" si="10"/>
        <v>0.15625</v>
      </c>
      <c r="Q21" s="53">
        <f t="shared" si="11"/>
        <v>0</v>
      </c>
      <c r="R21" s="53">
        <f t="shared" si="12"/>
        <v>0</v>
      </c>
      <c r="T21" s="50">
        <f t="shared" si="13"/>
        <v>1</v>
      </c>
    </row>
    <row r="22" spans="1:22" x14ac:dyDescent="0.45">
      <c r="A22" s="4" t="s">
        <v>32</v>
      </c>
      <c r="B22" s="49"/>
      <c r="C22" s="49">
        <f>SUM('31-2730:1-2728'!H22)</f>
        <v>31</v>
      </c>
      <c r="D22" s="49">
        <f>SUM('31-2730:1-2728'!I22)</f>
        <v>0</v>
      </c>
      <c r="E22" s="49">
        <f>SUM('31-2730:1-2728'!J22)</f>
        <v>4</v>
      </c>
      <c r="F22" s="49">
        <f>SUM('31-2730:1-2728'!K22)</f>
        <v>1</v>
      </c>
      <c r="G22" s="49">
        <f>SUM('31-2730:1-2728'!L22)</f>
        <v>0</v>
      </c>
      <c r="H22" s="49">
        <f>SUM('31-2730:1-2728'!M22)</f>
        <v>0</v>
      </c>
      <c r="I22" s="49"/>
      <c r="J22" s="4" t="s">
        <v>32</v>
      </c>
      <c r="K22" s="52">
        <f>SUM('31-2730:1-2728'!F22)</f>
        <v>31</v>
      </c>
      <c r="L22" s="50">
        <v>0.87096774193548387</v>
      </c>
      <c r="M22" s="53">
        <f t="shared" si="7"/>
        <v>1</v>
      </c>
      <c r="N22" s="53">
        <f t="shared" si="8"/>
        <v>0</v>
      </c>
      <c r="O22" s="53">
        <f t="shared" si="9"/>
        <v>0.12903225806451613</v>
      </c>
      <c r="P22" s="53">
        <f t="shared" si="10"/>
        <v>3.2258064516129031E-2</v>
      </c>
      <c r="Q22" s="53">
        <f t="shared" si="11"/>
        <v>0</v>
      </c>
      <c r="R22" s="53">
        <f t="shared" si="12"/>
        <v>0</v>
      </c>
      <c r="T22" s="50">
        <f t="shared" si="13"/>
        <v>1</v>
      </c>
    </row>
    <row r="23" spans="1:22" x14ac:dyDescent="0.45">
      <c r="A23" s="4" t="s">
        <v>33</v>
      </c>
      <c r="B23" s="49"/>
      <c r="C23" s="49">
        <f>SUM('31-2730:1-2728'!H23)</f>
        <v>26</v>
      </c>
      <c r="D23" s="49">
        <f>SUM('31-2730:1-2728'!I23)</f>
        <v>6</v>
      </c>
      <c r="E23" s="49">
        <f>SUM('31-2730:1-2728'!J23)</f>
        <v>20</v>
      </c>
      <c r="F23" s="49">
        <f>SUM('31-2730:1-2728'!K23)</f>
        <v>13</v>
      </c>
      <c r="G23" s="49">
        <f>SUM('31-2730:1-2728'!L23)</f>
        <v>1</v>
      </c>
      <c r="H23" s="49">
        <f>SUM('31-2730:1-2728'!M23)</f>
        <v>1</v>
      </c>
      <c r="I23" s="49"/>
      <c r="J23" s="4" t="s">
        <v>33</v>
      </c>
      <c r="K23" s="52">
        <f>SUM('31-2730:1-2728'!F23)</f>
        <v>32</v>
      </c>
      <c r="L23" s="50">
        <v>0.83870967741935487</v>
      </c>
      <c r="M23" s="53">
        <f t="shared" si="7"/>
        <v>0.8125</v>
      </c>
      <c r="N23" s="53">
        <f t="shared" si="8"/>
        <v>0.1875</v>
      </c>
      <c r="O23" s="53">
        <f t="shared" si="9"/>
        <v>0.625</v>
      </c>
      <c r="P23" s="53">
        <f t="shared" si="10"/>
        <v>0.40625</v>
      </c>
      <c r="Q23" s="53">
        <f t="shared" si="11"/>
        <v>3.125E-2</v>
      </c>
      <c r="R23" s="53">
        <f t="shared" si="12"/>
        <v>3.125E-2</v>
      </c>
      <c r="T23" s="50">
        <f t="shared" si="13"/>
        <v>1</v>
      </c>
    </row>
    <row r="24" spans="1:22" x14ac:dyDescent="0.45">
      <c r="A24" s="4" t="s">
        <v>34</v>
      </c>
      <c r="B24" s="49"/>
      <c r="C24" s="49">
        <f>SUM('31-2730:1-2728'!H24)</f>
        <v>35</v>
      </c>
      <c r="D24" s="49">
        <f>SUM('31-2730:1-2728'!I24)</f>
        <v>15</v>
      </c>
      <c r="E24" s="49">
        <f>SUM('31-2730:1-2728'!J24)</f>
        <v>9</v>
      </c>
      <c r="F24" s="49">
        <f>SUM('31-2730:1-2728'!K24)</f>
        <v>0</v>
      </c>
      <c r="G24" s="49">
        <f>SUM('31-2730:1-2728'!L24)</f>
        <v>1</v>
      </c>
      <c r="H24" s="49">
        <f>SUM('31-2730:1-2728'!M24)</f>
        <v>1</v>
      </c>
      <c r="I24" s="49"/>
      <c r="J24" s="4" t="s">
        <v>34</v>
      </c>
      <c r="K24" s="52">
        <f>SUM('31-2730:1-2728'!F24)</f>
        <v>50</v>
      </c>
      <c r="L24" s="50">
        <v>0.70967741935483875</v>
      </c>
      <c r="M24" s="94">
        <f t="shared" si="7"/>
        <v>0.7</v>
      </c>
      <c r="N24" s="53">
        <f t="shared" si="8"/>
        <v>0.3</v>
      </c>
      <c r="O24" s="53">
        <f t="shared" si="9"/>
        <v>0.18</v>
      </c>
      <c r="P24" s="53">
        <f t="shared" si="10"/>
        <v>0</v>
      </c>
      <c r="Q24" s="53">
        <f t="shared" si="11"/>
        <v>0.02</v>
      </c>
      <c r="R24" s="53">
        <f t="shared" si="12"/>
        <v>0.02</v>
      </c>
      <c r="T24" s="50">
        <f t="shared" si="13"/>
        <v>1</v>
      </c>
    </row>
    <row r="25" spans="1:22" x14ac:dyDescent="0.45">
      <c r="A25" s="4" t="s">
        <v>35</v>
      </c>
      <c r="B25" s="49"/>
      <c r="C25" s="49">
        <f>SUM('31-2730:1-2728'!H25)</f>
        <v>36</v>
      </c>
      <c r="D25" s="49">
        <f>SUM('31-2730:1-2728'!I25)</f>
        <v>6</v>
      </c>
      <c r="E25" s="49">
        <f>SUM('31-2730:1-2728'!J25)</f>
        <v>3</v>
      </c>
      <c r="F25" s="49">
        <f>SUM('31-2730:1-2728'!K25)</f>
        <v>1</v>
      </c>
      <c r="G25" s="49">
        <f>SUM('31-2730:1-2728'!L25)</f>
        <v>2</v>
      </c>
      <c r="H25" s="49">
        <f>SUM('31-2730:1-2728'!M25)</f>
        <v>0</v>
      </c>
      <c r="I25" s="49"/>
      <c r="J25" s="4" t="s">
        <v>35</v>
      </c>
      <c r="K25" s="52">
        <f>SUM('31-2730:1-2728'!F25)</f>
        <v>42</v>
      </c>
      <c r="L25" s="96">
        <v>0.64516129032258063</v>
      </c>
      <c r="M25" s="95">
        <f t="shared" si="7"/>
        <v>0.8571428571428571</v>
      </c>
      <c r="N25" s="91">
        <f t="shared" si="8"/>
        <v>0.14285714285714285</v>
      </c>
      <c r="O25" s="53">
        <f t="shared" si="9"/>
        <v>7.1428571428571425E-2</v>
      </c>
      <c r="P25" s="53">
        <f t="shared" si="10"/>
        <v>2.3809523809523808E-2</v>
      </c>
      <c r="Q25" s="53">
        <f t="shared" si="11"/>
        <v>4.7619047619047616E-2</v>
      </c>
      <c r="R25" s="53">
        <f t="shared" si="12"/>
        <v>0</v>
      </c>
      <c r="T25" s="88">
        <f t="shared" si="13"/>
        <v>1</v>
      </c>
      <c r="V25" t="s">
        <v>1198</v>
      </c>
    </row>
    <row r="26" spans="1:22" x14ac:dyDescent="0.45">
      <c r="A26" s="4" t="s">
        <v>36</v>
      </c>
      <c r="B26" s="49"/>
      <c r="C26" s="49">
        <f>SUM('31-2730:1-2728'!H26)</f>
        <v>29</v>
      </c>
      <c r="D26" s="49">
        <f>SUM('31-2730:1-2728'!I26)</f>
        <v>2</v>
      </c>
      <c r="E26" s="49">
        <f>SUM('31-2730:1-2728'!J26)</f>
        <v>0</v>
      </c>
      <c r="F26" s="49">
        <f>SUM('31-2730:1-2728'!K26)</f>
        <v>0</v>
      </c>
      <c r="G26" s="49">
        <f>SUM('31-2730:1-2728'!L26)</f>
        <v>0</v>
      </c>
      <c r="H26" s="49">
        <f>SUM('31-2730:1-2728'!M26)</f>
        <v>0</v>
      </c>
      <c r="I26" s="49"/>
      <c r="J26" s="4" t="s">
        <v>36</v>
      </c>
      <c r="K26" s="52">
        <f>SUM('31-2730:1-2728'!F26)</f>
        <v>31</v>
      </c>
      <c r="L26" s="50">
        <v>0.93548387096774188</v>
      </c>
      <c r="M26" s="53">
        <f t="shared" si="7"/>
        <v>0.93548387096774188</v>
      </c>
      <c r="N26" s="53">
        <f t="shared" si="8"/>
        <v>6.4516129032258063E-2</v>
      </c>
      <c r="O26" s="53">
        <f t="shared" si="9"/>
        <v>0</v>
      </c>
      <c r="P26" s="53">
        <f t="shared" si="10"/>
        <v>0</v>
      </c>
      <c r="Q26" s="53">
        <f t="shared" si="11"/>
        <v>0</v>
      </c>
      <c r="R26" s="53">
        <f t="shared" si="12"/>
        <v>0</v>
      </c>
      <c r="T26" s="50">
        <f t="shared" si="13"/>
        <v>1</v>
      </c>
    </row>
    <row r="27" spans="1:22" x14ac:dyDescent="0.45">
      <c r="A27" s="19" t="s">
        <v>86</v>
      </c>
      <c r="B27" s="49"/>
      <c r="C27" s="49">
        <f>SUM('31-2730:1-2728'!H27)</f>
        <v>15</v>
      </c>
      <c r="D27" s="49">
        <f>SUM('31-2730:1-2728'!I27)</f>
        <v>1</v>
      </c>
      <c r="E27" s="49">
        <f>SUM('31-2730:1-2728'!J27)</f>
        <v>4</v>
      </c>
      <c r="F27" s="49">
        <f>SUM('31-2730:1-2728'!K27)</f>
        <v>1</v>
      </c>
      <c r="G27" s="49">
        <f>SUM('31-2730:1-2728'!L27)</f>
        <v>0</v>
      </c>
      <c r="H27" s="49">
        <f>SUM('31-2730:1-2728'!M27)</f>
        <v>0</v>
      </c>
      <c r="I27" s="49"/>
      <c r="J27" s="19" t="s">
        <v>86</v>
      </c>
      <c r="K27" s="52">
        <f>SUM('31-2730:1-2728'!F27)</f>
        <v>16</v>
      </c>
      <c r="L27" s="50">
        <v>0.91666666666666663</v>
      </c>
      <c r="M27" s="53">
        <f t="shared" si="7"/>
        <v>0.9375</v>
      </c>
      <c r="N27" s="53">
        <f t="shared" si="8"/>
        <v>6.25E-2</v>
      </c>
      <c r="O27" s="53">
        <f t="shared" si="9"/>
        <v>0.25</v>
      </c>
      <c r="P27" s="53">
        <f t="shared" si="10"/>
        <v>6.25E-2</v>
      </c>
      <c r="Q27" s="53">
        <f t="shared" si="11"/>
        <v>0</v>
      </c>
      <c r="R27" s="53">
        <f t="shared" si="12"/>
        <v>0</v>
      </c>
      <c r="T27" s="50">
        <f t="shared" si="13"/>
        <v>1</v>
      </c>
    </row>
    <row r="28" spans="1:22" x14ac:dyDescent="0.45">
      <c r="A28" s="34" t="s">
        <v>87</v>
      </c>
      <c r="B28" s="49"/>
      <c r="C28" s="49">
        <f>SUM('31-2730:1-2728'!H28)</f>
        <v>0</v>
      </c>
      <c r="D28" s="49">
        <f>SUM('31-2730:1-2728'!I28)</f>
        <v>0</v>
      </c>
      <c r="E28" s="49">
        <f>SUM('31-2730:1-2728'!J28)</f>
        <v>3</v>
      </c>
      <c r="F28" s="49">
        <f>SUM('31-2730:1-2728'!K28)</f>
        <v>0</v>
      </c>
      <c r="G28" s="49">
        <f>SUM('31-2730:1-2728'!L28)</f>
        <v>0</v>
      </c>
      <c r="H28" s="49">
        <f>SUM('31-2730:1-2728'!M28)</f>
        <v>0</v>
      </c>
      <c r="I28" s="49"/>
      <c r="J28" s="19" t="s">
        <v>87</v>
      </c>
      <c r="K28" s="52">
        <f>SUM('31-2730:1-2728'!F28)</f>
        <v>0</v>
      </c>
      <c r="L28" s="50">
        <v>1</v>
      </c>
      <c r="M28" s="53" t="s">
        <v>1189</v>
      </c>
      <c r="N28" s="53" t="s">
        <v>1189</v>
      </c>
      <c r="O28" s="53" t="s">
        <v>1149</v>
      </c>
      <c r="P28" s="53" t="s">
        <v>1189</v>
      </c>
      <c r="Q28" s="53" t="s">
        <v>1189</v>
      </c>
      <c r="R28" s="53" t="s">
        <v>1189</v>
      </c>
      <c r="T28" s="50" t="e">
        <f t="shared" si="13"/>
        <v>#VALUE!</v>
      </c>
    </row>
    <row r="29" spans="1:22" x14ac:dyDescent="0.45">
      <c r="A29" s="19" t="s">
        <v>83</v>
      </c>
      <c r="B29" s="49"/>
      <c r="C29" s="49">
        <f>SUM('31-2730:1-2728'!H29)</f>
        <v>11</v>
      </c>
      <c r="D29" s="49">
        <f>SUM('31-2730:1-2728'!I29)</f>
        <v>1</v>
      </c>
      <c r="E29" s="49">
        <f>SUM('31-2730:1-2728'!J29)</f>
        <v>0</v>
      </c>
      <c r="F29" s="49">
        <f>SUM('31-2730:1-2728'!K29)</f>
        <v>0</v>
      </c>
      <c r="G29" s="49">
        <f>SUM('31-2730:1-2728'!L29)</f>
        <v>0</v>
      </c>
      <c r="H29" s="49">
        <f>SUM('31-2730:1-2728'!M29)</f>
        <v>0</v>
      </c>
      <c r="I29" s="49"/>
      <c r="J29" s="19" t="s">
        <v>83</v>
      </c>
      <c r="K29" s="52">
        <f>SUM('31-2730:1-2728'!F29)</f>
        <v>12</v>
      </c>
      <c r="L29" s="50">
        <v>1</v>
      </c>
      <c r="M29" s="53">
        <f t="shared" si="7"/>
        <v>0.91666666666666663</v>
      </c>
      <c r="N29" s="53">
        <f t="shared" si="8"/>
        <v>8.3333333333333329E-2</v>
      </c>
      <c r="O29" s="53">
        <f t="shared" si="9"/>
        <v>0</v>
      </c>
      <c r="P29" s="53">
        <f t="shared" si="10"/>
        <v>0</v>
      </c>
      <c r="Q29" s="53">
        <f t="shared" si="11"/>
        <v>0</v>
      </c>
      <c r="R29" s="53">
        <f t="shared" si="12"/>
        <v>0</v>
      </c>
      <c r="T29" s="50">
        <f t="shared" si="13"/>
        <v>1</v>
      </c>
    </row>
    <row r="31" spans="1:22" ht="57" x14ac:dyDescent="0.45">
      <c r="K31" s="11"/>
      <c r="L31" s="11"/>
      <c r="M31" s="12" t="s">
        <v>1185</v>
      </c>
      <c r="N31" s="13" t="s">
        <v>2</v>
      </c>
      <c r="O31" s="14" t="s">
        <v>3</v>
      </c>
      <c r="P31" s="15" t="s">
        <v>4</v>
      </c>
      <c r="Q31" s="16" t="s">
        <v>37</v>
      </c>
      <c r="R31" s="17" t="s">
        <v>1146</v>
      </c>
    </row>
    <row r="32" spans="1:22" x14ac:dyDescent="0.45">
      <c r="J32" s="92" t="s">
        <v>1186</v>
      </c>
    </row>
    <row r="33" spans="10:18" x14ac:dyDescent="0.45">
      <c r="J33" s="92" t="s">
        <v>1187</v>
      </c>
      <c r="M33" s="93">
        <f>AVERAGE(M2:M12)</f>
        <v>0.87197056881828272</v>
      </c>
      <c r="N33" s="93">
        <f t="shared" ref="N33:R33" si="14">AVERAGE(N2:N12)</f>
        <v>0.12368491070816452</v>
      </c>
      <c r="O33" s="93">
        <f t="shared" si="14"/>
        <v>0.49443116064259252</v>
      </c>
      <c r="P33" s="93">
        <f t="shared" si="14"/>
        <v>9.7227324244015575E-2</v>
      </c>
      <c r="Q33" s="93">
        <f t="shared" si="14"/>
        <v>4.3445204735527319E-3</v>
      </c>
      <c r="R33" s="93">
        <f t="shared" si="14"/>
        <v>3.3670033670033669E-3</v>
      </c>
    </row>
    <row r="34" spans="10:18" x14ac:dyDescent="0.45">
      <c r="J34" s="92" t="s">
        <v>1188</v>
      </c>
      <c r="M34" s="93">
        <f>AVERAGE(M14:M27,M29)</f>
        <v>0.90312133324054777</v>
      </c>
      <c r="N34" s="93">
        <f t="shared" ref="N34:R34" si="15">AVERAGE(N14:N27,N29)</f>
        <v>9.6878666759452156E-2</v>
      </c>
      <c r="O34" s="93">
        <f t="shared" si="15"/>
        <v>0.17917861550060091</v>
      </c>
      <c r="P34" s="93">
        <f t="shared" si="15"/>
        <v>5.9930704327618781E-2</v>
      </c>
      <c r="Q34" s="93">
        <f t="shared" si="15"/>
        <v>9.1553724053724042E-3</v>
      </c>
      <c r="R34" s="93">
        <f t="shared" si="15"/>
        <v>5.6388888888888886E-3</v>
      </c>
    </row>
  </sheetData>
  <conditionalFormatting sqref="T2:T29">
    <cfRule type="cellIs" dxfId="2" priority="4" operator="equal">
      <formula>1</formula>
    </cfRule>
  </conditionalFormatting>
  <conditionalFormatting sqref="M2:M29">
    <cfRule type="cellIs" dxfId="1" priority="1" operator="lessThan">
      <formula>0.79</formula>
    </cfRule>
    <cfRule type="cellIs" dxfId="0" priority="2" operator="greaterThan">
      <formula>0.9</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886D1-0192-43B1-B813-A0C856D6EC69}">
  <dimension ref="A1:M360"/>
  <sheetViews>
    <sheetView workbookViewId="0">
      <selection activeCell="B327" sqref="B327:B337"/>
    </sheetView>
  </sheetViews>
  <sheetFormatPr defaultRowHeight="14.25" x14ac:dyDescent="0.45"/>
  <cols>
    <col min="1" max="1" width="10.73046875" customWidth="1"/>
    <col min="2" max="2" width="5.9296875" customWidth="1"/>
    <col min="3" max="3" width="6.33203125" customWidth="1"/>
    <col min="4" max="4" width="13" customWidth="1"/>
    <col min="5" max="5" width="11.19921875" customWidth="1"/>
    <col min="6" max="6" width="8.59765625" customWidth="1"/>
    <col min="8" max="8" width="6.796875" customWidth="1"/>
    <col min="9" max="9" width="9.33203125" customWidth="1"/>
    <col min="10" max="10" width="5.53125" customWidth="1"/>
    <col min="11" max="11" width="9.73046875" customWidth="1"/>
  </cols>
  <sheetData>
    <row r="1" spans="1:12" x14ac:dyDescent="0.45">
      <c r="A1" t="s">
        <v>1587</v>
      </c>
      <c r="C1" s="101"/>
      <c r="D1" t="s">
        <v>1586</v>
      </c>
    </row>
    <row r="2" spans="1:12" x14ac:dyDescent="0.45">
      <c r="C2" s="100"/>
      <c r="D2" t="s">
        <v>1585</v>
      </c>
    </row>
    <row r="3" spans="1:12" x14ac:dyDescent="0.45">
      <c r="C3" s="98"/>
      <c r="D3" t="s">
        <v>1584</v>
      </c>
      <c r="L3" s="105"/>
    </row>
    <row r="4" spans="1:12" x14ac:dyDescent="0.45">
      <c r="B4" s="35"/>
    </row>
    <row r="5" spans="1:12" x14ac:dyDescent="0.45">
      <c r="A5">
        <v>1</v>
      </c>
    </row>
    <row r="6" spans="1:12" x14ac:dyDescent="0.45">
      <c r="B6" s="35" t="s">
        <v>5</v>
      </c>
      <c r="C6" s="35" t="s">
        <v>7</v>
      </c>
      <c r="D6" s="35" t="s">
        <v>9</v>
      </c>
      <c r="E6" s="35" t="s">
        <v>11</v>
      </c>
      <c r="F6" s="35" t="s">
        <v>13</v>
      </c>
      <c r="G6" s="35" t="s">
        <v>15</v>
      </c>
      <c r="H6" s="35" t="s">
        <v>16</v>
      </c>
      <c r="I6" s="35" t="s">
        <v>18</v>
      </c>
      <c r="J6" s="35" t="s">
        <v>20</v>
      </c>
      <c r="K6" s="35" t="s">
        <v>22</v>
      </c>
    </row>
    <row r="7" spans="1:12" x14ac:dyDescent="0.45">
      <c r="A7" t="s">
        <v>1216</v>
      </c>
      <c r="B7" s="35" t="s">
        <v>1583</v>
      </c>
      <c r="C7" s="35" t="s">
        <v>1582</v>
      </c>
      <c r="D7" s="35" t="s">
        <v>1581</v>
      </c>
      <c r="E7" s="35" t="s">
        <v>12</v>
      </c>
      <c r="F7" s="104" t="s">
        <v>1580</v>
      </c>
      <c r="G7" s="35" t="s">
        <v>1579</v>
      </c>
      <c r="H7" s="35" t="s">
        <v>1578</v>
      </c>
      <c r="I7" s="35" t="s">
        <v>1577</v>
      </c>
      <c r="J7" s="35" t="s">
        <v>1576</v>
      </c>
      <c r="K7" t="s">
        <v>1575</v>
      </c>
    </row>
    <row r="8" spans="1:12" x14ac:dyDescent="0.45">
      <c r="A8" t="s">
        <v>1210</v>
      </c>
      <c r="B8" s="35" t="s">
        <v>1574</v>
      </c>
      <c r="C8" s="35" t="s">
        <v>8</v>
      </c>
      <c r="D8" s="35" t="s">
        <v>10</v>
      </c>
      <c r="E8" s="35" t="s">
        <v>12</v>
      </c>
      <c r="F8" s="35" t="s">
        <v>14</v>
      </c>
      <c r="G8" s="35" t="s">
        <v>1573</v>
      </c>
      <c r="H8" s="35" t="s">
        <v>17</v>
      </c>
      <c r="I8" s="35" t="s">
        <v>104</v>
      </c>
      <c r="J8" s="35" t="s">
        <v>21</v>
      </c>
      <c r="K8" s="35" t="s">
        <v>1572</v>
      </c>
    </row>
    <row r="9" spans="1:12" ht="17.350000000000001" customHeight="1" x14ac:dyDescent="0.45">
      <c r="A9" t="s">
        <v>1208</v>
      </c>
      <c r="B9" s="35" t="s">
        <v>6</v>
      </c>
      <c r="C9" s="35" t="s">
        <v>8</v>
      </c>
      <c r="D9" s="35" t="s">
        <v>10</v>
      </c>
      <c r="E9" s="35" t="s">
        <v>12</v>
      </c>
      <c r="F9" s="35" t="s">
        <v>14</v>
      </c>
      <c r="G9" s="35" t="s">
        <v>1573</v>
      </c>
      <c r="H9" s="35" t="s">
        <v>17</v>
      </c>
      <c r="I9" s="35" t="s">
        <v>19</v>
      </c>
      <c r="J9" s="35" t="s">
        <v>21</v>
      </c>
      <c r="K9" t="s">
        <v>1572</v>
      </c>
    </row>
    <row r="10" spans="1:12" x14ac:dyDescent="0.45">
      <c r="B10" s="1"/>
      <c r="C10" s="1"/>
      <c r="D10" s="1"/>
      <c r="E10" s="1"/>
      <c r="F10" s="1"/>
      <c r="G10" s="1"/>
      <c r="H10" s="1"/>
      <c r="I10" s="1"/>
      <c r="J10" s="1"/>
      <c r="K10" s="1"/>
      <c r="L10" s="1"/>
    </row>
    <row r="11" spans="1:12" x14ac:dyDescent="0.45">
      <c r="A11" t="s">
        <v>1205</v>
      </c>
      <c r="B11">
        <v>1</v>
      </c>
      <c r="C11">
        <v>1</v>
      </c>
      <c r="D11">
        <v>2</v>
      </c>
      <c r="E11">
        <v>1</v>
      </c>
      <c r="F11">
        <v>0</v>
      </c>
      <c r="G11">
        <v>1</v>
      </c>
      <c r="H11">
        <v>1</v>
      </c>
      <c r="I11">
        <v>0</v>
      </c>
      <c r="J11">
        <v>1</v>
      </c>
      <c r="K11">
        <v>1</v>
      </c>
    </row>
    <row r="12" spans="1:12" x14ac:dyDescent="0.45">
      <c r="A12" t="s">
        <v>1204</v>
      </c>
      <c r="B12">
        <v>1</v>
      </c>
      <c r="C12">
        <v>1</v>
      </c>
      <c r="D12">
        <v>2</v>
      </c>
      <c r="E12">
        <v>1</v>
      </c>
      <c r="F12">
        <v>1</v>
      </c>
      <c r="G12">
        <v>2</v>
      </c>
      <c r="H12">
        <v>1</v>
      </c>
      <c r="I12">
        <v>1</v>
      </c>
      <c r="J12">
        <v>2</v>
      </c>
      <c r="K12">
        <v>9</v>
      </c>
    </row>
    <row r="13" spans="1:12" x14ac:dyDescent="0.45">
      <c r="A13" t="s">
        <v>1203</v>
      </c>
      <c r="B13">
        <v>1</v>
      </c>
      <c r="C13">
        <v>0</v>
      </c>
      <c r="D13">
        <v>0</v>
      </c>
      <c r="E13">
        <v>0</v>
      </c>
      <c r="F13">
        <v>2</v>
      </c>
      <c r="G13">
        <v>0</v>
      </c>
      <c r="H13">
        <v>0</v>
      </c>
      <c r="I13">
        <v>2</v>
      </c>
      <c r="J13">
        <v>0</v>
      </c>
      <c r="K13">
        <v>1</v>
      </c>
    </row>
    <row r="15" spans="1:12" x14ac:dyDescent="0.45">
      <c r="A15">
        <v>2</v>
      </c>
    </row>
    <row r="16" spans="1:12" x14ac:dyDescent="0.45">
      <c r="B16" s="35" t="s">
        <v>5</v>
      </c>
      <c r="C16" s="35" t="s">
        <v>7</v>
      </c>
      <c r="D16" s="35" t="s">
        <v>9</v>
      </c>
      <c r="E16" s="35" t="s">
        <v>11</v>
      </c>
      <c r="F16" s="35" t="s">
        <v>13</v>
      </c>
      <c r="G16" s="35" t="s">
        <v>15</v>
      </c>
      <c r="H16" s="35" t="s">
        <v>16</v>
      </c>
      <c r="I16" s="35" t="s">
        <v>18</v>
      </c>
      <c r="J16" s="35" t="s">
        <v>20</v>
      </c>
      <c r="K16" s="35" t="s">
        <v>22</v>
      </c>
    </row>
    <row r="17" spans="1:11" x14ac:dyDescent="0.45">
      <c r="A17" t="s">
        <v>1216</v>
      </c>
      <c r="B17" t="s">
        <v>1571</v>
      </c>
      <c r="C17" t="s">
        <v>1570</v>
      </c>
      <c r="D17" t="s">
        <v>1569</v>
      </c>
      <c r="E17" t="s">
        <v>1568</v>
      </c>
      <c r="F17" t="s">
        <v>1567</v>
      </c>
      <c r="G17" t="s">
        <v>104</v>
      </c>
      <c r="H17" t="s">
        <v>1566</v>
      </c>
      <c r="I17" s="44" t="s">
        <v>1565</v>
      </c>
      <c r="J17" t="s">
        <v>1564</v>
      </c>
      <c r="K17" t="s">
        <v>644</v>
      </c>
    </row>
    <row r="18" spans="1:11" x14ac:dyDescent="0.45">
      <c r="A18" t="s">
        <v>1210</v>
      </c>
      <c r="B18" t="s">
        <v>99</v>
      </c>
      <c r="C18" t="s">
        <v>100</v>
      </c>
      <c r="D18" s="28" t="s">
        <v>101</v>
      </c>
      <c r="E18" t="s">
        <v>102</v>
      </c>
      <c r="F18" t="s">
        <v>1150</v>
      </c>
      <c r="G18" t="s">
        <v>104</v>
      </c>
      <c r="H18" t="s">
        <v>1563</v>
      </c>
      <c r="I18" t="s">
        <v>104</v>
      </c>
      <c r="J18" t="s">
        <v>1562</v>
      </c>
      <c r="K18" s="31" t="s">
        <v>1560</v>
      </c>
    </row>
    <row r="19" spans="1:11" x14ac:dyDescent="0.45">
      <c r="A19" t="s">
        <v>1208</v>
      </c>
      <c r="B19" t="s">
        <v>99</v>
      </c>
      <c r="C19" t="s">
        <v>100</v>
      </c>
      <c r="D19" s="28" t="s">
        <v>101</v>
      </c>
      <c r="E19" t="s">
        <v>102</v>
      </c>
      <c r="F19" t="s">
        <v>1150</v>
      </c>
      <c r="G19" t="s">
        <v>104</v>
      </c>
      <c r="H19" t="s">
        <v>103</v>
      </c>
      <c r="I19" t="s">
        <v>104</v>
      </c>
      <c r="J19" t="s">
        <v>1561</v>
      </c>
      <c r="K19" s="31" t="s">
        <v>1560</v>
      </c>
    </row>
    <row r="21" spans="1:11" x14ac:dyDescent="0.45">
      <c r="A21" t="s">
        <v>1205</v>
      </c>
      <c r="B21">
        <v>1</v>
      </c>
      <c r="C21">
        <v>1</v>
      </c>
      <c r="D21">
        <v>1</v>
      </c>
      <c r="E21">
        <v>1</v>
      </c>
      <c r="F21">
        <v>1</v>
      </c>
      <c r="G21">
        <v>0</v>
      </c>
      <c r="H21">
        <v>1</v>
      </c>
      <c r="I21">
        <v>0</v>
      </c>
      <c r="J21">
        <v>1</v>
      </c>
      <c r="K21">
        <v>0</v>
      </c>
    </row>
    <row r="22" spans="1:11" x14ac:dyDescent="0.45">
      <c r="A22" t="s">
        <v>1204</v>
      </c>
      <c r="B22">
        <v>1</v>
      </c>
      <c r="C22">
        <v>1</v>
      </c>
      <c r="D22">
        <v>1</v>
      </c>
      <c r="E22">
        <v>2</v>
      </c>
      <c r="F22">
        <v>1</v>
      </c>
      <c r="G22">
        <v>0</v>
      </c>
      <c r="H22">
        <v>3</v>
      </c>
      <c r="I22">
        <v>0</v>
      </c>
      <c r="J22">
        <v>1</v>
      </c>
      <c r="K22">
        <v>4</v>
      </c>
    </row>
    <row r="23" spans="1:11" x14ac:dyDescent="0.45">
      <c r="A23" t="s">
        <v>1203</v>
      </c>
      <c r="B23">
        <v>0</v>
      </c>
      <c r="C23">
        <v>0</v>
      </c>
      <c r="D23">
        <v>0</v>
      </c>
      <c r="E23">
        <v>0</v>
      </c>
      <c r="F23">
        <v>0</v>
      </c>
      <c r="G23">
        <v>0</v>
      </c>
      <c r="H23">
        <v>0</v>
      </c>
      <c r="I23">
        <v>1</v>
      </c>
      <c r="J23">
        <v>0</v>
      </c>
      <c r="K23">
        <v>0</v>
      </c>
    </row>
    <row r="25" spans="1:11" x14ac:dyDescent="0.45">
      <c r="A25">
        <v>3</v>
      </c>
    </row>
    <row r="26" spans="1:11" x14ac:dyDescent="0.45">
      <c r="B26" s="35" t="s">
        <v>5</v>
      </c>
      <c r="C26" s="35" t="s">
        <v>7</v>
      </c>
      <c r="D26" s="35" t="s">
        <v>9</v>
      </c>
      <c r="E26" s="35" t="s">
        <v>11</v>
      </c>
      <c r="F26" s="35" t="s">
        <v>13</v>
      </c>
      <c r="G26" s="35" t="s">
        <v>15</v>
      </c>
      <c r="H26" s="35" t="s">
        <v>16</v>
      </c>
      <c r="I26" s="35" t="s">
        <v>18</v>
      </c>
      <c r="J26" s="35" t="s">
        <v>20</v>
      </c>
      <c r="K26" s="35" t="s">
        <v>22</v>
      </c>
    </row>
    <row r="27" spans="1:11" x14ac:dyDescent="0.45">
      <c r="A27" t="s">
        <v>1216</v>
      </c>
      <c r="B27" t="s">
        <v>104</v>
      </c>
      <c r="C27" t="s">
        <v>1559</v>
      </c>
      <c r="D27" t="s">
        <v>141</v>
      </c>
      <c r="E27" t="s">
        <v>1558</v>
      </c>
      <c r="F27" t="s">
        <v>1557</v>
      </c>
      <c r="G27" t="s">
        <v>1556</v>
      </c>
      <c r="H27" t="s">
        <v>104</v>
      </c>
      <c r="I27" t="s">
        <v>1555</v>
      </c>
      <c r="J27" t="s">
        <v>104</v>
      </c>
      <c r="K27" t="s">
        <v>1554</v>
      </c>
    </row>
    <row r="28" spans="1:11" x14ac:dyDescent="0.45">
      <c r="A28" t="s">
        <v>1210</v>
      </c>
      <c r="B28" t="s">
        <v>139</v>
      </c>
      <c r="C28" t="s">
        <v>140</v>
      </c>
      <c r="D28" s="28" t="s">
        <v>1553</v>
      </c>
      <c r="E28" t="s">
        <v>142</v>
      </c>
      <c r="F28" t="s">
        <v>1552</v>
      </c>
      <c r="G28" t="s">
        <v>1551</v>
      </c>
      <c r="H28" t="s">
        <v>143</v>
      </c>
      <c r="I28" t="s">
        <v>144</v>
      </c>
      <c r="J28" t="s">
        <v>104</v>
      </c>
      <c r="K28" s="31" t="s">
        <v>145</v>
      </c>
    </row>
    <row r="29" spans="1:11" x14ac:dyDescent="0.45">
      <c r="A29" t="s">
        <v>1208</v>
      </c>
      <c r="B29" t="s">
        <v>139</v>
      </c>
      <c r="C29" t="s">
        <v>140</v>
      </c>
      <c r="D29" t="s">
        <v>141</v>
      </c>
      <c r="E29" t="s">
        <v>142</v>
      </c>
      <c r="F29" t="s">
        <v>1151</v>
      </c>
      <c r="G29" t="s">
        <v>1550</v>
      </c>
      <c r="H29" t="s">
        <v>143</v>
      </c>
      <c r="I29" t="s">
        <v>144</v>
      </c>
      <c r="J29" s="35" t="s">
        <v>104</v>
      </c>
      <c r="K29" s="31" t="s">
        <v>145</v>
      </c>
    </row>
    <row r="31" spans="1:11" x14ac:dyDescent="0.45">
      <c r="A31" t="s">
        <v>1205</v>
      </c>
      <c r="B31">
        <v>0</v>
      </c>
      <c r="C31">
        <v>1</v>
      </c>
      <c r="D31">
        <v>1</v>
      </c>
      <c r="E31">
        <v>1</v>
      </c>
      <c r="F31">
        <v>1</v>
      </c>
      <c r="G31">
        <v>0</v>
      </c>
      <c r="H31">
        <v>0</v>
      </c>
      <c r="I31">
        <v>1</v>
      </c>
      <c r="J31">
        <v>0</v>
      </c>
      <c r="K31">
        <v>3</v>
      </c>
    </row>
    <row r="32" spans="1:11" x14ac:dyDescent="0.45">
      <c r="A32" t="s">
        <v>1204</v>
      </c>
      <c r="B32">
        <v>1</v>
      </c>
      <c r="C32">
        <v>2</v>
      </c>
      <c r="D32">
        <v>2</v>
      </c>
      <c r="E32">
        <v>1</v>
      </c>
      <c r="F32">
        <v>1</v>
      </c>
      <c r="G32">
        <v>3</v>
      </c>
      <c r="H32">
        <v>1</v>
      </c>
      <c r="I32">
        <v>1</v>
      </c>
      <c r="J32">
        <v>0</v>
      </c>
      <c r="K32">
        <v>5</v>
      </c>
    </row>
    <row r="33" spans="1:11" x14ac:dyDescent="0.45">
      <c r="A33" t="s">
        <v>1203</v>
      </c>
      <c r="B33">
        <v>0</v>
      </c>
      <c r="C33">
        <v>0</v>
      </c>
      <c r="D33">
        <v>0</v>
      </c>
      <c r="E33">
        <v>0</v>
      </c>
      <c r="F33">
        <v>0</v>
      </c>
      <c r="G33">
        <v>1</v>
      </c>
      <c r="H33">
        <v>0</v>
      </c>
      <c r="I33">
        <v>0</v>
      </c>
      <c r="J33">
        <v>0</v>
      </c>
      <c r="K33">
        <v>0</v>
      </c>
    </row>
    <row r="35" spans="1:11" x14ac:dyDescent="0.45">
      <c r="A35">
        <v>4</v>
      </c>
    </row>
    <row r="36" spans="1:11" x14ac:dyDescent="0.45">
      <c r="B36" s="35" t="s">
        <v>5</v>
      </c>
      <c r="C36" s="35" t="s">
        <v>7</v>
      </c>
      <c r="D36" s="35" t="s">
        <v>9</v>
      </c>
      <c r="E36" s="35" t="s">
        <v>11</v>
      </c>
      <c r="F36" s="35" t="s">
        <v>13</v>
      </c>
      <c r="G36" s="35" t="s">
        <v>15</v>
      </c>
      <c r="H36" s="35" t="s">
        <v>16</v>
      </c>
      <c r="I36" s="35" t="s">
        <v>18</v>
      </c>
      <c r="J36" s="35" t="s">
        <v>20</v>
      </c>
      <c r="K36" s="35" t="s">
        <v>22</v>
      </c>
    </row>
    <row r="37" spans="1:11" x14ac:dyDescent="0.45">
      <c r="A37" t="s">
        <v>1216</v>
      </c>
      <c r="B37" s="44" t="s">
        <v>1549</v>
      </c>
      <c r="C37" t="s">
        <v>1548</v>
      </c>
      <c r="D37" s="44" t="s">
        <v>1547</v>
      </c>
      <c r="E37" t="s">
        <v>1546</v>
      </c>
      <c r="F37" t="s">
        <v>1545</v>
      </c>
      <c r="G37" t="s">
        <v>1544</v>
      </c>
      <c r="H37" t="s">
        <v>1543</v>
      </c>
      <c r="I37" t="s">
        <v>1542</v>
      </c>
      <c r="J37" s="44" t="s">
        <v>1541</v>
      </c>
      <c r="K37" t="s">
        <v>1540</v>
      </c>
    </row>
    <row r="38" spans="1:11" ht="409.5" x14ac:dyDescent="0.45">
      <c r="A38" t="s">
        <v>1210</v>
      </c>
      <c r="B38" t="s">
        <v>176</v>
      </c>
      <c r="C38" t="s">
        <v>177</v>
      </c>
      <c r="D38" s="28" t="s">
        <v>178</v>
      </c>
      <c r="E38" t="s">
        <v>179</v>
      </c>
      <c r="F38" t="s">
        <v>1536</v>
      </c>
      <c r="G38" t="s">
        <v>1539</v>
      </c>
      <c r="H38" t="s">
        <v>180</v>
      </c>
      <c r="I38" s="2" t="s">
        <v>1538</v>
      </c>
      <c r="J38" t="s">
        <v>181</v>
      </c>
      <c r="K38" s="31" t="s">
        <v>1537</v>
      </c>
    </row>
    <row r="39" spans="1:11" x14ac:dyDescent="0.45">
      <c r="A39" t="s">
        <v>1208</v>
      </c>
      <c r="B39" t="s">
        <v>176</v>
      </c>
      <c r="C39" t="s">
        <v>177</v>
      </c>
      <c r="D39" s="28" t="s">
        <v>178</v>
      </c>
      <c r="E39" t="s">
        <v>179</v>
      </c>
      <c r="F39" t="s">
        <v>1536</v>
      </c>
      <c r="G39" t="s">
        <v>1535</v>
      </c>
      <c r="H39" t="s">
        <v>180</v>
      </c>
      <c r="I39" t="s">
        <v>1534</v>
      </c>
      <c r="J39" t="s">
        <v>181</v>
      </c>
      <c r="K39" s="31" t="s">
        <v>1533</v>
      </c>
    </row>
    <row r="41" spans="1:11" x14ac:dyDescent="0.45">
      <c r="A41" t="s">
        <v>1205</v>
      </c>
      <c r="B41">
        <v>0</v>
      </c>
      <c r="C41">
        <v>1</v>
      </c>
      <c r="D41">
        <v>0</v>
      </c>
      <c r="E41">
        <v>1</v>
      </c>
      <c r="F41">
        <v>2</v>
      </c>
      <c r="G41">
        <v>2</v>
      </c>
      <c r="H41">
        <v>2</v>
      </c>
      <c r="I41">
        <v>4</v>
      </c>
      <c r="J41">
        <v>0</v>
      </c>
      <c r="K41">
        <v>5</v>
      </c>
    </row>
    <row r="42" spans="1:11" x14ac:dyDescent="0.45">
      <c r="A42" t="s">
        <v>1204</v>
      </c>
      <c r="B42">
        <v>1</v>
      </c>
      <c r="C42">
        <v>1</v>
      </c>
      <c r="D42">
        <v>1</v>
      </c>
      <c r="E42">
        <v>1</v>
      </c>
      <c r="F42">
        <v>2</v>
      </c>
      <c r="G42">
        <v>3</v>
      </c>
      <c r="H42">
        <v>2</v>
      </c>
      <c r="I42">
        <v>7</v>
      </c>
      <c r="J42">
        <v>1</v>
      </c>
      <c r="K42">
        <v>7</v>
      </c>
    </row>
    <row r="43" spans="1:11" x14ac:dyDescent="0.45">
      <c r="A43" t="s">
        <v>1203</v>
      </c>
      <c r="B43">
        <v>1</v>
      </c>
      <c r="C43">
        <v>0</v>
      </c>
      <c r="D43">
        <v>1</v>
      </c>
      <c r="E43">
        <v>0</v>
      </c>
      <c r="F43">
        <v>1</v>
      </c>
      <c r="G43">
        <v>1</v>
      </c>
      <c r="H43">
        <v>0</v>
      </c>
      <c r="I43">
        <v>3</v>
      </c>
      <c r="J43">
        <v>1</v>
      </c>
      <c r="K43">
        <v>0</v>
      </c>
    </row>
    <row r="45" spans="1:11" x14ac:dyDescent="0.45">
      <c r="A45">
        <v>5</v>
      </c>
    </row>
    <row r="46" spans="1:11" x14ac:dyDescent="0.45">
      <c r="B46" s="35" t="s">
        <v>5</v>
      </c>
      <c r="C46" s="35" t="s">
        <v>7</v>
      </c>
      <c r="D46" s="35" t="s">
        <v>9</v>
      </c>
      <c r="E46" s="35" t="s">
        <v>11</v>
      </c>
      <c r="F46" s="35" t="s">
        <v>13</v>
      </c>
      <c r="G46" s="35" t="s">
        <v>15</v>
      </c>
      <c r="H46" s="35" t="s">
        <v>16</v>
      </c>
      <c r="I46" s="35" t="s">
        <v>18</v>
      </c>
      <c r="J46" s="35" t="s">
        <v>20</v>
      </c>
      <c r="K46" s="35" t="s">
        <v>22</v>
      </c>
    </row>
    <row r="47" spans="1:11" x14ac:dyDescent="0.45">
      <c r="A47" t="s">
        <v>1216</v>
      </c>
      <c r="B47" t="s">
        <v>1532</v>
      </c>
      <c r="C47" t="s">
        <v>1531</v>
      </c>
      <c r="D47" t="s">
        <v>1530</v>
      </c>
      <c r="E47" t="s">
        <v>1529</v>
      </c>
      <c r="F47" t="s">
        <v>104</v>
      </c>
      <c r="G47" s="44" t="s">
        <v>1528</v>
      </c>
      <c r="H47" t="s">
        <v>1527</v>
      </c>
      <c r="I47" t="s">
        <v>1526</v>
      </c>
      <c r="J47" t="s">
        <v>1525</v>
      </c>
      <c r="K47" t="s">
        <v>1524</v>
      </c>
    </row>
    <row r="48" spans="1:11" x14ac:dyDescent="0.45">
      <c r="A48" t="s">
        <v>1210</v>
      </c>
      <c r="B48" t="s">
        <v>210</v>
      </c>
      <c r="C48" t="s">
        <v>1523</v>
      </c>
      <c r="D48" s="28" t="s">
        <v>222</v>
      </c>
      <c r="E48" t="s">
        <v>211</v>
      </c>
      <c r="F48" t="s">
        <v>212</v>
      </c>
      <c r="G48" t="s">
        <v>213</v>
      </c>
      <c r="H48" t="s">
        <v>214</v>
      </c>
      <c r="I48" t="s">
        <v>1522</v>
      </c>
      <c r="J48" t="s">
        <v>215</v>
      </c>
      <c r="K48" s="31" t="s">
        <v>217</v>
      </c>
    </row>
    <row r="49" spans="1:11" x14ac:dyDescent="0.45">
      <c r="A49" t="s">
        <v>1208</v>
      </c>
      <c r="B49" t="s">
        <v>210</v>
      </c>
      <c r="C49" t="s">
        <v>216</v>
      </c>
      <c r="E49" t="s">
        <v>211</v>
      </c>
      <c r="F49" t="s">
        <v>212</v>
      </c>
      <c r="G49" t="s">
        <v>213</v>
      </c>
      <c r="H49" t="s">
        <v>214</v>
      </c>
      <c r="I49" t="s">
        <v>1522</v>
      </c>
      <c r="J49" t="s">
        <v>215</v>
      </c>
      <c r="K49" s="31" t="s">
        <v>217</v>
      </c>
    </row>
    <row r="51" spans="1:11" x14ac:dyDescent="0.45">
      <c r="A51" t="s">
        <v>1205</v>
      </c>
      <c r="B51">
        <v>2</v>
      </c>
      <c r="C51">
        <v>1</v>
      </c>
      <c r="D51">
        <v>1</v>
      </c>
      <c r="E51">
        <v>1</v>
      </c>
      <c r="F51">
        <v>0</v>
      </c>
      <c r="G51">
        <v>0</v>
      </c>
      <c r="H51">
        <v>4</v>
      </c>
      <c r="I51">
        <v>3</v>
      </c>
      <c r="J51">
        <v>1</v>
      </c>
      <c r="K51">
        <v>1</v>
      </c>
    </row>
    <row r="52" spans="1:11" x14ac:dyDescent="0.45">
      <c r="A52" t="s">
        <v>1204</v>
      </c>
      <c r="B52">
        <v>0</v>
      </c>
      <c r="C52">
        <v>3</v>
      </c>
      <c r="D52">
        <v>2</v>
      </c>
      <c r="E52">
        <v>1</v>
      </c>
      <c r="F52">
        <v>3</v>
      </c>
      <c r="G52">
        <v>0</v>
      </c>
      <c r="H52">
        <v>4</v>
      </c>
      <c r="I52">
        <v>3</v>
      </c>
      <c r="J52">
        <v>1</v>
      </c>
      <c r="K52">
        <v>3</v>
      </c>
    </row>
    <row r="53" spans="1:11" x14ac:dyDescent="0.45">
      <c r="A53" t="s">
        <v>1203</v>
      </c>
      <c r="B53">
        <v>0</v>
      </c>
      <c r="C53">
        <v>0</v>
      </c>
      <c r="D53">
        <v>0</v>
      </c>
      <c r="E53">
        <v>0</v>
      </c>
      <c r="F53">
        <v>0</v>
      </c>
      <c r="G53">
        <v>2</v>
      </c>
      <c r="H53">
        <v>0</v>
      </c>
      <c r="I53">
        <v>0</v>
      </c>
      <c r="J53">
        <v>0</v>
      </c>
      <c r="K53">
        <v>0</v>
      </c>
    </row>
    <row r="55" spans="1:11" x14ac:dyDescent="0.45">
      <c r="A55">
        <v>6</v>
      </c>
    </row>
    <row r="56" spans="1:11" x14ac:dyDescent="0.45">
      <c r="B56" s="35" t="s">
        <v>5</v>
      </c>
      <c r="C56" s="35" t="s">
        <v>7</v>
      </c>
      <c r="D56" s="35" t="s">
        <v>9</v>
      </c>
      <c r="E56" s="35" t="s">
        <v>11</v>
      </c>
      <c r="F56" s="35" t="s">
        <v>13</v>
      </c>
      <c r="G56" s="35" t="s">
        <v>15</v>
      </c>
      <c r="H56" s="35" t="s">
        <v>16</v>
      </c>
      <c r="I56" s="35" t="s">
        <v>18</v>
      </c>
      <c r="J56" s="35" t="s">
        <v>20</v>
      </c>
      <c r="K56" s="35" t="s">
        <v>22</v>
      </c>
    </row>
    <row r="57" spans="1:11" x14ac:dyDescent="0.45">
      <c r="A57" t="s">
        <v>1216</v>
      </c>
      <c r="B57" s="41" t="s">
        <v>104</v>
      </c>
      <c r="C57" t="s">
        <v>249</v>
      </c>
      <c r="D57" t="s">
        <v>250</v>
      </c>
      <c r="E57" t="s">
        <v>1513</v>
      </c>
      <c r="F57" s="44" t="s">
        <v>1521</v>
      </c>
      <c r="G57" t="s">
        <v>66</v>
      </c>
      <c r="H57" t="s">
        <v>1520</v>
      </c>
      <c r="I57" t="s">
        <v>1519</v>
      </c>
      <c r="J57" t="s">
        <v>104</v>
      </c>
      <c r="K57" t="s">
        <v>250</v>
      </c>
    </row>
    <row r="58" spans="1:11" x14ac:dyDescent="0.45">
      <c r="A58" t="s">
        <v>1210</v>
      </c>
      <c r="B58" t="s">
        <v>1518</v>
      </c>
      <c r="C58" t="s">
        <v>249</v>
      </c>
      <c r="D58" t="s">
        <v>1517</v>
      </c>
      <c r="E58" t="s">
        <v>1516</v>
      </c>
      <c r="F58" t="s">
        <v>1512</v>
      </c>
      <c r="G58" t="s">
        <v>251</v>
      </c>
      <c r="H58" t="s">
        <v>1515</v>
      </c>
      <c r="I58" t="s">
        <v>104</v>
      </c>
      <c r="J58" t="s">
        <v>104</v>
      </c>
      <c r="K58" t="s">
        <v>1514</v>
      </c>
    </row>
    <row r="59" spans="1:11" x14ac:dyDescent="0.45">
      <c r="A59" t="s">
        <v>1208</v>
      </c>
      <c r="B59" s="35" t="s">
        <v>248</v>
      </c>
      <c r="C59" t="s">
        <v>249</v>
      </c>
      <c r="D59" t="s">
        <v>250</v>
      </c>
      <c r="E59" t="s">
        <v>1513</v>
      </c>
      <c r="F59" t="s">
        <v>1512</v>
      </c>
      <c r="G59" t="s">
        <v>251</v>
      </c>
      <c r="H59" s="35" t="s">
        <v>252</v>
      </c>
      <c r="I59" t="s">
        <v>263</v>
      </c>
      <c r="J59" t="s">
        <v>104</v>
      </c>
      <c r="K59" t="s">
        <v>253</v>
      </c>
    </row>
    <row r="61" spans="1:11" x14ac:dyDescent="0.45">
      <c r="A61" t="s">
        <v>1205</v>
      </c>
      <c r="B61">
        <v>0</v>
      </c>
      <c r="C61">
        <v>1</v>
      </c>
      <c r="D61">
        <v>1</v>
      </c>
      <c r="E61">
        <v>1</v>
      </c>
      <c r="F61">
        <v>1</v>
      </c>
      <c r="G61">
        <v>0</v>
      </c>
      <c r="H61">
        <v>1</v>
      </c>
      <c r="I61">
        <v>1</v>
      </c>
      <c r="J61">
        <v>0</v>
      </c>
      <c r="K61">
        <v>1</v>
      </c>
    </row>
    <row r="62" spans="1:11" x14ac:dyDescent="0.45">
      <c r="A62" t="s">
        <v>1204</v>
      </c>
      <c r="B62">
        <v>0</v>
      </c>
      <c r="C62">
        <v>1</v>
      </c>
      <c r="D62">
        <v>1</v>
      </c>
      <c r="E62">
        <v>1</v>
      </c>
      <c r="F62">
        <v>2</v>
      </c>
      <c r="G62">
        <v>1</v>
      </c>
      <c r="H62">
        <v>2</v>
      </c>
      <c r="I62">
        <v>1</v>
      </c>
      <c r="J62">
        <v>0</v>
      </c>
      <c r="K62">
        <v>2</v>
      </c>
    </row>
    <row r="63" spans="1:11" x14ac:dyDescent="0.45">
      <c r="A63" t="s">
        <v>1203</v>
      </c>
      <c r="B63">
        <v>0</v>
      </c>
      <c r="C63">
        <v>0</v>
      </c>
      <c r="D63">
        <v>0</v>
      </c>
      <c r="E63">
        <v>0</v>
      </c>
      <c r="F63">
        <v>3</v>
      </c>
      <c r="G63">
        <v>0</v>
      </c>
      <c r="H63">
        <v>0</v>
      </c>
      <c r="I63">
        <v>1</v>
      </c>
      <c r="J63">
        <v>0</v>
      </c>
      <c r="K63">
        <v>0</v>
      </c>
    </row>
    <row r="65" spans="1:11" x14ac:dyDescent="0.45">
      <c r="A65">
        <v>7</v>
      </c>
    </row>
    <row r="66" spans="1:11" x14ac:dyDescent="0.45">
      <c r="B66" s="35" t="s">
        <v>5</v>
      </c>
      <c r="C66" s="35" t="s">
        <v>7</v>
      </c>
      <c r="D66" s="35" t="s">
        <v>9</v>
      </c>
      <c r="E66" s="35" t="s">
        <v>11</v>
      </c>
      <c r="F66" s="35" t="s">
        <v>13</v>
      </c>
      <c r="G66" s="35" t="s">
        <v>15</v>
      </c>
      <c r="H66" s="35" t="s">
        <v>16</v>
      </c>
      <c r="I66" s="35" t="s">
        <v>18</v>
      </c>
      <c r="J66" s="35" t="s">
        <v>20</v>
      </c>
      <c r="K66" s="35" t="s">
        <v>22</v>
      </c>
    </row>
    <row r="67" spans="1:11" x14ac:dyDescent="0.45">
      <c r="A67" t="s">
        <v>1216</v>
      </c>
      <c r="B67" t="s">
        <v>1511</v>
      </c>
      <c r="C67" t="s">
        <v>1510</v>
      </c>
      <c r="D67" t="s">
        <v>1509</v>
      </c>
      <c r="E67" t="s">
        <v>1508</v>
      </c>
      <c r="F67" t="s">
        <v>1507</v>
      </c>
      <c r="G67" t="s">
        <v>1506</v>
      </c>
      <c r="H67" t="s">
        <v>1505</v>
      </c>
      <c r="I67" t="s">
        <v>279</v>
      </c>
      <c r="J67" t="s">
        <v>1504</v>
      </c>
      <c r="K67" t="s">
        <v>1503</v>
      </c>
    </row>
    <row r="68" spans="1:11" x14ac:dyDescent="0.45">
      <c r="A68" t="s">
        <v>1210</v>
      </c>
      <c r="B68" t="s">
        <v>1502</v>
      </c>
      <c r="C68" t="s">
        <v>1501</v>
      </c>
      <c r="D68" t="s">
        <v>1500</v>
      </c>
      <c r="E68" t="s">
        <v>1499</v>
      </c>
      <c r="F68" t="s">
        <v>1498</v>
      </c>
      <c r="G68" t="s">
        <v>1497</v>
      </c>
      <c r="H68" t="s">
        <v>1496</v>
      </c>
      <c r="I68" s="44" t="s">
        <v>1495</v>
      </c>
      <c r="J68" t="s">
        <v>1494</v>
      </c>
      <c r="K68" t="s">
        <v>1493</v>
      </c>
    </row>
    <row r="69" spans="1:11" x14ac:dyDescent="0.45">
      <c r="A69" t="s">
        <v>1208</v>
      </c>
      <c r="B69" s="35" t="s">
        <v>276</v>
      </c>
      <c r="C69" s="35" t="s">
        <v>301</v>
      </c>
      <c r="D69" s="35" t="s">
        <v>1492</v>
      </c>
      <c r="E69" t="s">
        <v>1491</v>
      </c>
      <c r="F69" s="39" t="s">
        <v>1490</v>
      </c>
      <c r="G69" s="35" t="s">
        <v>1489</v>
      </c>
      <c r="H69" s="35" t="s">
        <v>278</v>
      </c>
      <c r="I69" s="35" t="s">
        <v>279</v>
      </c>
      <c r="J69" t="s">
        <v>1488</v>
      </c>
      <c r="K69" t="s">
        <v>280</v>
      </c>
    </row>
    <row r="71" spans="1:11" x14ac:dyDescent="0.45">
      <c r="A71" t="s">
        <v>1205</v>
      </c>
      <c r="B71">
        <v>2</v>
      </c>
      <c r="C71">
        <v>1</v>
      </c>
      <c r="D71">
        <v>0</v>
      </c>
      <c r="E71">
        <v>3</v>
      </c>
      <c r="F71">
        <v>1</v>
      </c>
      <c r="G71">
        <v>1</v>
      </c>
      <c r="H71">
        <v>2</v>
      </c>
      <c r="I71">
        <v>0</v>
      </c>
      <c r="J71">
        <v>0</v>
      </c>
      <c r="K71">
        <v>2</v>
      </c>
    </row>
    <row r="72" spans="1:11" x14ac:dyDescent="0.45">
      <c r="A72" t="s">
        <v>1204</v>
      </c>
      <c r="B72">
        <v>1</v>
      </c>
      <c r="C72">
        <v>2</v>
      </c>
      <c r="D72">
        <v>4</v>
      </c>
      <c r="E72">
        <v>3</v>
      </c>
      <c r="F72">
        <v>2</v>
      </c>
      <c r="G72">
        <v>3</v>
      </c>
      <c r="H72">
        <v>5</v>
      </c>
      <c r="I72">
        <v>1</v>
      </c>
      <c r="J72">
        <v>3</v>
      </c>
      <c r="K72">
        <v>3</v>
      </c>
    </row>
    <row r="73" spans="1:11" x14ac:dyDescent="0.45">
      <c r="A73" t="s">
        <v>1203</v>
      </c>
      <c r="B73">
        <v>0</v>
      </c>
      <c r="C73">
        <v>0</v>
      </c>
      <c r="D73">
        <v>1</v>
      </c>
      <c r="E73">
        <v>0</v>
      </c>
      <c r="F73">
        <v>0</v>
      </c>
      <c r="G73">
        <v>0</v>
      </c>
      <c r="H73">
        <v>0</v>
      </c>
      <c r="I73">
        <v>1</v>
      </c>
      <c r="J73">
        <v>0</v>
      </c>
      <c r="K73">
        <v>0</v>
      </c>
    </row>
    <row r="75" spans="1:11" x14ac:dyDescent="0.45">
      <c r="A75">
        <v>8</v>
      </c>
    </row>
    <row r="76" spans="1:11" x14ac:dyDescent="0.45">
      <c r="B76" s="35" t="s">
        <v>5</v>
      </c>
      <c r="C76" s="35" t="s">
        <v>7</v>
      </c>
      <c r="D76" s="35" t="s">
        <v>9</v>
      </c>
      <c r="E76" s="35" t="s">
        <v>11</v>
      </c>
      <c r="F76" s="35" t="s">
        <v>13</v>
      </c>
      <c r="G76" s="35" t="s">
        <v>15</v>
      </c>
      <c r="H76" s="35" t="s">
        <v>16</v>
      </c>
      <c r="I76" s="35" t="s">
        <v>18</v>
      </c>
      <c r="J76" s="35" t="s">
        <v>20</v>
      </c>
      <c r="K76" s="35" t="s">
        <v>22</v>
      </c>
    </row>
    <row r="77" spans="1:11" x14ac:dyDescent="0.45">
      <c r="A77" t="s">
        <v>1216</v>
      </c>
      <c r="B77" t="s">
        <v>104</v>
      </c>
      <c r="C77" t="s">
        <v>1487</v>
      </c>
      <c r="D77" t="s">
        <v>323</v>
      </c>
      <c r="E77" t="s">
        <v>1486</v>
      </c>
      <c r="F77" t="s">
        <v>1485</v>
      </c>
      <c r="G77" s="100" t="s">
        <v>1484</v>
      </c>
      <c r="H77" t="s">
        <v>1483</v>
      </c>
      <c r="I77" t="s">
        <v>1482</v>
      </c>
      <c r="J77" t="s">
        <v>1481</v>
      </c>
      <c r="K77" t="s">
        <v>1480</v>
      </c>
    </row>
    <row r="78" spans="1:11" x14ac:dyDescent="0.45">
      <c r="A78" t="s">
        <v>1210</v>
      </c>
      <c r="B78" t="s">
        <v>321</v>
      </c>
      <c r="C78" t="s">
        <v>322</v>
      </c>
      <c r="D78" t="s">
        <v>1479</v>
      </c>
      <c r="E78" t="s">
        <v>324</v>
      </c>
      <c r="F78" t="s">
        <v>1478</v>
      </c>
      <c r="G78" t="s">
        <v>1477</v>
      </c>
      <c r="H78" t="s">
        <v>1476</v>
      </c>
      <c r="I78" t="s">
        <v>1475</v>
      </c>
      <c r="J78" t="s">
        <v>326</v>
      </c>
      <c r="K78" t="s">
        <v>327</v>
      </c>
    </row>
    <row r="79" spans="1:11" x14ac:dyDescent="0.45">
      <c r="A79" t="s">
        <v>1208</v>
      </c>
      <c r="B79" t="s">
        <v>321</v>
      </c>
      <c r="C79" t="s">
        <v>322</v>
      </c>
      <c r="D79" t="s">
        <v>323</v>
      </c>
      <c r="E79" t="s">
        <v>324</v>
      </c>
      <c r="F79" s="35" t="s">
        <v>325</v>
      </c>
      <c r="G79" t="s">
        <v>344</v>
      </c>
      <c r="H79" t="s">
        <v>1474</v>
      </c>
      <c r="I79" s="2" t="s">
        <v>66</v>
      </c>
      <c r="J79" t="s">
        <v>326</v>
      </c>
      <c r="K79" t="s">
        <v>327</v>
      </c>
    </row>
    <row r="81" spans="1:11" x14ac:dyDescent="0.45">
      <c r="A81" t="s">
        <v>1205</v>
      </c>
      <c r="B81">
        <v>0</v>
      </c>
      <c r="C81">
        <v>1</v>
      </c>
      <c r="D81">
        <v>1</v>
      </c>
      <c r="E81">
        <v>1</v>
      </c>
      <c r="F81">
        <v>3</v>
      </c>
      <c r="G81">
        <v>0</v>
      </c>
      <c r="H81">
        <v>2</v>
      </c>
      <c r="I81">
        <v>1</v>
      </c>
      <c r="J81">
        <v>1</v>
      </c>
      <c r="K81">
        <v>2</v>
      </c>
    </row>
    <row r="82" spans="1:11" x14ac:dyDescent="0.45">
      <c r="A82" t="s">
        <v>1204</v>
      </c>
      <c r="B82">
        <v>1</v>
      </c>
      <c r="C82">
        <v>1</v>
      </c>
      <c r="D82">
        <v>1</v>
      </c>
      <c r="E82">
        <v>2</v>
      </c>
      <c r="F82">
        <v>5</v>
      </c>
      <c r="G82">
        <v>1</v>
      </c>
      <c r="H82">
        <v>4</v>
      </c>
      <c r="I82">
        <v>0</v>
      </c>
      <c r="J82">
        <v>1</v>
      </c>
      <c r="K82">
        <v>2</v>
      </c>
    </row>
    <row r="83" spans="1:11" x14ac:dyDescent="0.45">
      <c r="A83" t="s">
        <v>1203</v>
      </c>
      <c r="B83">
        <v>0</v>
      </c>
      <c r="C83">
        <v>0</v>
      </c>
      <c r="D83">
        <v>0</v>
      </c>
      <c r="E83">
        <v>0</v>
      </c>
      <c r="F83">
        <v>0</v>
      </c>
      <c r="G83">
        <v>1</v>
      </c>
      <c r="H83">
        <v>0</v>
      </c>
      <c r="I83">
        <v>3</v>
      </c>
      <c r="J83">
        <v>0</v>
      </c>
      <c r="K83">
        <v>0</v>
      </c>
    </row>
    <row r="85" spans="1:11" x14ac:dyDescent="0.45">
      <c r="A85">
        <v>9</v>
      </c>
    </row>
    <row r="86" spans="1:11" x14ac:dyDescent="0.45">
      <c r="B86" s="35" t="s">
        <v>5</v>
      </c>
      <c r="C86" s="35" t="s">
        <v>7</v>
      </c>
      <c r="D86" s="35" t="s">
        <v>9</v>
      </c>
      <c r="E86" s="35" t="s">
        <v>11</v>
      </c>
      <c r="F86" s="35" t="s">
        <v>13</v>
      </c>
      <c r="G86" s="35" t="s">
        <v>15</v>
      </c>
      <c r="H86" s="35" t="s">
        <v>16</v>
      </c>
      <c r="I86" s="35" t="s">
        <v>18</v>
      </c>
      <c r="J86" s="35" t="s">
        <v>20</v>
      </c>
      <c r="K86" s="35" t="s">
        <v>22</v>
      </c>
    </row>
    <row r="87" spans="1:11" x14ac:dyDescent="0.45">
      <c r="A87" t="s">
        <v>1216</v>
      </c>
      <c r="B87" t="s">
        <v>104</v>
      </c>
      <c r="C87" t="s">
        <v>1473</v>
      </c>
      <c r="D87" t="s">
        <v>381</v>
      </c>
      <c r="E87" t="s">
        <v>1472</v>
      </c>
      <c r="F87" t="s">
        <v>104</v>
      </c>
      <c r="G87" t="s">
        <v>66</v>
      </c>
      <c r="H87" t="s">
        <v>1471</v>
      </c>
      <c r="J87" t="s">
        <v>387</v>
      </c>
      <c r="K87" t="s">
        <v>1470</v>
      </c>
    </row>
    <row r="88" spans="1:11" x14ac:dyDescent="0.45">
      <c r="A88" t="s">
        <v>1210</v>
      </c>
      <c r="B88" t="s">
        <v>104</v>
      </c>
      <c r="C88" t="s">
        <v>380</v>
      </c>
      <c r="D88" t="s">
        <v>381</v>
      </c>
      <c r="E88" t="s">
        <v>382</v>
      </c>
      <c r="F88" s="100" t="s">
        <v>383</v>
      </c>
      <c r="G88" t="s">
        <v>384</v>
      </c>
      <c r="H88" t="s">
        <v>385</v>
      </c>
      <c r="J88" s="98" t="s">
        <v>386</v>
      </c>
      <c r="K88" t="s">
        <v>1469</v>
      </c>
    </row>
    <row r="89" spans="1:11" x14ac:dyDescent="0.45">
      <c r="A89" t="s">
        <v>1208</v>
      </c>
      <c r="B89" t="s">
        <v>104</v>
      </c>
      <c r="C89" t="s">
        <v>380</v>
      </c>
      <c r="D89" t="s">
        <v>381</v>
      </c>
      <c r="E89" t="s">
        <v>382</v>
      </c>
      <c r="F89" t="s">
        <v>383</v>
      </c>
      <c r="G89" t="s">
        <v>384</v>
      </c>
      <c r="H89" t="s">
        <v>385</v>
      </c>
      <c r="I89" t="s">
        <v>386</v>
      </c>
      <c r="J89" t="s">
        <v>387</v>
      </c>
      <c r="K89" t="s">
        <v>1468</v>
      </c>
    </row>
    <row r="91" spans="1:11" x14ac:dyDescent="0.45">
      <c r="A91" t="s">
        <v>1205</v>
      </c>
      <c r="B91">
        <v>0</v>
      </c>
      <c r="C91">
        <v>1</v>
      </c>
      <c r="D91">
        <v>1</v>
      </c>
      <c r="E91">
        <v>1</v>
      </c>
      <c r="F91">
        <v>0</v>
      </c>
      <c r="G91">
        <v>0</v>
      </c>
      <c r="H91">
        <v>1</v>
      </c>
      <c r="I91">
        <v>0</v>
      </c>
      <c r="J91">
        <v>0</v>
      </c>
      <c r="K91">
        <v>1</v>
      </c>
    </row>
    <row r="92" spans="1:11" x14ac:dyDescent="0.45">
      <c r="A92" t="s">
        <v>1204</v>
      </c>
      <c r="B92">
        <v>0</v>
      </c>
      <c r="C92">
        <v>1</v>
      </c>
      <c r="D92">
        <v>1</v>
      </c>
      <c r="E92">
        <v>1</v>
      </c>
      <c r="F92">
        <v>1</v>
      </c>
      <c r="G92">
        <v>1</v>
      </c>
      <c r="H92">
        <v>1</v>
      </c>
      <c r="I92">
        <v>1</v>
      </c>
      <c r="J92">
        <v>1</v>
      </c>
      <c r="K92">
        <v>4</v>
      </c>
    </row>
    <row r="93" spans="1:11" x14ac:dyDescent="0.45">
      <c r="A93" t="s">
        <v>1203</v>
      </c>
      <c r="B93">
        <v>0</v>
      </c>
      <c r="C93">
        <v>0</v>
      </c>
      <c r="D93">
        <v>0</v>
      </c>
      <c r="E93">
        <v>0</v>
      </c>
      <c r="F93">
        <v>0</v>
      </c>
      <c r="G93">
        <v>0</v>
      </c>
      <c r="H93">
        <v>0</v>
      </c>
      <c r="I93">
        <v>0</v>
      </c>
      <c r="J93">
        <v>1</v>
      </c>
      <c r="K93">
        <v>0</v>
      </c>
    </row>
    <row r="95" spans="1:11" x14ac:dyDescent="0.45">
      <c r="A95">
        <v>10</v>
      </c>
    </row>
    <row r="96" spans="1:11" x14ac:dyDescent="0.45">
      <c r="B96" s="35" t="s">
        <v>5</v>
      </c>
      <c r="C96" s="35" t="s">
        <v>7</v>
      </c>
      <c r="D96" s="35" t="s">
        <v>9</v>
      </c>
      <c r="E96" s="35" t="s">
        <v>11</v>
      </c>
      <c r="F96" s="35" t="s">
        <v>13</v>
      </c>
      <c r="G96" s="35" t="s">
        <v>15</v>
      </c>
      <c r="H96" s="35" t="s">
        <v>16</v>
      </c>
      <c r="I96" s="35" t="s">
        <v>18</v>
      </c>
      <c r="J96" s="35" t="s">
        <v>20</v>
      </c>
      <c r="K96" s="35" t="s">
        <v>22</v>
      </c>
    </row>
    <row r="97" spans="1:11" x14ac:dyDescent="0.45">
      <c r="A97" t="s">
        <v>1216</v>
      </c>
      <c r="B97" t="s">
        <v>104</v>
      </c>
      <c r="C97" t="s">
        <v>399</v>
      </c>
      <c r="D97" t="s">
        <v>1467</v>
      </c>
      <c r="E97" t="s">
        <v>1466</v>
      </c>
      <c r="F97" t="s">
        <v>1465</v>
      </c>
      <c r="G97" t="s">
        <v>1464</v>
      </c>
      <c r="H97" t="s">
        <v>1463</v>
      </c>
      <c r="I97" t="s">
        <v>1462</v>
      </c>
      <c r="J97" s="98" t="s">
        <v>1461</v>
      </c>
      <c r="K97" t="s">
        <v>1460</v>
      </c>
    </row>
    <row r="98" spans="1:11" x14ac:dyDescent="0.45">
      <c r="A98" t="s">
        <v>1210</v>
      </c>
      <c r="B98" s="38" t="s">
        <v>398</v>
      </c>
      <c r="C98" s="38" t="s">
        <v>1459</v>
      </c>
      <c r="D98" s="38" t="s">
        <v>400</v>
      </c>
      <c r="E98" s="38" t="s">
        <v>416</v>
      </c>
      <c r="F98" s="38" t="s">
        <v>1458</v>
      </c>
      <c r="G98" s="38" t="s">
        <v>1457</v>
      </c>
      <c r="H98" s="38" t="s">
        <v>401</v>
      </c>
      <c r="I98" s="38" t="s">
        <v>402</v>
      </c>
      <c r="J98" s="38" t="s">
        <v>104</v>
      </c>
      <c r="K98" s="38" t="s">
        <v>1456</v>
      </c>
    </row>
    <row r="99" spans="1:11" x14ac:dyDescent="0.45">
      <c r="A99" t="s">
        <v>1208</v>
      </c>
      <c r="B99" s="38" t="s">
        <v>398</v>
      </c>
      <c r="C99" t="s">
        <v>399</v>
      </c>
      <c r="D99" s="38" t="s">
        <v>400</v>
      </c>
      <c r="E99" s="38" t="s">
        <v>416</v>
      </c>
      <c r="F99" s="35" t="s">
        <v>1156</v>
      </c>
      <c r="G99" s="35" t="s">
        <v>1157</v>
      </c>
      <c r="H99" s="38" t="s">
        <v>401</v>
      </c>
      <c r="I99" s="38" t="s">
        <v>402</v>
      </c>
      <c r="J99" s="35"/>
      <c r="K99" s="38" t="s">
        <v>419</v>
      </c>
    </row>
    <row r="101" spans="1:11" x14ac:dyDescent="0.45">
      <c r="A101" t="s">
        <v>1205</v>
      </c>
      <c r="B101">
        <v>0</v>
      </c>
      <c r="C101">
        <v>1</v>
      </c>
      <c r="D101">
        <v>1</v>
      </c>
      <c r="E101">
        <v>0</v>
      </c>
      <c r="F101">
        <v>1</v>
      </c>
      <c r="G101">
        <v>2</v>
      </c>
      <c r="H101">
        <v>1</v>
      </c>
      <c r="I101">
        <v>1</v>
      </c>
      <c r="J101">
        <v>0</v>
      </c>
      <c r="K101">
        <v>1</v>
      </c>
    </row>
    <row r="102" spans="1:11" x14ac:dyDescent="0.45">
      <c r="A102" t="s">
        <v>1204</v>
      </c>
      <c r="B102">
        <v>1</v>
      </c>
      <c r="C102">
        <v>1</v>
      </c>
      <c r="D102">
        <v>1</v>
      </c>
      <c r="E102">
        <v>1</v>
      </c>
      <c r="F102">
        <v>1</v>
      </c>
      <c r="G102">
        <v>2</v>
      </c>
      <c r="H102">
        <v>2</v>
      </c>
      <c r="I102">
        <v>5</v>
      </c>
      <c r="J102">
        <v>0</v>
      </c>
      <c r="K102">
        <v>2</v>
      </c>
    </row>
    <row r="103" spans="1:11" x14ac:dyDescent="0.45">
      <c r="A103" t="s">
        <v>1203</v>
      </c>
      <c r="B103">
        <v>0</v>
      </c>
      <c r="C103">
        <v>0</v>
      </c>
      <c r="D103">
        <v>0</v>
      </c>
      <c r="E103">
        <v>0</v>
      </c>
      <c r="F103">
        <v>0</v>
      </c>
      <c r="G103">
        <v>1</v>
      </c>
      <c r="H103">
        <v>0</v>
      </c>
      <c r="I103">
        <v>0</v>
      </c>
      <c r="J103">
        <v>0</v>
      </c>
      <c r="K103">
        <v>0</v>
      </c>
    </row>
    <row r="105" spans="1:11" x14ac:dyDescent="0.45">
      <c r="A105">
        <v>11</v>
      </c>
    </row>
    <row r="106" spans="1:11" x14ac:dyDescent="0.45">
      <c r="B106" s="35" t="s">
        <v>5</v>
      </c>
      <c r="C106" s="35" t="s">
        <v>7</v>
      </c>
      <c r="D106" s="35" t="s">
        <v>9</v>
      </c>
      <c r="E106" s="35" t="s">
        <v>11</v>
      </c>
      <c r="F106" s="35" t="s">
        <v>13</v>
      </c>
      <c r="G106" s="35" t="s">
        <v>15</v>
      </c>
      <c r="H106" s="35" t="s">
        <v>16</v>
      </c>
      <c r="I106" s="35" t="s">
        <v>18</v>
      </c>
      <c r="J106" s="35" t="s">
        <v>20</v>
      </c>
      <c r="K106" s="35" t="s">
        <v>22</v>
      </c>
    </row>
    <row r="107" spans="1:11" x14ac:dyDescent="0.45">
      <c r="A107" t="s">
        <v>1216</v>
      </c>
      <c r="B107" t="s">
        <v>1455</v>
      </c>
      <c r="C107" t="s">
        <v>1454</v>
      </c>
      <c r="D107" t="s">
        <v>1454</v>
      </c>
      <c r="E107" t="s">
        <v>1453</v>
      </c>
      <c r="F107" t="s">
        <v>1452</v>
      </c>
      <c r="G107" t="s">
        <v>104</v>
      </c>
      <c r="H107" t="s">
        <v>1451</v>
      </c>
      <c r="I107" t="s">
        <v>1450</v>
      </c>
      <c r="J107" t="s">
        <v>1449</v>
      </c>
      <c r="K107" t="s">
        <v>440</v>
      </c>
    </row>
    <row r="108" spans="1:11" x14ac:dyDescent="0.45">
      <c r="A108" t="s">
        <v>1210</v>
      </c>
      <c r="B108" t="s">
        <v>436</v>
      </c>
      <c r="C108" t="s">
        <v>437</v>
      </c>
      <c r="D108" t="s">
        <v>437</v>
      </c>
      <c r="E108" t="s">
        <v>1158</v>
      </c>
      <c r="F108" t="s">
        <v>438</v>
      </c>
      <c r="G108" t="s">
        <v>104</v>
      </c>
      <c r="H108" t="s">
        <v>439</v>
      </c>
      <c r="I108" t="s">
        <v>104</v>
      </c>
      <c r="J108" s="98" t="s">
        <v>1448</v>
      </c>
      <c r="K108" t="s">
        <v>440</v>
      </c>
    </row>
    <row r="109" spans="1:11" x14ac:dyDescent="0.45">
      <c r="A109" t="s">
        <v>1208</v>
      </c>
      <c r="B109" t="s">
        <v>436</v>
      </c>
      <c r="C109" t="s">
        <v>437</v>
      </c>
      <c r="D109" t="s">
        <v>437</v>
      </c>
      <c r="E109" t="s">
        <v>1158</v>
      </c>
      <c r="F109" t="s">
        <v>438</v>
      </c>
      <c r="G109" t="s">
        <v>104</v>
      </c>
      <c r="H109" t="s">
        <v>439</v>
      </c>
      <c r="I109" t="s">
        <v>104</v>
      </c>
      <c r="J109" t="s">
        <v>1447</v>
      </c>
      <c r="K109" t="s">
        <v>440</v>
      </c>
    </row>
    <row r="111" spans="1:11" x14ac:dyDescent="0.45">
      <c r="A111" t="s">
        <v>1205</v>
      </c>
      <c r="B111">
        <v>1</v>
      </c>
      <c r="C111">
        <v>1</v>
      </c>
      <c r="D111">
        <v>1</v>
      </c>
      <c r="E111">
        <v>1</v>
      </c>
      <c r="F111">
        <v>1</v>
      </c>
      <c r="G111">
        <v>0</v>
      </c>
      <c r="H111">
        <v>1</v>
      </c>
      <c r="I111">
        <v>0</v>
      </c>
      <c r="J111">
        <v>1</v>
      </c>
      <c r="K111">
        <v>1</v>
      </c>
    </row>
    <row r="112" spans="1:11" x14ac:dyDescent="0.45">
      <c r="A112" t="s">
        <v>1204</v>
      </c>
      <c r="B112">
        <v>1</v>
      </c>
      <c r="C112">
        <v>1</v>
      </c>
      <c r="D112">
        <v>1</v>
      </c>
      <c r="E112">
        <v>1</v>
      </c>
      <c r="F112">
        <v>1</v>
      </c>
      <c r="G112">
        <v>0</v>
      </c>
      <c r="H112">
        <v>2</v>
      </c>
      <c r="I112">
        <v>0</v>
      </c>
      <c r="J112">
        <v>1</v>
      </c>
      <c r="K112">
        <v>1</v>
      </c>
    </row>
    <row r="113" spans="1:11" x14ac:dyDescent="0.45">
      <c r="A113" t="s">
        <v>1203</v>
      </c>
      <c r="B113">
        <v>0</v>
      </c>
      <c r="C113">
        <v>0</v>
      </c>
      <c r="D113">
        <v>0</v>
      </c>
      <c r="E113">
        <v>0</v>
      </c>
      <c r="F113">
        <v>0</v>
      </c>
      <c r="G113">
        <v>0</v>
      </c>
      <c r="H113">
        <v>0</v>
      </c>
      <c r="I113">
        <v>1</v>
      </c>
      <c r="J113">
        <v>0</v>
      </c>
      <c r="K113">
        <v>0</v>
      </c>
    </row>
    <row r="115" spans="1:11" x14ac:dyDescent="0.45">
      <c r="A115">
        <v>12</v>
      </c>
    </row>
    <row r="116" spans="1:11" x14ac:dyDescent="0.45">
      <c r="B116" s="35" t="s">
        <v>5</v>
      </c>
      <c r="C116" s="35" t="s">
        <v>7</v>
      </c>
      <c r="D116" s="35" t="s">
        <v>9</v>
      </c>
      <c r="E116" s="35" t="s">
        <v>11</v>
      </c>
      <c r="F116" s="35" t="s">
        <v>13</v>
      </c>
      <c r="G116" s="35" t="s">
        <v>15</v>
      </c>
      <c r="H116" s="35" t="s">
        <v>16</v>
      </c>
      <c r="I116" s="35" t="s">
        <v>18</v>
      </c>
      <c r="J116" s="35" t="s">
        <v>20</v>
      </c>
      <c r="K116" s="35" t="s">
        <v>22</v>
      </c>
    </row>
    <row r="117" spans="1:11" x14ac:dyDescent="0.45">
      <c r="A117" t="s">
        <v>1216</v>
      </c>
      <c r="B117" s="103" t="s">
        <v>1446</v>
      </c>
      <c r="C117" t="s">
        <v>1445</v>
      </c>
      <c r="D117" t="s">
        <v>1444</v>
      </c>
      <c r="E117" t="s">
        <v>1443</v>
      </c>
      <c r="F117" t="s">
        <v>1442</v>
      </c>
      <c r="G117" t="s">
        <v>476</v>
      </c>
      <c r="H117" t="s">
        <v>1441</v>
      </c>
      <c r="I117" t="s">
        <v>1440</v>
      </c>
      <c r="J117" s="101" t="s">
        <v>1439</v>
      </c>
      <c r="K117" t="s">
        <v>1438</v>
      </c>
    </row>
    <row r="118" spans="1:11" x14ac:dyDescent="0.45">
      <c r="A118" t="s">
        <v>1210</v>
      </c>
      <c r="B118" s="45" t="s">
        <v>472</v>
      </c>
      <c r="C118" t="s">
        <v>1437</v>
      </c>
      <c r="D118" t="s">
        <v>473</v>
      </c>
      <c r="E118" s="100" t="s">
        <v>474</v>
      </c>
      <c r="F118" t="s">
        <v>475</v>
      </c>
      <c r="G118" t="s">
        <v>104</v>
      </c>
      <c r="H118" s="101" t="s">
        <v>1436</v>
      </c>
      <c r="I118" t="s">
        <v>478</v>
      </c>
      <c r="J118" t="s">
        <v>104</v>
      </c>
      <c r="K118" t="s">
        <v>1435</v>
      </c>
    </row>
    <row r="119" spans="1:11" x14ac:dyDescent="0.45">
      <c r="A119" t="s">
        <v>1208</v>
      </c>
      <c r="B119" s="45" t="s">
        <v>472</v>
      </c>
      <c r="C119" t="s">
        <v>1160</v>
      </c>
      <c r="D119" t="s">
        <v>473</v>
      </c>
      <c r="E119" t="s">
        <v>474</v>
      </c>
      <c r="F119" t="s">
        <v>475</v>
      </c>
      <c r="G119" t="s">
        <v>476</v>
      </c>
      <c r="H119" s="35" t="s">
        <v>477</v>
      </c>
      <c r="I119" t="s">
        <v>478</v>
      </c>
      <c r="J119" s="35"/>
      <c r="K119" t="s">
        <v>1435</v>
      </c>
    </row>
    <row r="121" spans="1:11" x14ac:dyDescent="0.45">
      <c r="A121" t="s">
        <v>1205</v>
      </c>
      <c r="B121">
        <v>1</v>
      </c>
      <c r="C121">
        <v>1</v>
      </c>
      <c r="D121">
        <v>2</v>
      </c>
      <c r="E121">
        <v>2</v>
      </c>
      <c r="F121">
        <v>1</v>
      </c>
      <c r="G121">
        <v>0</v>
      </c>
      <c r="H121">
        <v>1</v>
      </c>
      <c r="I121">
        <v>1</v>
      </c>
      <c r="J121">
        <v>0</v>
      </c>
      <c r="K121">
        <v>2</v>
      </c>
    </row>
    <row r="122" spans="1:11" x14ac:dyDescent="0.45">
      <c r="A122" t="s">
        <v>1204</v>
      </c>
      <c r="B122">
        <v>1</v>
      </c>
      <c r="C122">
        <v>1</v>
      </c>
      <c r="D122">
        <v>2</v>
      </c>
      <c r="E122">
        <v>2</v>
      </c>
      <c r="F122">
        <v>1</v>
      </c>
      <c r="G122">
        <v>1</v>
      </c>
      <c r="H122">
        <v>2</v>
      </c>
      <c r="I122">
        <v>2</v>
      </c>
      <c r="J122">
        <v>0</v>
      </c>
      <c r="K122">
        <v>3</v>
      </c>
    </row>
    <row r="123" spans="1:11" x14ac:dyDescent="0.45">
      <c r="A123" t="s">
        <v>1203</v>
      </c>
      <c r="B123">
        <v>1</v>
      </c>
      <c r="C123">
        <v>0</v>
      </c>
      <c r="D123">
        <v>0</v>
      </c>
      <c r="E123">
        <v>0</v>
      </c>
      <c r="F123">
        <v>0</v>
      </c>
      <c r="G123">
        <v>0</v>
      </c>
      <c r="H123">
        <v>0</v>
      </c>
      <c r="I123">
        <v>0</v>
      </c>
      <c r="J123">
        <v>1</v>
      </c>
      <c r="K123">
        <v>0</v>
      </c>
    </row>
    <row r="125" spans="1:11" x14ac:dyDescent="0.45">
      <c r="A125">
        <v>13</v>
      </c>
    </row>
    <row r="126" spans="1:11" x14ac:dyDescent="0.45">
      <c r="B126" s="35" t="s">
        <v>5</v>
      </c>
      <c r="C126" s="35" t="s">
        <v>7</v>
      </c>
      <c r="D126" s="35" t="s">
        <v>9</v>
      </c>
      <c r="E126" s="35" t="s">
        <v>11</v>
      </c>
      <c r="F126" s="35" t="s">
        <v>13</v>
      </c>
      <c r="G126" s="35" t="s">
        <v>15</v>
      </c>
      <c r="H126" s="35" t="s">
        <v>16</v>
      </c>
      <c r="I126" s="35" t="s">
        <v>18</v>
      </c>
      <c r="J126" s="35" t="s">
        <v>20</v>
      </c>
      <c r="K126" s="35" t="s">
        <v>22</v>
      </c>
    </row>
    <row r="127" spans="1:11" x14ac:dyDescent="0.45">
      <c r="A127" t="s">
        <v>1216</v>
      </c>
      <c r="B127" t="s">
        <v>1434</v>
      </c>
      <c r="C127" t="s">
        <v>1433</v>
      </c>
      <c r="D127" t="s">
        <v>104</v>
      </c>
      <c r="E127" t="s">
        <v>1432</v>
      </c>
      <c r="F127" t="s">
        <v>1431</v>
      </c>
      <c r="G127" t="s">
        <v>104</v>
      </c>
      <c r="H127" s="101" t="s">
        <v>1430</v>
      </c>
      <c r="I127" t="s">
        <v>104</v>
      </c>
      <c r="J127" t="s">
        <v>104</v>
      </c>
      <c r="K127" t="s">
        <v>1429</v>
      </c>
    </row>
    <row r="128" spans="1:11" x14ac:dyDescent="0.45">
      <c r="A128" t="s">
        <v>1210</v>
      </c>
      <c r="B128" t="s">
        <v>495</v>
      </c>
      <c r="C128" t="s">
        <v>496</v>
      </c>
      <c r="D128" s="100" t="s">
        <v>1428</v>
      </c>
      <c r="E128" t="s">
        <v>1427</v>
      </c>
      <c r="F128" t="s">
        <v>510</v>
      </c>
      <c r="G128" t="s">
        <v>497</v>
      </c>
      <c r="H128" t="s">
        <v>1426</v>
      </c>
      <c r="I128" t="s">
        <v>104</v>
      </c>
      <c r="J128" t="s">
        <v>1163</v>
      </c>
      <c r="K128" t="s">
        <v>1425</v>
      </c>
    </row>
    <row r="129" spans="1:11" x14ac:dyDescent="0.45">
      <c r="A129" t="s">
        <v>1208</v>
      </c>
      <c r="B129" t="s">
        <v>495</v>
      </c>
      <c r="C129" t="s">
        <v>496</v>
      </c>
      <c r="D129" t="s">
        <v>104</v>
      </c>
      <c r="E129" t="s">
        <v>1161</v>
      </c>
      <c r="F129" t="s">
        <v>510</v>
      </c>
      <c r="G129" t="s">
        <v>497</v>
      </c>
      <c r="H129" t="s">
        <v>1162</v>
      </c>
      <c r="I129" t="s">
        <v>104</v>
      </c>
      <c r="J129" t="s">
        <v>1163</v>
      </c>
      <c r="K129" t="s">
        <v>498</v>
      </c>
    </row>
    <row r="131" spans="1:11" x14ac:dyDescent="0.45">
      <c r="A131" t="s">
        <v>1205</v>
      </c>
      <c r="B131">
        <v>1</v>
      </c>
      <c r="C131">
        <v>1</v>
      </c>
      <c r="D131">
        <v>0</v>
      </c>
      <c r="E131">
        <v>1</v>
      </c>
      <c r="F131">
        <v>2</v>
      </c>
      <c r="G131">
        <v>0</v>
      </c>
      <c r="H131">
        <v>2</v>
      </c>
      <c r="I131">
        <v>0</v>
      </c>
      <c r="J131">
        <v>0</v>
      </c>
      <c r="K131">
        <v>3</v>
      </c>
    </row>
    <row r="132" spans="1:11" x14ac:dyDescent="0.45">
      <c r="A132" t="s">
        <v>1204</v>
      </c>
      <c r="B132">
        <v>1</v>
      </c>
      <c r="C132">
        <v>1</v>
      </c>
      <c r="D132">
        <v>0</v>
      </c>
      <c r="E132">
        <v>1</v>
      </c>
      <c r="F132">
        <v>2</v>
      </c>
      <c r="G132">
        <v>2</v>
      </c>
      <c r="H132">
        <v>2</v>
      </c>
      <c r="I132">
        <v>0</v>
      </c>
      <c r="J132">
        <v>1</v>
      </c>
      <c r="K132">
        <v>5</v>
      </c>
    </row>
    <row r="133" spans="1:11" x14ac:dyDescent="0.45">
      <c r="A133" t="s">
        <v>1203</v>
      </c>
      <c r="B133">
        <v>0</v>
      </c>
      <c r="C133">
        <v>0</v>
      </c>
      <c r="D133">
        <v>0</v>
      </c>
      <c r="E133">
        <v>0</v>
      </c>
      <c r="F133">
        <v>0</v>
      </c>
      <c r="G133">
        <v>0</v>
      </c>
      <c r="H133">
        <v>1</v>
      </c>
      <c r="I133">
        <v>0</v>
      </c>
      <c r="J133">
        <v>0</v>
      </c>
      <c r="K133">
        <v>0</v>
      </c>
    </row>
    <row r="135" spans="1:11" x14ac:dyDescent="0.45">
      <c r="A135">
        <v>14</v>
      </c>
    </row>
    <row r="136" spans="1:11" x14ac:dyDescent="0.45">
      <c r="B136" s="35" t="s">
        <v>5</v>
      </c>
      <c r="C136" s="35" t="s">
        <v>7</v>
      </c>
      <c r="D136" s="35" t="s">
        <v>9</v>
      </c>
      <c r="E136" s="35" t="s">
        <v>11</v>
      </c>
      <c r="F136" s="35" t="s">
        <v>13</v>
      </c>
      <c r="G136" s="35" t="s">
        <v>15</v>
      </c>
      <c r="H136" s="35" t="s">
        <v>16</v>
      </c>
      <c r="I136" s="35" t="s">
        <v>18</v>
      </c>
      <c r="J136" s="35" t="s">
        <v>20</v>
      </c>
      <c r="K136" s="35" t="s">
        <v>22</v>
      </c>
    </row>
    <row r="137" spans="1:11" x14ac:dyDescent="0.45">
      <c r="A137" t="s">
        <v>1216</v>
      </c>
      <c r="B137" t="s">
        <v>1424</v>
      </c>
      <c r="C137" t="s">
        <v>1423</v>
      </c>
      <c r="D137" t="s">
        <v>523</v>
      </c>
      <c r="E137" t="s">
        <v>1422</v>
      </c>
      <c r="F137" t="s">
        <v>524</v>
      </c>
      <c r="G137" t="s">
        <v>1421</v>
      </c>
      <c r="H137" t="s">
        <v>1420</v>
      </c>
      <c r="I137" t="s">
        <v>526</v>
      </c>
      <c r="J137" s="100" t="s">
        <v>1419</v>
      </c>
      <c r="K137" t="s">
        <v>1418</v>
      </c>
    </row>
    <row r="138" spans="1:11" x14ac:dyDescent="0.45">
      <c r="A138" t="s">
        <v>1210</v>
      </c>
      <c r="B138" s="41" t="s">
        <v>1417</v>
      </c>
      <c r="C138" t="s">
        <v>522</v>
      </c>
      <c r="D138" t="s">
        <v>523</v>
      </c>
      <c r="E138" t="s">
        <v>1416</v>
      </c>
      <c r="F138" t="s">
        <v>1415</v>
      </c>
      <c r="G138" s="98" t="s">
        <v>1414</v>
      </c>
      <c r="H138" t="s">
        <v>1413</v>
      </c>
      <c r="I138" t="s">
        <v>104</v>
      </c>
      <c r="J138" s="98" t="s">
        <v>1412</v>
      </c>
      <c r="K138" t="s">
        <v>1411</v>
      </c>
    </row>
    <row r="139" spans="1:11" x14ac:dyDescent="0.45">
      <c r="A139" t="s">
        <v>1208</v>
      </c>
      <c r="B139" s="35" t="s">
        <v>521</v>
      </c>
      <c r="C139" t="s">
        <v>522</v>
      </c>
      <c r="D139" t="s">
        <v>523</v>
      </c>
      <c r="E139" t="s">
        <v>1164</v>
      </c>
      <c r="F139" t="s">
        <v>524</v>
      </c>
      <c r="G139" t="s">
        <v>1410</v>
      </c>
      <c r="H139" t="s">
        <v>525</v>
      </c>
      <c r="I139" t="s">
        <v>526</v>
      </c>
      <c r="J139" s="35" t="s">
        <v>527</v>
      </c>
      <c r="K139" t="s">
        <v>544</v>
      </c>
    </row>
    <row r="141" spans="1:11" x14ac:dyDescent="0.45">
      <c r="A141" t="s">
        <v>1205</v>
      </c>
      <c r="B141">
        <v>1</v>
      </c>
      <c r="C141">
        <v>1</v>
      </c>
      <c r="D141">
        <v>1</v>
      </c>
      <c r="E141">
        <v>1</v>
      </c>
      <c r="F141">
        <v>1</v>
      </c>
      <c r="G141">
        <v>0</v>
      </c>
      <c r="H141">
        <v>1</v>
      </c>
      <c r="I141">
        <v>0</v>
      </c>
      <c r="J141">
        <v>1</v>
      </c>
      <c r="K141">
        <v>3</v>
      </c>
    </row>
    <row r="142" spans="1:11" x14ac:dyDescent="0.45">
      <c r="A142" t="s">
        <v>1204</v>
      </c>
      <c r="B142">
        <v>2</v>
      </c>
      <c r="C142">
        <v>1</v>
      </c>
      <c r="D142">
        <v>1</v>
      </c>
      <c r="E142">
        <v>2</v>
      </c>
      <c r="F142">
        <v>1</v>
      </c>
      <c r="G142">
        <v>2</v>
      </c>
      <c r="H142">
        <v>2</v>
      </c>
      <c r="I142">
        <v>2</v>
      </c>
      <c r="J142">
        <v>1</v>
      </c>
      <c r="K142">
        <v>4</v>
      </c>
    </row>
    <row r="143" spans="1:11" x14ac:dyDescent="0.45">
      <c r="A143" t="s">
        <v>1203</v>
      </c>
      <c r="B143">
        <v>0</v>
      </c>
      <c r="C143">
        <v>0</v>
      </c>
      <c r="D143">
        <v>0</v>
      </c>
      <c r="E143">
        <v>0</v>
      </c>
      <c r="F143">
        <v>0</v>
      </c>
      <c r="G143">
        <v>1</v>
      </c>
      <c r="H143">
        <v>0</v>
      </c>
      <c r="I143">
        <v>0</v>
      </c>
      <c r="J143" s="100"/>
      <c r="K143">
        <v>0</v>
      </c>
    </row>
    <row r="144" spans="1:11" x14ac:dyDescent="0.45">
      <c r="J144" s="100"/>
    </row>
    <row r="145" spans="1:11" x14ac:dyDescent="0.45">
      <c r="A145">
        <v>15</v>
      </c>
    </row>
    <row r="146" spans="1:11" x14ac:dyDescent="0.45">
      <c r="B146" s="35" t="s">
        <v>5</v>
      </c>
      <c r="C146" s="35" t="s">
        <v>7</v>
      </c>
      <c r="D146" s="35" t="s">
        <v>9</v>
      </c>
      <c r="E146" s="35" t="s">
        <v>11</v>
      </c>
      <c r="F146" s="35" t="s">
        <v>13</v>
      </c>
      <c r="G146" s="35" t="s">
        <v>15</v>
      </c>
      <c r="H146" s="35" t="s">
        <v>16</v>
      </c>
      <c r="I146" s="35" t="s">
        <v>18</v>
      </c>
      <c r="J146" s="35" t="s">
        <v>20</v>
      </c>
      <c r="K146" s="35" t="s">
        <v>22</v>
      </c>
    </row>
    <row r="147" spans="1:11" x14ac:dyDescent="0.45">
      <c r="A147" t="s">
        <v>1216</v>
      </c>
      <c r="B147" s="41" t="s">
        <v>1409</v>
      </c>
      <c r="C147" t="s">
        <v>1408</v>
      </c>
      <c r="D147" t="s">
        <v>104</v>
      </c>
      <c r="E147" t="s">
        <v>1407</v>
      </c>
      <c r="F147" t="s">
        <v>1406</v>
      </c>
      <c r="G147" t="s">
        <v>104</v>
      </c>
      <c r="H147" t="s">
        <v>1405</v>
      </c>
      <c r="I147" t="s">
        <v>104</v>
      </c>
      <c r="J147" t="s">
        <v>104</v>
      </c>
      <c r="K147" t="s">
        <v>1404</v>
      </c>
    </row>
    <row r="148" spans="1:11" x14ac:dyDescent="0.45">
      <c r="A148" t="s">
        <v>1210</v>
      </c>
      <c r="B148" s="41" t="s">
        <v>1403</v>
      </c>
      <c r="C148" t="s">
        <v>565</v>
      </c>
      <c r="D148" t="s">
        <v>566</v>
      </c>
      <c r="E148" t="s">
        <v>1402</v>
      </c>
      <c r="F148" t="s">
        <v>568</v>
      </c>
      <c r="G148" t="s">
        <v>104</v>
      </c>
      <c r="H148" t="s">
        <v>1401</v>
      </c>
      <c r="I148" t="s">
        <v>574</v>
      </c>
      <c r="J148" s="98" t="s">
        <v>1400</v>
      </c>
      <c r="K148" t="s">
        <v>1399</v>
      </c>
    </row>
    <row r="149" spans="1:11" x14ac:dyDescent="0.45">
      <c r="A149" t="s">
        <v>1208</v>
      </c>
      <c r="B149" s="41" t="s">
        <v>846</v>
      </c>
      <c r="C149" t="s">
        <v>565</v>
      </c>
      <c r="D149" t="s">
        <v>566</v>
      </c>
      <c r="E149" t="s">
        <v>567</v>
      </c>
      <c r="F149" t="s">
        <v>568</v>
      </c>
      <c r="G149" t="s">
        <v>104</v>
      </c>
      <c r="H149" t="s">
        <v>575</v>
      </c>
      <c r="I149" t="s">
        <v>574</v>
      </c>
      <c r="J149" s="35" t="s">
        <v>104</v>
      </c>
      <c r="K149" t="s">
        <v>1399</v>
      </c>
    </row>
    <row r="150" spans="1:11" x14ac:dyDescent="0.45">
      <c r="B150" s="102"/>
    </row>
    <row r="151" spans="1:11" x14ac:dyDescent="0.45">
      <c r="A151" t="s">
        <v>1205</v>
      </c>
      <c r="B151">
        <v>1</v>
      </c>
      <c r="C151">
        <v>1</v>
      </c>
      <c r="D151">
        <v>0</v>
      </c>
      <c r="E151">
        <v>1</v>
      </c>
      <c r="F151">
        <v>1</v>
      </c>
      <c r="G151">
        <v>0</v>
      </c>
      <c r="H151">
        <v>3</v>
      </c>
      <c r="I151">
        <v>0</v>
      </c>
      <c r="J151">
        <v>0</v>
      </c>
      <c r="K151">
        <v>3</v>
      </c>
    </row>
    <row r="152" spans="1:11" x14ac:dyDescent="0.45">
      <c r="A152" t="s">
        <v>1204</v>
      </c>
      <c r="B152">
        <v>1</v>
      </c>
      <c r="C152">
        <v>1</v>
      </c>
      <c r="D152">
        <v>1</v>
      </c>
      <c r="E152">
        <v>1</v>
      </c>
      <c r="F152">
        <v>1</v>
      </c>
      <c r="G152">
        <v>0</v>
      </c>
      <c r="H152">
        <v>4</v>
      </c>
      <c r="I152">
        <v>1</v>
      </c>
      <c r="J152">
        <v>0</v>
      </c>
      <c r="K152">
        <v>5</v>
      </c>
    </row>
    <row r="153" spans="1:11" x14ac:dyDescent="0.45">
      <c r="A153" t="s">
        <v>1203</v>
      </c>
      <c r="B153">
        <v>0</v>
      </c>
      <c r="C153">
        <v>0</v>
      </c>
      <c r="D153">
        <v>0</v>
      </c>
      <c r="E153">
        <v>0</v>
      </c>
      <c r="F153">
        <v>0</v>
      </c>
      <c r="G153">
        <v>0</v>
      </c>
      <c r="H153">
        <v>0</v>
      </c>
      <c r="I153">
        <v>0</v>
      </c>
      <c r="J153" s="100">
        <v>1</v>
      </c>
      <c r="K153">
        <v>0</v>
      </c>
    </row>
    <row r="155" spans="1:11" x14ac:dyDescent="0.45">
      <c r="A155" s="38">
        <v>16</v>
      </c>
    </row>
    <row r="156" spans="1:11" x14ac:dyDescent="0.45">
      <c r="B156" s="35" t="s">
        <v>5</v>
      </c>
      <c r="C156" s="35" t="s">
        <v>7</v>
      </c>
      <c r="D156" s="35" t="s">
        <v>9</v>
      </c>
      <c r="E156" s="35" t="s">
        <v>11</v>
      </c>
      <c r="F156" s="35" t="s">
        <v>13</v>
      </c>
      <c r="G156" s="35" t="s">
        <v>15</v>
      </c>
      <c r="H156" s="35" t="s">
        <v>16</v>
      </c>
      <c r="I156" s="35" t="s">
        <v>18</v>
      </c>
      <c r="J156" s="35" t="s">
        <v>20</v>
      </c>
      <c r="K156" s="35" t="s">
        <v>22</v>
      </c>
    </row>
    <row r="157" spans="1:11" x14ac:dyDescent="0.45">
      <c r="A157" t="s">
        <v>1216</v>
      </c>
      <c r="B157" t="s">
        <v>104</v>
      </c>
      <c r="C157" t="s">
        <v>1398</v>
      </c>
      <c r="D157" t="s">
        <v>104</v>
      </c>
      <c r="E157" t="s">
        <v>1397</v>
      </c>
      <c r="F157" t="s">
        <v>104</v>
      </c>
      <c r="G157" t="s">
        <v>1396</v>
      </c>
      <c r="H157" t="s">
        <v>1395</v>
      </c>
      <c r="I157" t="s">
        <v>104</v>
      </c>
      <c r="J157" s="98" t="s">
        <v>1394</v>
      </c>
      <c r="K157" t="s">
        <v>1393</v>
      </c>
    </row>
    <row r="158" spans="1:11" x14ac:dyDescent="0.45">
      <c r="A158" t="s">
        <v>1210</v>
      </c>
      <c r="B158" s="41" t="s">
        <v>597</v>
      </c>
      <c r="C158" t="s">
        <v>598</v>
      </c>
      <c r="D158" t="s">
        <v>599</v>
      </c>
      <c r="E158" t="s">
        <v>600</v>
      </c>
      <c r="F158" t="s">
        <v>601</v>
      </c>
      <c r="G158" t="s">
        <v>1392</v>
      </c>
      <c r="H158" t="s">
        <v>602</v>
      </c>
      <c r="I158" t="s">
        <v>603</v>
      </c>
      <c r="J158" t="s">
        <v>604</v>
      </c>
      <c r="K158" t="s">
        <v>1390</v>
      </c>
    </row>
    <row r="159" spans="1:11" x14ac:dyDescent="0.45">
      <c r="A159" t="s">
        <v>1208</v>
      </c>
      <c r="B159" s="41" t="s">
        <v>597</v>
      </c>
      <c r="C159" t="s">
        <v>598</v>
      </c>
      <c r="D159" t="s">
        <v>599</v>
      </c>
      <c r="E159" t="s">
        <v>600</v>
      </c>
      <c r="F159" t="s">
        <v>601</v>
      </c>
      <c r="G159" t="s">
        <v>1391</v>
      </c>
      <c r="H159" t="s">
        <v>602</v>
      </c>
      <c r="I159" t="s">
        <v>603</v>
      </c>
      <c r="J159" t="s">
        <v>604</v>
      </c>
      <c r="K159" t="s">
        <v>1390</v>
      </c>
    </row>
    <row r="161" spans="1:11" x14ac:dyDescent="0.45">
      <c r="A161" t="s">
        <v>1205</v>
      </c>
      <c r="B161">
        <v>0</v>
      </c>
      <c r="C161">
        <v>1</v>
      </c>
      <c r="D161">
        <v>0</v>
      </c>
      <c r="E161">
        <v>1</v>
      </c>
      <c r="F161">
        <v>0</v>
      </c>
      <c r="G161">
        <v>3</v>
      </c>
      <c r="H161">
        <v>2</v>
      </c>
      <c r="I161">
        <v>0</v>
      </c>
      <c r="J161">
        <v>0</v>
      </c>
      <c r="K161">
        <v>3</v>
      </c>
    </row>
    <row r="162" spans="1:11" x14ac:dyDescent="0.45">
      <c r="A162" t="s">
        <v>1204</v>
      </c>
      <c r="B162">
        <v>1</v>
      </c>
      <c r="C162">
        <v>3</v>
      </c>
      <c r="D162">
        <v>2</v>
      </c>
      <c r="E162">
        <v>1</v>
      </c>
      <c r="F162">
        <v>3</v>
      </c>
      <c r="G162">
        <v>6</v>
      </c>
      <c r="H162">
        <v>8</v>
      </c>
      <c r="I162">
        <v>1</v>
      </c>
      <c r="J162">
        <v>1</v>
      </c>
      <c r="K162">
        <v>9</v>
      </c>
    </row>
    <row r="163" spans="1:11" x14ac:dyDescent="0.45">
      <c r="A163" t="s">
        <v>1203</v>
      </c>
      <c r="B163">
        <v>0</v>
      </c>
      <c r="C163">
        <v>0</v>
      </c>
      <c r="D163">
        <v>0</v>
      </c>
      <c r="E163">
        <v>0</v>
      </c>
      <c r="F163">
        <v>0</v>
      </c>
      <c r="G163">
        <v>0</v>
      </c>
      <c r="H163">
        <v>0</v>
      </c>
      <c r="I163">
        <v>0</v>
      </c>
      <c r="J163">
        <v>0</v>
      </c>
      <c r="K163">
        <v>0</v>
      </c>
    </row>
    <row r="165" spans="1:11" x14ac:dyDescent="0.45">
      <c r="A165" s="38">
        <v>17</v>
      </c>
    </row>
    <row r="166" spans="1:11" x14ac:dyDescent="0.45">
      <c r="B166" s="35" t="s">
        <v>5</v>
      </c>
      <c r="C166" s="35" t="s">
        <v>7</v>
      </c>
      <c r="D166" s="35" t="s">
        <v>9</v>
      </c>
      <c r="E166" s="35" t="s">
        <v>11</v>
      </c>
      <c r="F166" s="35" t="s">
        <v>13</v>
      </c>
      <c r="G166" s="35" t="s">
        <v>15</v>
      </c>
      <c r="H166" s="35" t="s">
        <v>16</v>
      </c>
      <c r="I166" s="35" t="s">
        <v>18</v>
      </c>
      <c r="J166" s="35" t="s">
        <v>20</v>
      </c>
      <c r="K166" s="35" t="s">
        <v>22</v>
      </c>
    </row>
    <row r="167" spans="1:11" x14ac:dyDescent="0.45">
      <c r="A167" t="s">
        <v>1216</v>
      </c>
      <c r="B167" t="s">
        <v>640</v>
      </c>
      <c r="C167" t="s">
        <v>1389</v>
      </c>
      <c r="D167" t="s">
        <v>641</v>
      </c>
      <c r="E167" t="s">
        <v>1388</v>
      </c>
      <c r="F167" t="s">
        <v>1387</v>
      </c>
      <c r="G167" t="s">
        <v>104</v>
      </c>
      <c r="H167" t="s">
        <v>1386</v>
      </c>
      <c r="I167" t="s">
        <v>104</v>
      </c>
      <c r="J167" t="s">
        <v>1385</v>
      </c>
      <c r="K167" t="s">
        <v>644</v>
      </c>
    </row>
    <row r="168" spans="1:11" x14ac:dyDescent="0.45">
      <c r="A168" t="s">
        <v>1210</v>
      </c>
      <c r="B168" t="s">
        <v>597</v>
      </c>
      <c r="C168" t="s">
        <v>1384</v>
      </c>
      <c r="D168" t="s">
        <v>641</v>
      </c>
      <c r="E168" t="s">
        <v>642</v>
      </c>
      <c r="F168" t="s">
        <v>1383</v>
      </c>
      <c r="G168" s="98" t="s">
        <v>1382</v>
      </c>
      <c r="H168" t="s">
        <v>1381</v>
      </c>
      <c r="I168" t="s">
        <v>66</v>
      </c>
      <c r="J168" t="s">
        <v>645</v>
      </c>
      <c r="K168" t="s">
        <v>641</v>
      </c>
    </row>
    <row r="169" spans="1:11" x14ac:dyDescent="0.45">
      <c r="A169" t="s">
        <v>1208</v>
      </c>
      <c r="B169" t="s">
        <v>640</v>
      </c>
      <c r="C169" s="35" t="s">
        <v>1167</v>
      </c>
      <c r="D169" t="s">
        <v>641</v>
      </c>
      <c r="E169" t="s">
        <v>642</v>
      </c>
      <c r="F169" s="35" t="s">
        <v>643</v>
      </c>
      <c r="G169" s="35" t="s">
        <v>644</v>
      </c>
      <c r="H169" t="s">
        <v>1381</v>
      </c>
      <c r="I169" t="s">
        <v>104</v>
      </c>
      <c r="J169" t="s">
        <v>645</v>
      </c>
      <c r="K169" t="s">
        <v>641</v>
      </c>
    </row>
    <row r="171" spans="1:11" x14ac:dyDescent="0.45">
      <c r="A171" t="s">
        <v>1205</v>
      </c>
      <c r="B171">
        <v>1</v>
      </c>
      <c r="C171">
        <v>1</v>
      </c>
      <c r="D171">
        <v>1</v>
      </c>
      <c r="E171">
        <v>1</v>
      </c>
      <c r="F171">
        <v>1</v>
      </c>
      <c r="G171">
        <v>0</v>
      </c>
      <c r="H171">
        <v>1</v>
      </c>
      <c r="I171">
        <v>0</v>
      </c>
      <c r="J171">
        <v>1</v>
      </c>
      <c r="K171">
        <v>0</v>
      </c>
    </row>
    <row r="172" spans="1:11" x14ac:dyDescent="0.45">
      <c r="A172" t="s">
        <v>1204</v>
      </c>
      <c r="B172">
        <v>1</v>
      </c>
      <c r="C172">
        <v>1</v>
      </c>
      <c r="D172">
        <v>1</v>
      </c>
      <c r="E172">
        <v>1</v>
      </c>
      <c r="F172">
        <v>1</v>
      </c>
      <c r="G172">
        <v>0</v>
      </c>
      <c r="H172">
        <v>2</v>
      </c>
      <c r="I172">
        <v>0</v>
      </c>
      <c r="J172">
        <v>1</v>
      </c>
      <c r="K172">
        <v>1</v>
      </c>
    </row>
    <row r="173" spans="1:11" x14ac:dyDescent="0.45">
      <c r="A173" t="s">
        <v>1203</v>
      </c>
      <c r="B173">
        <v>0</v>
      </c>
      <c r="C173">
        <v>0</v>
      </c>
      <c r="D173">
        <v>0</v>
      </c>
      <c r="E173">
        <v>0</v>
      </c>
      <c r="F173">
        <v>0</v>
      </c>
      <c r="G173">
        <v>0</v>
      </c>
      <c r="H173">
        <v>0</v>
      </c>
      <c r="I173">
        <v>0</v>
      </c>
      <c r="J173">
        <v>0</v>
      </c>
      <c r="K173">
        <v>0</v>
      </c>
    </row>
    <row r="175" spans="1:11" x14ac:dyDescent="0.45">
      <c r="A175" s="38">
        <v>18</v>
      </c>
    </row>
    <row r="176" spans="1:11" x14ac:dyDescent="0.45">
      <c r="B176" s="35" t="s">
        <v>5</v>
      </c>
      <c r="C176" s="35" t="s">
        <v>7</v>
      </c>
      <c r="D176" s="35" t="s">
        <v>9</v>
      </c>
      <c r="E176" s="35" t="s">
        <v>11</v>
      </c>
      <c r="F176" s="35" t="s">
        <v>13</v>
      </c>
      <c r="G176" s="35" t="s">
        <v>15</v>
      </c>
      <c r="H176" s="35" t="s">
        <v>16</v>
      </c>
      <c r="I176" s="35" t="s">
        <v>18</v>
      </c>
      <c r="J176" s="35" t="s">
        <v>20</v>
      </c>
      <c r="K176" s="35" t="s">
        <v>22</v>
      </c>
    </row>
    <row r="177" spans="1:11" x14ac:dyDescent="0.45">
      <c r="A177" t="s">
        <v>1216</v>
      </c>
      <c r="B177" t="s">
        <v>1380</v>
      </c>
      <c r="C177" t="s">
        <v>1379</v>
      </c>
      <c r="D177" t="s">
        <v>1368</v>
      </c>
      <c r="E177" t="s">
        <v>1372</v>
      </c>
      <c r="F177" t="s">
        <v>104</v>
      </c>
      <c r="G177" t="s">
        <v>1378</v>
      </c>
      <c r="H177" t="s">
        <v>1377</v>
      </c>
      <c r="I177" t="s">
        <v>1376</v>
      </c>
      <c r="J177" t="s">
        <v>1375</v>
      </c>
      <c r="K177" t="s">
        <v>1374</v>
      </c>
    </row>
    <row r="178" spans="1:11" x14ac:dyDescent="0.45">
      <c r="A178" t="s">
        <v>1210</v>
      </c>
      <c r="B178" s="41" t="s">
        <v>1373</v>
      </c>
      <c r="C178" t="s">
        <v>653</v>
      </c>
      <c r="D178" t="s">
        <v>1372</v>
      </c>
      <c r="E178" t="s">
        <v>1371</v>
      </c>
      <c r="F178" t="s">
        <v>654</v>
      </c>
      <c r="G178" t="s">
        <v>1370</v>
      </c>
      <c r="H178" t="s">
        <v>1369</v>
      </c>
      <c r="I178" t="s">
        <v>657</v>
      </c>
      <c r="J178" t="s">
        <v>658</v>
      </c>
      <c r="K178" t="s">
        <v>659</v>
      </c>
    </row>
    <row r="179" spans="1:11" x14ac:dyDescent="0.45">
      <c r="A179" t="s">
        <v>1208</v>
      </c>
      <c r="B179" s="41" t="s">
        <v>672</v>
      </c>
      <c r="C179" t="s">
        <v>653</v>
      </c>
      <c r="D179" t="s">
        <v>1368</v>
      </c>
      <c r="E179" t="s">
        <v>1367</v>
      </c>
      <c r="F179" t="s">
        <v>654</v>
      </c>
      <c r="G179" t="s">
        <v>655</v>
      </c>
      <c r="H179" t="s">
        <v>656</v>
      </c>
      <c r="I179" t="s">
        <v>657</v>
      </c>
      <c r="J179" t="s">
        <v>658</v>
      </c>
      <c r="K179" t="s">
        <v>659</v>
      </c>
    </row>
    <row r="181" spans="1:11" x14ac:dyDescent="0.45">
      <c r="A181" t="s">
        <v>1205</v>
      </c>
      <c r="B181">
        <v>2</v>
      </c>
      <c r="C181">
        <v>1</v>
      </c>
      <c r="D181">
        <v>1</v>
      </c>
      <c r="E181">
        <v>0</v>
      </c>
      <c r="F181">
        <v>0</v>
      </c>
      <c r="G181">
        <v>2</v>
      </c>
      <c r="H181">
        <v>2</v>
      </c>
      <c r="I181">
        <v>1</v>
      </c>
      <c r="J181">
        <v>1</v>
      </c>
      <c r="K181">
        <v>2</v>
      </c>
    </row>
    <row r="182" spans="1:11" x14ac:dyDescent="0.45">
      <c r="A182" t="s">
        <v>1204</v>
      </c>
      <c r="B182">
        <v>1</v>
      </c>
      <c r="C182">
        <v>1</v>
      </c>
      <c r="D182">
        <v>2</v>
      </c>
      <c r="E182">
        <v>2</v>
      </c>
      <c r="F182">
        <v>1</v>
      </c>
      <c r="G182">
        <v>4</v>
      </c>
      <c r="H182">
        <v>3</v>
      </c>
      <c r="I182">
        <v>1</v>
      </c>
      <c r="J182">
        <v>1</v>
      </c>
      <c r="K182">
        <v>3</v>
      </c>
    </row>
    <row r="183" spans="1:11" x14ac:dyDescent="0.45">
      <c r="A183" t="s">
        <v>1203</v>
      </c>
      <c r="B183">
        <v>0</v>
      </c>
      <c r="C183">
        <v>0</v>
      </c>
      <c r="D183">
        <v>0</v>
      </c>
      <c r="E183">
        <v>0</v>
      </c>
      <c r="F183">
        <v>0</v>
      </c>
      <c r="G183">
        <v>0</v>
      </c>
      <c r="H183">
        <v>0</v>
      </c>
      <c r="I183">
        <v>0</v>
      </c>
      <c r="J183">
        <v>0</v>
      </c>
      <c r="K183">
        <v>0</v>
      </c>
    </row>
    <row r="185" spans="1:11" x14ac:dyDescent="0.45">
      <c r="A185" s="38">
        <v>19</v>
      </c>
    </row>
    <row r="186" spans="1:11" x14ac:dyDescent="0.45">
      <c r="B186" s="35" t="s">
        <v>5</v>
      </c>
      <c r="C186" s="35" t="s">
        <v>7</v>
      </c>
      <c r="D186" s="35" t="s">
        <v>9</v>
      </c>
      <c r="E186" s="35" t="s">
        <v>11</v>
      </c>
      <c r="F186" s="35" t="s">
        <v>13</v>
      </c>
      <c r="G186" s="35" t="s">
        <v>15</v>
      </c>
      <c r="H186" s="35" t="s">
        <v>16</v>
      </c>
      <c r="I186" s="35" t="s">
        <v>18</v>
      </c>
      <c r="J186" s="35" t="s">
        <v>20</v>
      </c>
      <c r="K186" s="35" t="s">
        <v>22</v>
      </c>
    </row>
    <row r="187" spans="1:11" x14ac:dyDescent="0.45">
      <c r="A187" t="s">
        <v>1216</v>
      </c>
      <c r="B187" t="s">
        <v>1366</v>
      </c>
      <c r="C187" t="s">
        <v>1365</v>
      </c>
      <c r="D187" t="s">
        <v>696</v>
      </c>
      <c r="E187" t="s">
        <v>1364</v>
      </c>
      <c r="F187" t="s">
        <v>1363</v>
      </c>
      <c r="G187" t="s">
        <v>1362</v>
      </c>
      <c r="H187" t="s">
        <v>1361</v>
      </c>
      <c r="I187" t="s">
        <v>1360</v>
      </c>
      <c r="J187" s="98" t="s">
        <v>1359</v>
      </c>
      <c r="K187" t="s">
        <v>1358</v>
      </c>
    </row>
    <row r="188" spans="1:11" x14ac:dyDescent="0.45">
      <c r="A188" t="s">
        <v>1210</v>
      </c>
      <c r="B188" t="s">
        <v>1357</v>
      </c>
      <c r="C188" t="s">
        <v>695</v>
      </c>
      <c r="D188" t="s">
        <v>696</v>
      </c>
      <c r="E188" t="s">
        <v>707</v>
      </c>
      <c r="F188" t="s">
        <v>1356</v>
      </c>
      <c r="G188" t="s">
        <v>710</v>
      </c>
      <c r="H188" t="s">
        <v>1355</v>
      </c>
      <c r="I188" t="s">
        <v>1354</v>
      </c>
      <c r="J188" t="s">
        <v>697</v>
      </c>
      <c r="K188" t="s">
        <v>1353</v>
      </c>
    </row>
    <row r="189" spans="1:11" x14ac:dyDescent="0.45">
      <c r="A189" t="s">
        <v>1208</v>
      </c>
      <c r="B189" t="s">
        <v>845</v>
      </c>
      <c r="C189" t="s">
        <v>695</v>
      </c>
      <c r="D189" t="s">
        <v>696</v>
      </c>
      <c r="E189" t="s">
        <v>707</v>
      </c>
      <c r="F189" t="s">
        <v>1352</v>
      </c>
      <c r="G189" t="s">
        <v>710</v>
      </c>
      <c r="H189" t="s">
        <v>1351</v>
      </c>
      <c r="I189" t="s">
        <v>1350</v>
      </c>
      <c r="J189" t="s">
        <v>697</v>
      </c>
      <c r="K189" t="s">
        <v>698</v>
      </c>
    </row>
    <row r="191" spans="1:11" x14ac:dyDescent="0.45">
      <c r="A191" t="s">
        <v>1205</v>
      </c>
      <c r="B191">
        <v>1</v>
      </c>
      <c r="C191">
        <v>1</v>
      </c>
      <c r="D191">
        <v>1</v>
      </c>
      <c r="E191">
        <v>1</v>
      </c>
      <c r="F191">
        <v>0</v>
      </c>
      <c r="G191">
        <v>0</v>
      </c>
      <c r="H191">
        <v>2</v>
      </c>
      <c r="I191">
        <v>0</v>
      </c>
      <c r="J191">
        <v>1</v>
      </c>
      <c r="K191">
        <v>3</v>
      </c>
    </row>
    <row r="192" spans="1:11" x14ac:dyDescent="0.45">
      <c r="A192" t="s">
        <v>1204</v>
      </c>
      <c r="B192">
        <v>1</v>
      </c>
      <c r="C192">
        <v>1</v>
      </c>
      <c r="D192">
        <v>1</v>
      </c>
      <c r="E192">
        <v>1</v>
      </c>
      <c r="F192">
        <v>5</v>
      </c>
      <c r="G192">
        <v>1</v>
      </c>
      <c r="H192">
        <v>4</v>
      </c>
      <c r="I192">
        <v>3</v>
      </c>
      <c r="J192">
        <v>1</v>
      </c>
      <c r="K192">
        <v>4</v>
      </c>
    </row>
    <row r="193" spans="1:11" x14ac:dyDescent="0.45">
      <c r="A193" t="s">
        <v>1203</v>
      </c>
      <c r="B193">
        <v>0</v>
      </c>
      <c r="C193">
        <v>0</v>
      </c>
      <c r="D193">
        <v>0</v>
      </c>
      <c r="E193">
        <v>0</v>
      </c>
      <c r="F193">
        <v>0</v>
      </c>
      <c r="G193">
        <v>0</v>
      </c>
      <c r="H193">
        <v>0</v>
      </c>
      <c r="I193">
        <v>0</v>
      </c>
      <c r="J193">
        <v>1</v>
      </c>
      <c r="K193">
        <v>0</v>
      </c>
    </row>
    <row r="195" spans="1:11" x14ac:dyDescent="0.45">
      <c r="A195" s="38">
        <v>20</v>
      </c>
    </row>
    <row r="196" spans="1:11" x14ac:dyDescent="0.45">
      <c r="B196" s="35" t="s">
        <v>5</v>
      </c>
      <c r="C196" s="35" t="s">
        <v>7</v>
      </c>
      <c r="D196" s="35" t="s">
        <v>9</v>
      </c>
      <c r="E196" s="35" t="s">
        <v>11</v>
      </c>
      <c r="F196" s="35" t="s">
        <v>13</v>
      </c>
      <c r="G196" s="35" t="s">
        <v>15</v>
      </c>
      <c r="H196" s="35" t="s">
        <v>16</v>
      </c>
      <c r="I196" s="35" t="s">
        <v>18</v>
      </c>
      <c r="J196" s="35" t="s">
        <v>20</v>
      </c>
      <c r="K196" s="35" t="s">
        <v>22</v>
      </c>
    </row>
    <row r="197" spans="1:11" x14ac:dyDescent="0.45">
      <c r="A197" t="s">
        <v>1216</v>
      </c>
      <c r="B197" t="s">
        <v>104</v>
      </c>
      <c r="C197" t="s">
        <v>1349</v>
      </c>
      <c r="D197" t="s">
        <v>728</v>
      </c>
      <c r="E197" t="s">
        <v>1348</v>
      </c>
      <c r="F197" s="101" t="s">
        <v>1347</v>
      </c>
      <c r="G197" t="s">
        <v>1346</v>
      </c>
      <c r="H197" t="s">
        <v>1345</v>
      </c>
      <c r="I197" t="s">
        <v>1344</v>
      </c>
      <c r="J197" t="s">
        <v>104</v>
      </c>
      <c r="K197" t="s">
        <v>1343</v>
      </c>
    </row>
    <row r="198" spans="1:11" x14ac:dyDescent="0.45">
      <c r="A198" t="s">
        <v>1210</v>
      </c>
      <c r="B198" t="s">
        <v>726</v>
      </c>
      <c r="C198" t="s">
        <v>1342</v>
      </c>
      <c r="D198" t="s">
        <v>728</v>
      </c>
      <c r="E198" t="s">
        <v>729</v>
      </c>
      <c r="F198" t="s">
        <v>730</v>
      </c>
      <c r="G198" t="s">
        <v>731</v>
      </c>
      <c r="H198" t="s">
        <v>732</v>
      </c>
      <c r="I198" t="s">
        <v>733</v>
      </c>
      <c r="J198" t="s">
        <v>104</v>
      </c>
      <c r="K198" t="s">
        <v>734</v>
      </c>
    </row>
    <row r="199" spans="1:11" x14ac:dyDescent="0.45">
      <c r="A199" t="s">
        <v>1208</v>
      </c>
      <c r="B199" t="s">
        <v>726</v>
      </c>
      <c r="C199" t="s">
        <v>727</v>
      </c>
      <c r="D199" t="s">
        <v>728</v>
      </c>
      <c r="E199" t="s">
        <v>729</v>
      </c>
      <c r="F199" t="s">
        <v>730</v>
      </c>
      <c r="G199" t="s">
        <v>731</v>
      </c>
      <c r="H199" t="s">
        <v>732</v>
      </c>
      <c r="I199" t="s">
        <v>733</v>
      </c>
      <c r="J199" t="s">
        <v>104</v>
      </c>
      <c r="K199" t="s">
        <v>734</v>
      </c>
    </row>
    <row r="201" spans="1:11" x14ac:dyDescent="0.45">
      <c r="A201" t="s">
        <v>1205</v>
      </c>
      <c r="B201">
        <v>0</v>
      </c>
      <c r="C201">
        <v>1</v>
      </c>
      <c r="D201">
        <v>1</v>
      </c>
      <c r="E201">
        <v>1</v>
      </c>
      <c r="F201">
        <v>1</v>
      </c>
      <c r="G201">
        <v>1</v>
      </c>
      <c r="H201">
        <v>1</v>
      </c>
      <c r="I201">
        <v>3</v>
      </c>
      <c r="J201">
        <v>0</v>
      </c>
      <c r="K201">
        <v>1</v>
      </c>
    </row>
    <row r="202" spans="1:11" x14ac:dyDescent="0.45">
      <c r="A202" t="s">
        <v>1204</v>
      </c>
      <c r="B202">
        <v>0</v>
      </c>
      <c r="C202">
        <v>1</v>
      </c>
      <c r="D202">
        <v>1</v>
      </c>
      <c r="E202">
        <v>1</v>
      </c>
      <c r="F202">
        <v>1</v>
      </c>
      <c r="G202">
        <v>1</v>
      </c>
      <c r="H202">
        <v>3</v>
      </c>
      <c r="I202">
        <v>3</v>
      </c>
      <c r="J202">
        <v>0</v>
      </c>
      <c r="K202">
        <v>3</v>
      </c>
    </row>
    <row r="203" spans="1:11" x14ac:dyDescent="0.45">
      <c r="A203" t="s">
        <v>1203</v>
      </c>
      <c r="B203">
        <v>0</v>
      </c>
      <c r="C203">
        <v>0</v>
      </c>
      <c r="D203">
        <v>0</v>
      </c>
      <c r="E203">
        <v>0</v>
      </c>
      <c r="F203">
        <v>1</v>
      </c>
      <c r="G203">
        <v>0</v>
      </c>
      <c r="H203">
        <v>0</v>
      </c>
      <c r="I203">
        <v>0</v>
      </c>
      <c r="J203">
        <v>0</v>
      </c>
      <c r="K203">
        <v>0</v>
      </c>
    </row>
    <row r="205" spans="1:11" x14ac:dyDescent="0.45">
      <c r="A205" s="38">
        <v>21</v>
      </c>
    </row>
    <row r="206" spans="1:11" x14ac:dyDescent="0.45">
      <c r="B206" s="35" t="s">
        <v>5</v>
      </c>
      <c r="C206" s="35" t="s">
        <v>7</v>
      </c>
      <c r="D206" s="35" t="s">
        <v>9</v>
      </c>
      <c r="E206" s="35" t="s">
        <v>11</v>
      </c>
      <c r="F206" s="35" t="s">
        <v>13</v>
      </c>
      <c r="G206" s="35" t="s">
        <v>15</v>
      </c>
      <c r="H206" s="35" t="s">
        <v>16</v>
      </c>
      <c r="I206" s="35" t="s">
        <v>18</v>
      </c>
      <c r="J206" s="35" t="s">
        <v>20</v>
      </c>
      <c r="K206" s="35" t="s">
        <v>22</v>
      </c>
    </row>
    <row r="207" spans="1:11" x14ac:dyDescent="0.45">
      <c r="A207" t="s">
        <v>1216</v>
      </c>
      <c r="B207" t="s">
        <v>1341</v>
      </c>
      <c r="C207" t="s">
        <v>1340</v>
      </c>
      <c r="D207" s="101" t="s">
        <v>728</v>
      </c>
      <c r="E207" t="s">
        <v>1339</v>
      </c>
      <c r="F207" t="s">
        <v>1338</v>
      </c>
      <c r="G207" s="98" t="s">
        <v>1337</v>
      </c>
      <c r="H207" t="s">
        <v>1336</v>
      </c>
      <c r="I207" t="s">
        <v>1335</v>
      </c>
      <c r="J207" s="98" t="s">
        <v>1334</v>
      </c>
      <c r="K207" t="s">
        <v>780</v>
      </c>
    </row>
    <row r="208" spans="1:11" x14ac:dyDescent="0.45">
      <c r="A208" t="s">
        <v>1210</v>
      </c>
      <c r="B208" t="s">
        <v>1333</v>
      </c>
      <c r="C208" t="s">
        <v>1332</v>
      </c>
      <c r="D208" t="s">
        <v>777</v>
      </c>
      <c r="E208" t="s">
        <v>1168</v>
      </c>
      <c r="F208" t="s">
        <v>1330</v>
      </c>
      <c r="G208" t="s">
        <v>778</v>
      </c>
      <c r="H208" t="s">
        <v>1331</v>
      </c>
      <c r="I208" t="s">
        <v>779</v>
      </c>
      <c r="J208" t="s">
        <v>104</v>
      </c>
      <c r="K208" t="s">
        <v>780</v>
      </c>
    </row>
    <row r="209" spans="1:11" x14ac:dyDescent="0.45">
      <c r="A209" t="s">
        <v>1208</v>
      </c>
      <c r="B209" t="s">
        <v>844</v>
      </c>
      <c r="C209" t="s">
        <v>776</v>
      </c>
      <c r="D209" t="s">
        <v>777</v>
      </c>
      <c r="E209" t="s">
        <v>1168</v>
      </c>
      <c r="F209" t="s">
        <v>1330</v>
      </c>
      <c r="G209" s="35" t="s">
        <v>778</v>
      </c>
      <c r="H209" s="35" t="s">
        <v>1329</v>
      </c>
      <c r="I209" t="s">
        <v>779</v>
      </c>
      <c r="J209" t="s">
        <v>104</v>
      </c>
      <c r="K209" t="s">
        <v>780</v>
      </c>
    </row>
    <row r="211" spans="1:11" x14ac:dyDescent="0.45">
      <c r="A211" t="s">
        <v>1205</v>
      </c>
      <c r="B211">
        <v>2</v>
      </c>
      <c r="C211">
        <v>1</v>
      </c>
      <c r="D211">
        <v>0</v>
      </c>
      <c r="E211">
        <v>1</v>
      </c>
      <c r="F211">
        <v>3</v>
      </c>
      <c r="G211">
        <v>0</v>
      </c>
      <c r="H211">
        <v>1</v>
      </c>
      <c r="I211">
        <v>1</v>
      </c>
      <c r="J211">
        <v>0</v>
      </c>
      <c r="K211">
        <v>1</v>
      </c>
    </row>
    <row r="212" spans="1:11" x14ac:dyDescent="0.45">
      <c r="A212" t="s">
        <v>1204</v>
      </c>
      <c r="B212">
        <v>1</v>
      </c>
      <c r="C212">
        <v>1</v>
      </c>
      <c r="D212">
        <v>1</v>
      </c>
      <c r="E212">
        <v>1</v>
      </c>
      <c r="F212">
        <v>3</v>
      </c>
      <c r="G212">
        <v>1</v>
      </c>
      <c r="H212">
        <v>3</v>
      </c>
      <c r="I212">
        <v>3</v>
      </c>
      <c r="J212">
        <v>0</v>
      </c>
      <c r="K212">
        <v>1</v>
      </c>
    </row>
    <row r="213" spans="1:11" x14ac:dyDescent="0.45">
      <c r="A213" t="s">
        <v>1203</v>
      </c>
      <c r="B213">
        <v>0</v>
      </c>
      <c r="C213">
        <v>0</v>
      </c>
      <c r="D213">
        <v>1</v>
      </c>
      <c r="E213">
        <v>1</v>
      </c>
      <c r="F213">
        <v>0</v>
      </c>
      <c r="G213">
        <v>0</v>
      </c>
      <c r="H213">
        <v>0</v>
      </c>
      <c r="I213">
        <v>0</v>
      </c>
      <c r="J213">
        <v>0</v>
      </c>
      <c r="K213">
        <v>0</v>
      </c>
    </row>
    <row r="215" spans="1:11" x14ac:dyDescent="0.45">
      <c r="A215" s="38">
        <v>22</v>
      </c>
    </row>
    <row r="216" spans="1:11" x14ac:dyDescent="0.45">
      <c r="B216" s="35" t="s">
        <v>5</v>
      </c>
      <c r="C216" s="35" t="s">
        <v>7</v>
      </c>
      <c r="D216" s="35" t="s">
        <v>9</v>
      </c>
      <c r="E216" s="35" t="s">
        <v>11</v>
      </c>
      <c r="F216" s="35" t="s">
        <v>13</v>
      </c>
      <c r="G216" s="35" t="s">
        <v>15</v>
      </c>
      <c r="H216" s="35" t="s">
        <v>16</v>
      </c>
      <c r="I216" s="35" t="s">
        <v>18</v>
      </c>
      <c r="J216" s="35" t="s">
        <v>20</v>
      </c>
      <c r="K216" s="35" t="s">
        <v>22</v>
      </c>
    </row>
    <row r="217" spans="1:11" x14ac:dyDescent="0.45">
      <c r="A217" t="s">
        <v>1216</v>
      </c>
      <c r="B217" t="s">
        <v>1328</v>
      </c>
      <c r="C217" t="s">
        <v>1327</v>
      </c>
      <c r="D217" t="s">
        <v>1326</v>
      </c>
      <c r="E217" t="s">
        <v>1170</v>
      </c>
      <c r="F217" t="s">
        <v>1325</v>
      </c>
      <c r="G217" s="98" t="s">
        <v>1324</v>
      </c>
      <c r="H217" t="s">
        <v>1323</v>
      </c>
      <c r="I217" t="s">
        <v>104</v>
      </c>
      <c r="J217" t="s">
        <v>798</v>
      </c>
      <c r="K217" t="s">
        <v>1322</v>
      </c>
    </row>
    <row r="218" spans="1:11" x14ac:dyDescent="0.45">
      <c r="A218" t="s">
        <v>1210</v>
      </c>
      <c r="B218" t="s">
        <v>1321</v>
      </c>
      <c r="C218" t="s">
        <v>795</v>
      </c>
      <c r="D218" t="s">
        <v>1320</v>
      </c>
      <c r="E218" t="s">
        <v>1319</v>
      </c>
      <c r="F218" t="s">
        <v>1318</v>
      </c>
      <c r="G218" t="s">
        <v>796</v>
      </c>
      <c r="H218" t="s">
        <v>1315</v>
      </c>
      <c r="I218" t="s">
        <v>1317</v>
      </c>
      <c r="J218" s="98" t="s">
        <v>1316</v>
      </c>
      <c r="K218" t="s">
        <v>799</v>
      </c>
    </row>
    <row r="219" spans="1:11" x14ac:dyDescent="0.45">
      <c r="A219" t="s">
        <v>1208</v>
      </c>
      <c r="B219" t="s">
        <v>842</v>
      </c>
      <c r="C219" t="s">
        <v>795</v>
      </c>
      <c r="D219" s="35" t="s">
        <v>804</v>
      </c>
      <c r="E219" t="s">
        <v>1170</v>
      </c>
      <c r="F219" t="s">
        <v>1171</v>
      </c>
      <c r="G219" t="s">
        <v>796</v>
      </c>
      <c r="H219" t="s">
        <v>1315</v>
      </c>
      <c r="I219" t="s">
        <v>797</v>
      </c>
      <c r="J219" t="s">
        <v>798</v>
      </c>
      <c r="K219" t="s">
        <v>799</v>
      </c>
    </row>
    <row r="221" spans="1:11" x14ac:dyDescent="0.45">
      <c r="A221" t="s">
        <v>1205</v>
      </c>
      <c r="B221">
        <v>2</v>
      </c>
      <c r="C221">
        <v>1</v>
      </c>
      <c r="D221">
        <v>0</v>
      </c>
      <c r="E221">
        <v>1</v>
      </c>
      <c r="F221">
        <v>1</v>
      </c>
      <c r="G221">
        <v>0</v>
      </c>
      <c r="H221">
        <v>3</v>
      </c>
      <c r="I221">
        <v>0</v>
      </c>
      <c r="J221">
        <v>2</v>
      </c>
      <c r="K221">
        <v>2</v>
      </c>
    </row>
    <row r="222" spans="1:11" x14ac:dyDescent="0.45">
      <c r="A222" t="s">
        <v>1204</v>
      </c>
      <c r="B222">
        <v>1</v>
      </c>
      <c r="C222">
        <v>1</v>
      </c>
      <c r="D222">
        <v>2</v>
      </c>
      <c r="E222">
        <v>1</v>
      </c>
      <c r="F222">
        <v>1</v>
      </c>
      <c r="G222">
        <v>1</v>
      </c>
      <c r="H222">
        <v>5</v>
      </c>
      <c r="I222">
        <v>2</v>
      </c>
      <c r="J222">
        <v>2</v>
      </c>
      <c r="K222">
        <v>3</v>
      </c>
    </row>
    <row r="223" spans="1:11" x14ac:dyDescent="0.45">
      <c r="A223" t="s">
        <v>1203</v>
      </c>
      <c r="B223">
        <v>0</v>
      </c>
      <c r="C223">
        <v>0</v>
      </c>
      <c r="D223">
        <v>0</v>
      </c>
      <c r="E223">
        <v>0</v>
      </c>
      <c r="F223">
        <v>0</v>
      </c>
      <c r="G223">
        <v>1</v>
      </c>
      <c r="H223">
        <v>0</v>
      </c>
      <c r="I223">
        <v>0</v>
      </c>
      <c r="J223">
        <v>0</v>
      </c>
      <c r="K223">
        <v>0</v>
      </c>
    </row>
    <row r="225" spans="1:11" x14ac:dyDescent="0.45">
      <c r="A225" s="38">
        <v>23</v>
      </c>
    </row>
    <row r="226" spans="1:11" x14ac:dyDescent="0.45">
      <c r="B226" s="35" t="s">
        <v>5</v>
      </c>
      <c r="C226" s="35" t="s">
        <v>7</v>
      </c>
      <c r="D226" s="35" t="s">
        <v>9</v>
      </c>
      <c r="E226" s="35" t="s">
        <v>11</v>
      </c>
      <c r="F226" s="35" t="s">
        <v>13</v>
      </c>
      <c r="G226" s="35" t="s">
        <v>15</v>
      </c>
      <c r="H226" s="35" t="s">
        <v>16</v>
      </c>
      <c r="I226" s="35" t="s">
        <v>18</v>
      </c>
      <c r="J226" s="35" t="s">
        <v>20</v>
      </c>
      <c r="K226" s="35" t="s">
        <v>22</v>
      </c>
    </row>
    <row r="227" spans="1:11" x14ac:dyDescent="0.45">
      <c r="A227" t="s">
        <v>1216</v>
      </c>
      <c r="B227" t="s">
        <v>104</v>
      </c>
      <c r="C227" t="s">
        <v>1314</v>
      </c>
      <c r="D227" t="s">
        <v>848</v>
      </c>
      <c r="E227" t="s">
        <v>1313</v>
      </c>
      <c r="F227" t="s">
        <v>849</v>
      </c>
      <c r="G227" s="98" t="s">
        <v>1312</v>
      </c>
      <c r="H227" t="s">
        <v>1311</v>
      </c>
      <c r="I227" t="s">
        <v>104</v>
      </c>
      <c r="J227" t="s">
        <v>1310</v>
      </c>
      <c r="K227" t="s">
        <v>1309</v>
      </c>
    </row>
    <row r="228" spans="1:11" x14ac:dyDescent="0.45">
      <c r="A228" t="s">
        <v>1210</v>
      </c>
      <c r="B228" t="s">
        <v>1308</v>
      </c>
      <c r="C228" t="s">
        <v>847</v>
      </c>
      <c r="D228" t="s">
        <v>848</v>
      </c>
      <c r="E228" t="s">
        <v>1307</v>
      </c>
      <c r="F228" t="s">
        <v>1306</v>
      </c>
      <c r="G228" t="s">
        <v>850</v>
      </c>
      <c r="H228" t="s">
        <v>1305</v>
      </c>
      <c r="I228" t="s">
        <v>104</v>
      </c>
      <c r="J228" t="s">
        <v>104</v>
      </c>
      <c r="K228" t="s">
        <v>1303</v>
      </c>
    </row>
    <row r="229" spans="1:11" x14ac:dyDescent="0.45">
      <c r="A229" t="s">
        <v>1208</v>
      </c>
      <c r="B229" t="s">
        <v>843</v>
      </c>
      <c r="C229" t="s">
        <v>847</v>
      </c>
      <c r="D229" t="s">
        <v>848</v>
      </c>
      <c r="E229" t="s">
        <v>1173</v>
      </c>
      <c r="F229" t="s">
        <v>849</v>
      </c>
      <c r="G229" t="s">
        <v>850</v>
      </c>
      <c r="H229" t="s">
        <v>1304</v>
      </c>
      <c r="I229" t="s">
        <v>104</v>
      </c>
      <c r="J229" t="s">
        <v>104</v>
      </c>
      <c r="K229" t="s">
        <v>1303</v>
      </c>
    </row>
    <row r="231" spans="1:11" x14ac:dyDescent="0.45">
      <c r="A231" t="s">
        <v>1205</v>
      </c>
      <c r="B231">
        <v>0</v>
      </c>
      <c r="C231">
        <v>1</v>
      </c>
      <c r="D231">
        <v>1</v>
      </c>
      <c r="E231">
        <v>2</v>
      </c>
      <c r="F231">
        <v>1</v>
      </c>
      <c r="G231">
        <v>0</v>
      </c>
      <c r="H231">
        <v>1</v>
      </c>
      <c r="I231">
        <v>0</v>
      </c>
      <c r="J231">
        <v>0</v>
      </c>
      <c r="K231">
        <v>2</v>
      </c>
    </row>
    <row r="232" spans="1:11" x14ac:dyDescent="0.45">
      <c r="A232" t="s">
        <v>1204</v>
      </c>
      <c r="B232">
        <v>1</v>
      </c>
      <c r="C232">
        <v>1</v>
      </c>
      <c r="D232">
        <v>1</v>
      </c>
      <c r="E232">
        <v>2</v>
      </c>
      <c r="F232">
        <v>1</v>
      </c>
      <c r="G232">
        <v>1</v>
      </c>
      <c r="H232">
        <v>2</v>
      </c>
      <c r="I232">
        <v>0</v>
      </c>
      <c r="J232">
        <v>0</v>
      </c>
      <c r="K232">
        <v>3</v>
      </c>
    </row>
    <row r="233" spans="1:11" x14ac:dyDescent="0.45">
      <c r="A233" t="s">
        <v>1203</v>
      </c>
      <c r="B233">
        <v>0</v>
      </c>
      <c r="C233">
        <v>0</v>
      </c>
      <c r="D233">
        <v>0</v>
      </c>
      <c r="E233">
        <v>0</v>
      </c>
      <c r="F233">
        <v>0</v>
      </c>
      <c r="G233">
        <v>0</v>
      </c>
      <c r="H233">
        <v>0</v>
      </c>
      <c r="I233">
        <v>0</v>
      </c>
      <c r="J233">
        <v>0</v>
      </c>
      <c r="K233">
        <v>0</v>
      </c>
    </row>
    <row r="235" spans="1:11" x14ac:dyDescent="0.45">
      <c r="A235" s="38">
        <v>24</v>
      </c>
    </row>
    <row r="236" spans="1:11" x14ac:dyDescent="0.45">
      <c r="B236" s="35" t="s">
        <v>5</v>
      </c>
      <c r="C236" s="35" t="s">
        <v>7</v>
      </c>
      <c r="D236" s="35" t="s">
        <v>9</v>
      </c>
      <c r="E236" s="35" t="s">
        <v>11</v>
      </c>
      <c r="F236" s="35" t="s">
        <v>13</v>
      </c>
      <c r="G236" s="35" t="s">
        <v>15</v>
      </c>
      <c r="H236" s="35" t="s">
        <v>16</v>
      </c>
      <c r="I236" s="35" t="s">
        <v>18</v>
      </c>
      <c r="J236" s="35" t="s">
        <v>20</v>
      </c>
      <c r="K236" s="35" t="s">
        <v>22</v>
      </c>
    </row>
    <row r="237" spans="1:11" x14ac:dyDescent="0.45">
      <c r="A237" t="s">
        <v>1216</v>
      </c>
      <c r="B237" t="s">
        <v>104</v>
      </c>
      <c r="C237" t="s">
        <v>1302</v>
      </c>
      <c r="D237" t="s">
        <v>1288</v>
      </c>
      <c r="E237" t="s">
        <v>1301</v>
      </c>
      <c r="F237" t="s">
        <v>1300</v>
      </c>
      <c r="G237" t="s">
        <v>1286</v>
      </c>
      <c r="H237" t="s">
        <v>1299</v>
      </c>
      <c r="I237" t="s">
        <v>644</v>
      </c>
      <c r="J237" t="s">
        <v>1298</v>
      </c>
      <c r="K237" t="s">
        <v>1297</v>
      </c>
    </row>
    <row r="238" spans="1:11" x14ac:dyDescent="0.45">
      <c r="A238" t="s">
        <v>1210</v>
      </c>
      <c r="B238" t="s">
        <v>1296</v>
      </c>
      <c r="C238" t="s">
        <v>1295</v>
      </c>
      <c r="D238" t="s">
        <v>1294</v>
      </c>
      <c r="E238" t="s">
        <v>1293</v>
      </c>
      <c r="F238" t="s">
        <v>1292</v>
      </c>
      <c r="G238" t="s">
        <v>1291</v>
      </c>
      <c r="H238" t="s">
        <v>1285</v>
      </c>
      <c r="I238" t="s">
        <v>104</v>
      </c>
      <c r="J238" t="s">
        <v>1290</v>
      </c>
      <c r="K238" t="s">
        <v>1289</v>
      </c>
    </row>
    <row r="239" spans="1:11" x14ac:dyDescent="0.45">
      <c r="A239" t="s">
        <v>1208</v>
      </c>
      <c r="B239" t="s">
        <v>878</v>
      </c>
      <c r="C239" t="s">
        <v>1175</v>
      </c>
      <c r="D239" t="s">
        <v>1288</v>
      </c>
      <c r="E239" t="s">
        <v>879</v>
      </c>
      <c r="F239" t="s">
        <v>1287</v>
      </c>
      <c r="G239" t="s">
        <v>1286</v>
      </c>
      <c r="H239" t="s">
        <v>1285</v>
      </c>
      <c r="I239" t="s">
        <v>104</v>
      </c>
      <c r="J239" t="s">
        <v>893</v>
      </c>
      <c r="K239" t="s">
        <v>880</v>
      </c>
    </row>
    <row r="241" spans="1:11" x14ac:dyDescent="0.45">
      <c r="A241" t="s">
        <v>1205</v>
      </c>
      <c r="B241">
        <v>0</v>
      </c>
      <c r="C241">
        <v>1</v>
      </c>
      <c r="D241">
        <v>2</v>
      </c>
      <c r="E241">
        <v>1</v>
      </c>
      <c r="F241">
        <v>2</v>
      </c>
      <c r="G241">
        <v>1</v>
      </c>
      <c r="H241">
        <v>4</v>
      </c>
      <c r="I241">
        <v>0</v>
      </c>
      <c r="J241">
        <v>3</v>
      </c>
      <c r="K241">
        <v>2</v>
      </c>
    </row>
    <row r="242" spans="1:11" x14ac:dyDescent="0.45">
      <c r="A242" t="s">
        <v>1204</v>
      </c>
      <c r="B242">
        <v>1</v>
      </c>
      <c r="C242">
        <v>1</v>
      </c>
      <c r="D242">
        <v>3</v>
      </c>
      <c r="E242">
        <v>2</v>
      </c>
      <c r="F242">
        <v>3</v>
      </c>
      <c r="G242">
        <v>2</v>
      </c>
      <c r="H242">
        <v>7</v>
      </c>
      <c r="I242">
        <v>0</v>
      </c>
      <c r="J242">
        <v>2</v>
      </c>
      <c r="K242">
        <v>4</v>
      </c>
    </row>
    <row r="243" spans="1:11" x14ac:dyDescent="0.45">
      <c r="A243" t="s">
        <v>1203</v>
      </c>
      <c r="B243">
        <v>0</v>
      </c>
      <c r="C243">
        <v>0</v>
      </c>
      <c r="D243">
        <v>0</v>
      </c>
      <c r="E243">
        <v>0</v>
      </c>
      <c r="F243">
        <v>0</v>
      </c>
      <c r="G243">
        <v>0</v>
      </c>
      <c r="H243">
        <v>0</v>
      </c>
      <c r="I243">
        <v>0</v>
      </c>
      <c r="J243">
        <v>0</v>
      </c>
      <c r="K243">
        <v>0</v>
      </c>
    </row>
    <row r="245" spans="1:11" x14ac:dyDescent="0.45">
      <c r="A245" s="38">
        <v>25</v>
      </c>
    </row>
    <row r="246" spans="1:11" x14ac:dyDescent="0.45">
      <c r="B246" s="35" t="s">
        <v>5</v>
      </c>
      <c r="C246" s="35" t="s">
        <v>7</v>
      </c>
      <c r="D246" s="35" t="s">
        <v>9</v>
      </c>
      <c r="E246" s="35" t="s">
        <v>11</v>
      </c>
      <c r="F246" s="35" t="s">
        <v>13</v>
      </c>
      <c r="G246" s="35" t="s">
        <v>15</v>
      </c>
      <c r="H246" s="35" t="s">
        <v>16</v>
      </c>
      <c r="I246" s="35" t="s">
        <v>18</v>
      </c>
      <c r="J246" s="35" t="s">
        <v>20</v>
      </c>
      <c r="K246" s="35" t="s">
        <v>22</v>
      </c>
    </row>
    <row r="247" spans="1:11" x14ac:dyDescent="0.45">
      <c r="A247" t="s">
        <v>1216</v>
      </c>
      <c r="B247" t="s">
        <v>1222</v>
      </c>
      <c r="C247" t="s">
        <v>1284</v>
      </c>
      <c r="D247" t="s">
        <v>916</v>
      </c>
      <c r="E247" t="s">
        <v>1283</v>
      </c>
      <c r="F247" t="s">
        <v>1282</v>
      </c>
      <c r="G247" t="s">
        <v>1281</v>
      </c>
      <c r="H247" t="s">
        <v>1280</v>
      </c>
      <c r="I247" t="s">
        <v>1279</v>
      </c>
      <c r="J247" t="s">
        <v>1278</v>
      </c>
      <c r="K247" t="s">
        <v>916</v>
      </c>
    </row>
    <row r="248" spans="1:11" x14ac:dyDescent="0.45">
      <c r="A248" t="s">
        <v>1210</v>
      </c>
      <c r="B248" s="41" t="s">
        <v>1277</v>
      </c>
      <c r="C248" t="s">
        <v>1276</v>
      </c>
      <c r="D248" t="s">
        <v>916</v>
      </c>
      <c r="E248" t="s">
        <v>1275</v>
      </c>
      <c r="F248" t="s">
        <v>1273</v>
      </c>
      <c r="G248" t="s">
        <v>918</v>
      </c>
      <c r="H248" t="s">
        <v>919</v>
      </c>
      <c r="I248" t="s">
        <v>104</v>
      </c>
      <c r="J248" s="98" t="s">
        <v>1274</v>
      </c>
      <c r="K248" t="s">
        <v>920</v>
      </c>
    </row>
    <row r="249" spans="1:11" x14ac:dyDescent="0.45">
      <c r="A249" t="s">
        <v>1208</v>
      </c>
      <c r="B249" t="s">
        <v>914</v>
      </c>
      <c r="C249" t="s">
        <v>915</v>
      </c>
      <c r="D249" t="s">
        <v>916</v>
      </c>
      <c r="E249" t="s">
        <v>917</v>
      </c>
      <c r="F249" t="s">
        <v>1273</v>
      </c>
      <c r="G249" t="s">
        <v>918</v>
      </c>
      <c r="H249" t="s">
        <v>919</v>
      </c>
      <c r="I249" t="s">
        <v>104</v>
      </c>
      <c r="J249" t="s">
        <v>1272</v>
      </c>
      <c r="K249" t="s">
        <v>920</v>
      </c>
    </row>
    <row r="251" spans="1:11" x14ac:dyDescent="0.45">
      <c r="A251" t="s">
        <v>1205</v>
      </c>
      <c r="B251">
        <v>2</v>
      </c>
      <c r="C251">
        <v>0</v>
      </c>
      <c r="D251">
        <v>1</v>
      </c>
      <c r="E251">
        <v>1</v>
      </c>
      <c r="F251">
        <v>3</v>
      </c>
      <c r="G251">
        <v>2</v>
      </c>
      <c r="H251">
        <v>1</v>
      </c>
      <c r="I251">
        <v>0</v>
      </c>
      <c r="J251">
        <v>0</v>
      </c>
      <c r="K251">
        <v>1</v>
      </c>
    </row>
    <row r="252" spans="1:11" x14ac:dyDescent="0.45">
      <c r="A252" t="s">
        <v>1204</v>
      </c>
      <c r="B252">
        <v>1</v>
      </c>
      <c r="C252">
        <v>3</v>
      </c>
      <c r="D252">
        <v>1</v>
      </c>
      <c r="E252">
        <v>2</v>
      </c>
      <c r="F252">
        <v>4</v>
      </c>
      <c r="G252">
        <v>3</v>
      </c>
      <c r="H252">
        <v>4</v>
      </c>
      <c r="I252">
        <v>0</v>
      </c>
      <c r="J252">
        <v>3</v>
      </c>
      <c r="K252">
        <v>1</v>
      </c>
    </row>
    <row r="253" spans="1:11" x14ac:dyDescent="0.45">
      <c r="A253" t="s">
        <v>1203</v>
      </c>
      <c r="B253">
        <v>0</v>
      </c>
      <c r="C253">
        <v>0</v>
      </c>
      <c r="D253">
        <v>0</v>
      </c>
      <c r="E253">
        <v>0</v>
      </c>
      <c r="F253">
        <v>0</v>
      </c>
      <c r="G253">
        <v>0</v>
      </c>
      <c r="H253">
        <v>0</v>
      </c>
      <c r="I253">
        <v>1</v>
      </c>
      <c r="J253">
        <v>0</v>
      </c>
      <c r="K253">
        <v>0</v>
      </c>
    </row>
    <row r="255" spans="1:11" x14ac:dyDescent="0.45">
      <c r="A255" s="38">
        <v>26</v>
      </c>
    </row>
    <row r="256" spans="1:11" x14ac:dyDescent="0.45">
      <c r="B256" s="35" t="s">
        <v>5</v>
      </c>
      <c r="C256" s="35" t="s">
        <v>7</v>
      </c>
      <c r="D256" s="35" t="s">
        <v>9</v>
      </c>
      <c r="E256" s="35" t="s">
        <v>11</v>
      </c>
      <c r="F256" s="35" t="s">
        <v>13</v>
      </c>
      <c r="G256" s="35" t="s">
        <v>15</v>
      </c>
      <c r="H256" s="35" t="s">
        <v>16</v>
      </c>
      <c r="I256" s="35" t="s">
        <v>18</v>
      </c>
      <c r="J256" s="35" t="s">
        <v>20</v>
      </c>
      <c r="K256" s="35" t="s">
        <v>22</v>
      </c>
    </row>
    <row r="257" spans="1:11" x14ac:dyDescent="0.45">
      <c r="A257" t="s">
        <v>1216</v>
      </c>
      <c r="B257" t="s">
        <v>1271</v>
      </c>
      <c r="C257" t="s">
        <v>1270</v>
      </c>
      <c r="D257" s="100" t="s">
        <v>1269</v>
      </c>
      <c r="E257" t="s">
        <v>1268</v>
      </c>
      <c r="F257" t="s">
        <v>1267</v>
      </c>
      <c r="G257" t="s">
        <v>1254</v>
      </c>
      <c r="H257" t="s">
        <v>1266</v>
      </c>
      <c r="I257" t="s">
        <v>1265</v>
      </c>
      <c r="J257" s="98" t="s">
        <v>963</v>
      </c>
      <c r="K257" t="s">
        <v>1264</v>
      </c>
    </row>
    <row r="258" spans="1:11" x14ac:dyDescent="0.45">
      <c r="A258" t="s">
        <v>1210</v>
      </c>
      <c r="B258" t="s">
        <v>1263</v>
      </c>
      <c r="C258" t="s">
        <v>951</v>
      </c>
      <c r="D258" t="s">
        <v>953</v>
      </c>
      <c r="E258" t="s">
        <v>1262</v>
      </c>
      <c r="F258" s="98" t="s">
        <v>1261</v>
      </c>
      <c r="G258" t="s">
        <v>104</v>
      </c>
      <c r="H258" t="s">
        <v>1260</v>
      </c>
      <c r="I258" t="s">
        <v>1259</v>
      </c>
      <c r="J258" s="98" t="s">
        <v>1258</v>
      </c>
      <c r="K258" t="s">
        <v>1257</v>
      </c>
    </row>
    <row r="259" spans="1:11" x14ac:dyDescent="0.45">
      <c r="A259" t="s">
        <v>1208</v>
      </c>
      <c r="B259" t="s">
        <v>950</v>
      </c>
      <c r="C259" t="s">
        <v>951</v>
      </c>
      <c r="D259" t="s">
        <v>1256</v>
      </c>
      <c r="E259" t="s">
        <v>1255</v>
      </c>
      <c r="F259" s="35" t="s">
        <v>952</v>
      </c>
      <c r="G259" t="s">
        <v>1254</v>
      </c>
      <c r="H259" t="s">
        <v>961</v>
      </c>
      <c r="I259" t="s">
        <v>964</v>
      </c>
      <c r="J259" s="35" t="s">
        <v>963</v>
      </c>
      <c r="K259" t="s">
        <v>1253</v>
      </c>
    </row>
    <row r="261" spans="1:11" x14ac:dyDescent="0.45">
      <c r="A261" t="s">
        <v>1205</v>
      </c>
      <c r="B261">
        <v>2</v>
      </c>
      <c r="C261">
        <v>1</v>
      </c>
      <c r="D261">
        <v>1</v>
      </c>
      <c r="E261">
        <v>2</v>
      </c>
      <c r="F261">
        <v>1</v>
      </c>
      <c r="G261">
        <v>1</v>
      </c>
      <c r="H261">
        <v>3</v>
      </c>
      <c r="I261">
        <v>1</v>
      </c>
      <c r="J261">
        <v>0</v>
      </c>
      <c r="K261">
        <v>1</v>
      </c>
    </row>
    <row r="262" spans="1:11" x14ac:dyDescent="0.45">
      <c r="A262" t="s">
        <v>1204</v>
      </c>
      <c r="B262">
        <v>1</v>
      </c>
      <c r="C262">
        <v>1</v>
      </c>
      <c r="D262">
        <v>1</v>
      </c>
      <c r="E262">
        <v>3</v>
      </c>
      <c r="F262">
        <v>1</v>
      </c>
      <c r="G262">
        <v>1</v>
      </c>
      <c r="H262">
        <v>4</v>
      </c>
      <c r="I262">
        <v>2</v>
      </c>
      <c r="J262">
        <v>1</v>
      </c>
      <c r="K262">
        <v>6</v>
      </c>
    </row>
    <row r="263" spans="1:11" x14ac:dyDescent="0.45">
      <c r="A263" t="s">
        <v>1203</v>
      </c>
      <c r="B263">
        <v>0</v>
      </c>
      <c r="C263">
        <v>0</v>
      </c>
      <c r="D263">
        <v>0</v>
      </c>
      <c r="E263">
        <v>0</v>
      </c>
      <c r="F263">
        <v>0</v>
      </c>
      <c r="G263">
        <v>0</v>
      </c>
      <c r="H263">
        <v>0</v>
      </c>
      <c r="I263">
        <v>0</v>
      </c>
      <c r="J263">
        <v>0</v>
      </c>
      <c r="K263">
        <v>0</v>
      </c>
    </row>
    <row r="265" spans="1:11" x14ac:dyDescent="0.45">
      <c r="A265" s="38">
        <v>27</v>
      </c>
    </row>
    <row r="266" spans="1:11" x14ac:dyDescent="0.45">
      <c r="B266" s="35" t="s">
        <v>5</v>
      </c>
      <c r="C266" s="35" t="s">
        <v>7</v>
      </c>
      <c r="D266" s="35" t="s">
        <v>9</v>
      </c>
      <c r="E266" s="35" t="s">
        <v>11</v>
      </c>
      <c r="F266" s="35" t="s">
        <v>13</v>
      </c>
      <c r="G266" s="35" t="s">
        <v>15</v>
      </c>
      <c r="H266" s="35" t="s">
        <v>16</v>
      </c>
      <c r="I266" s="35" t="s">
        <v>18</v>
      </c>
      <c r="J266" s="35" t="s">
        <v>20</v>
      </c>
      <c r="K266" s="35" t="s">
        <v>22</v>
      </c>
    </row>
    <row r="267" spans="1:11" x14ac:dyDescent="0.45">
      <c r="A267" t="s">
        <v>1216</v>
      </c>
      <c r="B267" s="41" t="s">
        <v>1252</v>
      </c>
      <c r="C267" t="s">
        <v>1251</v>
      </c>
      <c r="D267" t="s">
        <v>381</v>
      </c>
      <c r="E267" t="s">
        <v>1250</v>
      </c>
      <c r="F267" t="s">
        <v>979</v>
      </c>
      <c r="G267" t="s">
        <v>104</v>
      </c>
      <c r="H267" t="s">
        <v>1249</v>
      </c>
      <c r="I267" t="s">
        <v>104</v>
      </c>
      <c r="J267" t="s">
        <v>1248</v>
      </c>
      <c r="K267" t="s">
        <v>381</v>
      </c>
    </row>
    <row r="268" spans="1:11" x14ac:dyDescent="0.45">
      <c r="A268" t="s">
        <v>1210</v>
      </c>
      <c r="B268" t="s">
        <v>1247</v>
      </c>
      <c r="C268" t="s">
        <v>978</v>
      </c>
      <c r="D268" t="s">
        <v>381</v>
      </c>
      <c r="E268" t="s">
        <v>1246</v>
      </c>
      <c r="F268" t="s">
        <v>1245</v>
      </c>
      <c r="G268" t="s">
        <v>104</v>
      </c>
      <c r="H268" t="s">
        <v>1244</v>
      </c>
      <c r="I268" t="s">
        <v>104</v>
      </c>
      <c r="J268" t="s">
        <v>1000</v>
      </c>
      <c r="K268" t="s">
        <v>981</v>
      </c>
    </row>
    <row r="269" spans="1:11" x14ac:dyDescent="0.45">
      <c r="A269" t="s">
        <v>1208</v>
      </c>
      <c r="B269" t="s">
        <v>997</v>
      </c>
      <c r="C269" t="s">
        <v>978</v>
      </c>
      <c r="D269" t="s">
        <v>381</v>
      </c>
      <c r="E269" t="s">
        <v>1179</v>
      </c>
      <c r="F269" t="s">
        <v>979</v>
      </c>
      <c r="G269" t="s">
        <v>104</v>
      </c>
      <c r="H269" t="s">
        <v>980</v>
      </c>
      <c r="I269" t="s">
        <v>104</v>
      </c>
      <c r="J269" t="s">
        <v>1000</v>
      </c>
      <c r="K269" t="s">
        <v>981</v>
      </c>
    </row>
    <row r="271" spans="1:11" x14ac:dyDescent="0.45">
      <c r="A271" t="s">
        <v>1205</v>
      </c>
      <c r="B271">
        <v>1</v>
      </c>
      <c r="C271">
        <v>1</v>
      </c>
      <c r="D271">
        <v>1</v>
      </c>
      <c r="E271">
        <v>1</v>
      </c>
      <c r="F271">
        <v>1</v>
      </c>
      <c r="G271">
        <v>0</v>
      </c>
      <c r="H271">
        <v>1</v>
      </c>
      <c r="I271">
        <v>0</v>
      </c>
      <c r="J271">
        <v>1</v>
      </c>
      <c r="K271">
        <v>1</v>
      </c>
    </row>
    <row r="272" spans="1:11" x14ac:dyDescent="0.45">
      <c r="A272" t="s">
        <v>1204</v>
      </c>
      <c r="B272">
        <v>1</v>
      </c>
      <c r="C272">
        <v>1</v>
      </c>
      <c r="D272">
        <v>1</v>
      </c>
      <c r="E272">
        <v>1</v>
      </c>
      <c r="F272">
        <v>1</v>
      </c>
      <c r="G272">
        <v>0</v>
      </c>
      <c r="H272">
        <v>2</v>
      </c>
      <c r="I272">
        <v>0</v>
      </c>
      <c r="J272">
        <v>1</v>
      </c>
      <c r="K272">
        <v>2</v>
      </c>
    </row>
    <row r="273" spans="1:11" x14ac:dyDescent="0.45">
      <c r="A273" t="s">
        <v>1203</v>
      </c>
      <c r="B273">
        <v>0</v>
      </c>
      <c r="C273">
        <v>0</v>
      </c>
      <c r="D273">
        <v>0</v>
      </c>
      <c r="E273">
        <v>0</v>
      </c>
      <c r="F273">
        <v>0</v>
      </c>
      <c r="G273">
        <v>0</v>
      </c>
      <c r="H273">
        <v>0</v>
      </c>
      <c r="I273">
        <v>0</v>
      </c>
      <c r="J273">
        <v>0</v>
      </c>
      <c r="K273">
        <v>0</v>
      </c>
    </row>
    <row r="275" spans="1:11" x14ac:dyDescent="0.45">
      <c r="A275" s="38">
        <v>28</v>
      </c>
    </row>
    <row r="276" spans="1:11" x14ac:dyDescent="0.45">
      <c r="B276" s="35" t="s">
        <v>5</v>
      </c>
      <c r="C276" s="35" t="s">
        <v>7</v>
      </c>
      <c r="D276" s="35" t="s">
        <v>9</v>
      </c>
      <c r="E276" s="35" t="s">
        <v>11</v>
      </c>
      <c r="F276" s="35" t="s">
        <v>13</v>
      </c>
      <c r="G276" s="35" t="s">
        <v>15</v>
      </c>
      <c r="H276" s="35" t="s">
        <v>16</v>
      </c>
      <c r="I276" s="35" t="s">
        <v>18</v>
      </c>
      <c r="J276" s="35" t="s">
        <v>20</v>
      </c>
      <c r="K276" s="35" t="s">
        <v>22</v>
      </c>
    </row>
    <row r="277" spans="1:11" x14ac:dyDescent="0.45">
      <c r="A277" t="s">
        <v>1216</v>
      </c>
      <c r="B277" t="s">
        <v>1243</v>
      </c>
      <c r="C277" t="s">
        <v>1242</v>
      </c>
      <c r="D277" t="s">
        <v>644</v>
      </c>
      <c r="E277" t="s">
        <v>1241</v>
      </c>
      <c r="F277" t="s">
        <v>1240</v>
      </c>
      <c r="G277" t="s">
        <v>1024</v>
      </c>
      <c r="H277" t="s">
        <v>1239</v>
      </c>
      <c r="I277" t="s">
        <v>1025</v>
      </c>
      <c r="J277" t="s">
        <v>644</v>
      </c>
      <c r="K277" t="s">
        <v>1238</v>
      </c>
    </row>
    <row r="278" spans="1:11" x14ac:dyDescent="0.45">
      <c r="A278" t="s">
        <v>1210</v>
      </c>
      <c r="B278" s="43" t="s">
        <v>1022</v>
      </c>
      <c r="C278" s="43" t="s">
        <v>1237</v>
      </c>
      <c r="D278" s="43" t="s">
        <v>381</v>
      </c>
      <c r="E278" s="43" t="s">
        <v>1023</v>
      </c>
      <c r="F278" s="43" t="s">
        <v>1236</v>
      </c>
      <c r="G278" s="43" t="s">
        <v>1235</v>
      </c>
      <c r="H278" s="43" t="s">
        <v>1234</v>
      </c>
      <c r="I278" s="43" t="s">
        <v>1233</v>
      </c>
      <c r="J278" s="43" t="s">
        <v>1233</v>
      </c>
      <c r="K278" s="43" t="s">
        <v>1026</v>
      </c>
    </row>
    <row r="279" spans="1:11" x14ac:dyDescent="0.45">
      <c r="A279" t="s">
        <v>1208</v>
      </c>
      <c r="B279" s="43" t="s">
        <v>1022</v>
      </c>
      <c r="C279" s="43" t="s">
        <v>1027</v>
      </c>
      <c r="D279" s="43" t="s">
        <v>381</v>
      </c>
      <c r="E279" s="43" t="s">
        <v>1023</v>
      </c>
      <c r="F279" s="43" t="s">
        <v>1030</v>
      </c>
      <c r="G279" t="s">
        <v>1024</v>
      </c>
      <c r="H279" t="s">
        <v>1032</v>
      </c>
      <c r="I279" t="s">
        <v>1025</v>
      </c>
      <c r="J279" s="43" t="s">
        <v>1233</v>
      </c>
      <c r="K279" s="43" t="s">
        <v>1026</v>
      </c>
    </row>
    <row r="281" spans="1:11" x14ac:dyDescent="0.45">
      <c r="A281" t="s">
        <v>1205</v>
      </c>
      <c r="B281">
        <v>1</v>
      </c>
      <c r="C281">
        <v>1</v>
      </c>
      <c r="D281">
        <v>0</v>
      </c>
      <c r="E281">
        <v>2</v>
      </c>
      <c r="F281">
        <v>1</v>
      </c>
      <c r="G281">
        <v>2</v>
      </c>
      <c r="H281">
        <v>2</v>
      </c>
      <c r="I281">
        <v>0</v>
      </c>
      <c r="J281">
        <v>0</v>
      </c>
      <c r="K281">
        <v>3</v>
      </c>
    </row>
    <row r="282" spans="1:11" x14ac:dyDescent="0.45">
      <c r="A282" t="s">
        <v>1204</v>
      </c>
      <c r="B282">
        <v>1</v>
      </c>
      <c r="C282">
        <v>3</v>
      </c>
      <c r="D282">
        <v>1</v>
      </c>
      <c r="E282">
        <v>2</v>
      </c>
      <c r="F282">
        <v>3</v>
      </c>
      <c r="G282">
        <v>2</v>
      </c>
      <c r="H282">
        <v>3</v>
      </c>
      <c r="I282">
        <v>1</v>
      </c>
      <c r="J282">
        <v>0</v>
      </c>
      <c r="K282">
        <v>4</v>
      </c>
    </row>
    <row r="283" spans="1:11" x14ac:dyDescent="0.45">
      <c r="A283" t="s">
        <v>1203</v>
      </c>
      <c r="B283">
        <v>0</v>
      </c>
      <c r="C283">
        <v>0</v>
      </c>
      <c r="D283">
        <v>0</v>
      </c>
      <c r="E283">
        <v>0</v>
      </c>
      <c r="F283">
        <v>0</v>
      </c>
      <c r="G283">
        <v>0</v>
      </c>
      <c r="H283">
        <v>0</v>
      </c>
      <c r="I283">
        <v>0</v>
      </c>
      <c r="J283">
        <v>0</v>
      </c>
      <c r="K283">
        <v>0</v>
      </c>
    </row>
    <row r="285" spans="1:11" x14ac:dyDescent="0.45">
      <c r="A285" s="38">
        <v>29</v>
      </c>
    </row>
    <row r="286" spans="1:11" x14ac:dyDescent="0.45">
      <c r="B286" s="35" t="s">
        <v>5</v>
      </c>
      <c r="C286" s="35" t="s">
        <v>7</v>
      </c>
      <c r="D286" s="35" t="s">
        <v>9</v>
      </c>
      <c r="E286" s="35" t="s">
        <v>11</v>
      </c>
      <c r="F286" s="35" t="s">
        <v>13</v>
      </c>
      <c r="G286" s="35" t="s">
        <v>15</v>
      </c>
      <c r="H286" s="35" t="s">
        <v>16</v>
      </c>
      <c r="I286" s="35" t="s">
        <v>18</v>
      </c>
      <c r="J286" s="35" t="s">
        <v>20</v>
      </c>
      <c r="K286" s="35" t="s">
        <v>22</v>
      </c>
    </row>
    <row r="287" spans="1:11" x14ac:dyDescent="0.45">
      <c r="A287" t="s">
        <v>1216</v>
      </c>
      <c r="B287" t="s">
        <v>1232</v>
      </c>
      <c r="C287" t="s">
        <v>1231</v>
      </c>
      <c r="D287" t="s">
        <v>1230</v>
      </c>
      <c r="E287" t="s">
        <v>1044</v>
      </c>
      <c r="F287" s="98" t="s">
        <v>1229</v>
      </c>
      <c r="G287" s="98" t="s">
        <v>1228</v>
      </c>
      <c r="H287" t="s">
        <v>1227</v>
      </c>
      <c r="I287" t="s">
        <v>644</v>
      </c>
      <c r="J287" s="98" t="s">
        <v>1226</v>
      </c>
      <c r="K287" t="s">
        <v>1225</v>
      </c>
    </row>
    <row r="288" spans="1:11" x14ac:dyDescent="0.45">
      <c r="A288" t="s">
        <v>1210</v>
      </c>
      <c r="B288" t="s">
        <v>1059</v>
      </c>
      <c r="C288" t="s">
        <v>1042</v>
      </c>
      <c r="D288" t="s">
        <v>1043</v>
      </c>
      <c r="E288" t="s">
        <v>1224</v>
      </c>
      <c r="F288" s="98" t="s">
        <v>104</v>
      </c>
      <c r="G288" s="98" t="s">
        <v>1045</v>
      </c>
      <c r="H288" t="s">
        <v>1223</v>
      </c>
      <c r="I288" t="s">
        <v>1047</v>
      </c>
      <c r="J288" t="s">
        <v>104</v>
      </c>
      <c r="K288" t="s">
        <v>1048</v>
      </c>
    </row>
    <row r="289" spans="1:11" x14ac:dyDescent="0.45">
      <c r="A289" t="s">
        <v>1208</v>
      </c>
      <c r="B289" t="s">
        <v>1059</v>
      </c>
      <c r="C289" t="s">
        <v>1042</v>
      </c>
      <c r="D289" t="s">
        <v>1043</v>
      </c>
      <c r="E289" t="s">
        <v>1044</v>
      </c>
      <c r="F289" s="100" t="s">
        <v>104</v>
      </c>
      <c r="G289" s="99" t="s">
        <v>1045</v>
      </c>
      <c r="H289" t="s">
        <v>1046</v>
      </c>
      <c r="I289" t="s">
        <v>1047</v>
      </c>
      <c r="J289" t="s">
        <v>104</v>
      </c>
      <c r="K289" t="s">
        <v>1048</v>
      </c>
    </row>
    <row r="291" spans="1:11" x14ac:dyDescent="0.45">
      <c r="A291" t="s">
        <v>1205</v>
      </c>
      <c r="B291">
        <v>1</v>
      </c>
      <c r="C291">
        <v>1</v>
      </c>
      <c r="D291">
        <v>2</v>
      </c>
      <c r="E291">
        <v>3</v>
      </c>
      <c r="F291">
        <v>0</v>
      </c>
      <c r="G291">
        <v>0</v>
      </c>
      <c r="H291">
        <v>0</v>
      </c>
      <c r="I291">
        <v>1</v>
      </c>
      <c r="J291">
        <v>0</v>
      </c>
      <c r="K291">
        <v>1</v>
      </c>
    </row>
    <row r="292" spans="1:11" x14ac:dyDescent="0.45">
      <c r="A292" t="s">
        <v>1204</v>
      </c>
      <c r="B292">
        <v>1</v>
      </c>
      <c r="C292">
        <v>1</v>
      </c>
      <c r="D292">
        <v>2</v>
      </c>
      <c r="E292">
        <v>3</v>
      </c>
      <c r="F292">
        <v>0</v>
      </c>
      <c r="G292">
        <v>1</v>
      </c>
      <c r="H292">
        <v>3</v>
      </c>
      <c r="I292">
        <v>2</v>
      </c>
      <c r="J292">
        <v>0</v>
      </c>
      <c r="K292">
        <v>5</v>
      </c>
    </row>
    <row r="293" spans="1:11" x14ac:dyDescent="0.45">
      <c r="A293" t="s">
        <v>1203</v>
      </c>
      <c r="B293">
        <v>0</v>
      </c>
      <c r="C293">
        <v>0</v>
      </c>
      <c r="D293">
        <v>0</v>
      </c>
      <c r="E293">
        <v>0</v>
      </c>
      <c r="F293">
        <v>0</v>
      </c>
      <c r="G293">
        <v>0</v>
      </c>
      <c r="H293">
        <v>0</v>
      </c>
      <c r="I293">
        <v>0</v>
      </c>
      <c r="J293">
        <v>0</v>
      </c>
      <c r="K293">
        <v>0</v>
      </c>
    </row>
    <row r="295" spans="1:11" x14ac:dyDescent="0.45">
      <c r="A295" s="38">
        <v>30</v>
      </c>
    </row>
    <row r="296" spans="1:11" x14ac:dyDescent="0.45">
      <c r="B296" s="35" t="s">
        <v>5</v>
      </c>
      <c r="C296" s="35" t="s">
        <v>7</v>
      </c>
      <c r="D296" s="35" t="s">
        <v>9</v>
      </c>
      <c r="E296" s="35" t="s">
        <v>11</v>
      </c>
      <c r="F296" s="35" t="s">
        <v>13</v>
      </c>
      <c r="G296" s="35" t="s">
        <v>15</v>
      </c>
      <c r="H296" s="35" t="s">
        <v>16</v>
      </c>
      <c r="I296" s="35" t="s">
        <v>18</v>
      </c>
      <c r="J296" s="35" t="s">
        <v>20</v>
      </c>
      <c r="K296" s="35" t="s">
        <v>22</v>
      </c>
    </row>
    <row r="297" spans="1:11" x14ac:dyDescent="0.45">
      <c r="A297" t="s">
        <v>1216</v>
      </c>
      <c r="B297" t="s">
        <v>1222</v>
      </c>
      <c r="C297" t="s">
        <v>1221</v>
      </c>
      <c r="D297" t="s">
        <v>1078</v>
      </c>
      <c r="E297" t="s">
        <v>1220</v>
      </c>
      <c r="F297" t="s">
        <v>1080</v>
      </c>
      <c r="G297" t="s">
        <v>644</v>
      </c>
      <c r="H297" t="s">
        <v>1219</v>
      </c>
      <c r="I297" t="s">
        <v>1082</v>
      </c>
      <c r="J297" t="s">
        <v>644</v>
      </c>
      <c r="K297" t="s">
        <v>1218</v>
      </c>
    </row>
    <row r="298" spans="1:11" x14ac:dyDescent="0.45">
      <c r="A298" t="s">
        <v>1210</v>
      </c>
      <c r="B298" s="41" t="s">
        <v>1076</v>
      </c>
      <c r="C298" t="s">
        <v>1077</v>
      </c>
      <c r="D298" t="s">
        <v>1078</v>
      </c>
      <c r="E298" t="s">
        <v>1079</v>
      </c>
      <c r="F298" t="s">
        <v>1217</v>
      </c>
      <c r="G298" t="s">
        <v>104</v>
      </c>
      <c r="H298" t="s">
        <v>1081</v>
      </c>
      <c r="I298" t="s">
        <v>104</v>
      </c>
      <c r="J298" t="s">
        <v>104</v>
      </c>
      <c r="K298" t="s">
        <v>1083</v>
      </c>
    </row>
    <row r="299" spans="1:11" x14ac:dyDescent="0.45">
      <c r="A299" t="s">
        <v>1208</v>
      </c>
      <c r="B299" s="41" t="s">
        <v>1076</v>
      </c>
      <c r="C299" t="s">
        <v>1077</v>
      </c>
      <c r="D299" t="s">
        <v>1078</v>
      </c>
      <c r="E299" t="s">
        <v>1079</v>
      </c>
      <c r="F299" t="s">
        <v>1080</v>
      </c>
      <c r="G299" t="s">
        <v>104</v>
      </c>
      <c r="H299" t="s">
        <v>1081</v>
      </c>
      <c r="I299" t="s">
        <v>1082</v>
      </c>
      <c r="J299" t="s">
        <v>104</v>
      </c>
      <c r="K299" t="s">
        <v>1083</v>
      </c>
    </row>
    <row r="301" spans="1:11" x14ac:dyDescent="0.45">
      <c r="A301" t="s">
        <v>1205</v>
      </c>
      <c r="B301">
        <v>1</v>
      </c>
      <c r="C301">
        <v>1</v>
      </c>
      <c r="D301">
        <v>1</v>
      </c>
      <c r="E301">
        <v>1</v>
      </c>
      <c r="F301">
        <v>1</v>
      </c>
      <c r="G301">
        <v>0</v>
      </c>
      <c r="H301">
        <v>1</v>
      </c>
      <c r="I301">
        <v>0</v>
      </c>
      <c r="J301">
        <v>0</v>
      </c>
      <c r="K301">
        <v>4</v>
      </c>
    </row>
    <row r="302" spans="1:11" x14ac:dyDescent="0.45">
      <c r="A302" t="s">
        <v>1204</v>
      </c>
      <c r="B302">
        <v>1</v>
      </c>
      <c r="C302">
        <v>1</v>
      </c>
      <c r="D302">
        <v>1</v>
      </c>
      <c r="E302">
        <v>1</v>
      </c>
      <c r="F302">
        <v>1</v>
      </c>
      <c r="G302">
        <v>0</v>
      </c>
      <c r="H302">
        <v>1</v>
      </c>
      <c r="I302">
        <v>1</v>
      </c>
      <c r="J302">
        <v>0</v>
      </c>
      <c r="K302">
        <v>5</v>
      </c>
    </row>
    <row r="303" spans="1:11" x14ac:dyDescent="0.45">
      <c r="A303" t="s">
        <v>1203</v>
      </c>
      <c r="B303">
        <v>1</v>
      </c>
      <c r="C303">
        <v>0</v>
      </c>
      <c r="D303">
        <v>0</v>
      </c>
      <c r="E303">
        <v>0</v>
      </c>
      <c r="F303">
        <v>0</v>
      </c>
      <c r="G303">
        <v>0</v>
      </c>
      <c r="H303">
        <v>0</v>
      </c>
      <c r="I303">
        <v>0</v>
      </c>
      <c r="J303">
        <v>0</v>
      </c>
      <c r="K303">
        <v>0</v>
      </c>
    </row>
    <row r="305" spans="1:13" x14ac:dyDescent="0.45">
      <c r="A305" s="38">
        <v>31</v>
      </c>
    </row>
    <row r="306" spans="1:13" x14ac:dyDescent="0.45">
      <c r="B306" s="35" t="s">
        <v>5</v>
      </c>
      <c r="C306" s="35" t="s">
        <v>7</v>
      </c>
      <c r="D306" s="35" t="s">
        <v>9</v>
      </c>
      <c r="E306" s="35" t="s">
        <v>11</v>
      </c>
      <c r="F306" s="35" t="s">
        <v>13</v>
      </c>
      <c r="G306" s="35" t="s">
        <v>15</v>
      </c>
      <c r="H306" s="35" t="s">
        <v>16</v>
      </c>
      <c r="I306" s="35" t="s">
        <v>18</v>
      </c>
      <c r="J306" s="35" t="s">
        <v>20</v>
      </c>
      <c r="K306" s="35" t="s">
        <v>22</v>
      </c>
    </row>
    <row r="307" spans="1:13" x14ac:dyDescent="0.45">
      <c r="A307" t="s">
        <v>1216</v>
      </c>
      <c r="B307" t="s">
        <v>1215</v>
      </c>
      <c r="C307" t="s">
        <v>1214</v>
      </c>
      <c r="D307" t="s">
        <v>1113</v>
      </c>
      <c r="E307" t="s">
        <v>12</v>
      </c>
      <c r="F307" t="s">
        <v>104</v>
      </c>
      <c r="G307" t="s">
        <v>1213</v>
      </c>
      <c r="H307" t="s">
        <v>1212</v>
      </c>
      <c r="I307" t="s">
        <v>104</v>
      </c>
      <c r="J307" t="s">
        <v>104</v>
      </c>
      <c r="K307" t="s">
        <v>1211</v>
      </c>
    </row>
    <row r="308" spans="1:13" x14ac:dyDescent="0.45">
      <c r="A308" t="s">
        <v>1210</v>
      </c>
      <c r="B308" t="s">
        <v>1117</v>
      </c>
      <c r="C308" t="s">
        <v>1118</v>
      </c>
      <c r="D308" s="28" t="s">
        <v>1113</v>
      </c>
      <c r="E308" t="s">
        <v>1114</v>
      </c>
      <c r="F308" s="98" t="s">
        <v>1119</v>
      </c>
      <c r="G308" t="s">
        <v>1209</v>
      </c>
      <c r="H308" t="s">
        <v>1115</v>
      </c>
      <c r="I308" t="s">
        <v>104</v>
      </c>
      <c r="J308" t="s">
        <v>104</v>
      </c>
      <c r="K308" s="31" t="s">
        <v>1116</v>
      </c>
    </row>
    <row r="309" spans="1:13" x14ac:dyDescent="0.45">
      <c r="A309" t="s">
        <v>1208</v>
      </c>
      <c r="B309" t="s">
        <v>1117</v>
      </c>
      <c r="C309" t="s">
        <v>1118</v>
      </c>
      <c r="D309" s="28" t="s">
        <v>1113</v>
      </c>
      <c r="E309" t="s">
        <v>1114</v>
      </c>
      <c r="F309" t="s">
        <v>1119</v>
      </c>
      <c r="G309" t="s">
        <v>1207</v>
      </c>
      <c r="H309" t="s">
        <v>1115</v>
      </c>
      <c r="I309" t="s">
        <v>104</v>
      </c>
      <c r="J309" t="s">
        <v>104</v>
      </c>
      <c r="K309" s="31" t="s">
        <v>1116</v>
      </c>
    </row>
    <row r="311" spans="1:13" x14ac:dyDescent="0.45">
      <c r="A311" t="s">
        <v>1205</v>
      </c>
      <c r="B311">
        <v>0</v>
      </c>
      <c r="C311">
        <v>0</v>
      </c>
      <c r="D311">
        <v>1</v>
      </c>
      <c r="E311">
        <v>1</v>
      </c>
      <c r="F311">
        <v>0</v>
      </c>
      <c r="G311">
        <v>1</v>
      </c>
      <c r="H311">
        <v>2</v>
      </c>
      <c r="I311">
        <v>0</v>
      </c>
      <c r="J311">
        <v>0</v>
      </c>
      <c r="K311">
        <v>1</v>
      </c>
    </row>
    <row r="312" spans="1:13" x14ac:dyDescent="0.45">
      <c r="A312" t="s">
        <v>1204</v>
      </c>
      <c r="B312">
        <v>0</v>
      </c>
      <c r="C312">
        <v>1</v>
      </c>
      <c r="D312">
        <v>1</v>
      </c>
      <c r="E312">
        <v>1</v>
      </c>
      <c r="F312">
        <v>1</v>
      </c>
      <c r="G312">
        <v>2</v>
      </c>
      <c r="H312">
        <v>2</v>
      </c>
      <c r="I312">
        <v>0</v>
      </c>
      <c r="J312">
        <v>0</v>
      </c>
      <c r="K312">
        <v>4</v>
      </c>
    </row>
    <row r="313" spans="1:13" x14ac:dyDescent="0.45">
      <c r="A313" t="s">
        <v>1203</v>
      </c>
      <c r="B313">
        <v>1</v>
      </c>
      <c r="C313">
        <v>2</v>
      </c>
      <c r="D313">
        <v>0</v>
      </c>
      <c r="E313">
        <v>0</v>
      </c>
      <c r="F313">
        <v>0</v>
      </c>
      <c r="G313">
        <v>0</v>
      </c>
      <c r="H313">
        <v>0</v>
      </c>
      <c r="I313">
        <v>0</v>
      </c>
      <c r="J313">
        <v>0</v>
      </c>
      <c r="K313">
        <v>0</v>
      </c>
    </row>
    <row r="315" spans="1:13" x14ac:dyDescent="0.45">
      <c r="A315" s="38"/>
    </row>
    <row r="316" spans="1:13" x14ac:dyDescent="0.45">
      <c r="A316" t="s">
        <v>1206</v>
      </c>
      <c r="B316" s="35"/>
      <c r="C316" s="35"/>
      <c r="D316" s="35"/>
      <c r="E316" s="35"/>
      <c r="F316" s="35"/>
      <c r="G316" s="35"/>
      <c r="H316" s="35"/>
      <c r="I316" s="35"/>
      <c r="J316" s="35"/>
      <c r="K316" s="35"/>
    </row>
    <row r="317" spans="1:13" x14ac:dyDescent="0.45">
      <c r="B317" s="97" t="s">
        <v>5</v>
      </c>
      <c r="C317" s="97" t="s">
        <v>7</v>
      </c>
      <c r="D317" s="97" t="s">
        <v>9</v>
      </c>
      <c r="E317" s="97" t="s">
        <v>11</v>
      </c>
      <c r="F317" s="97" t="s">
        <v>13</v>
      </c>
      <c r="G317" s="97" t="s">
        <v>15</v>
      </c>
      <c r="H317" s="97" t="s">
        <v>16</v>
      </c>
      <c r="I317" s="97" t="s">
        <v>18</v>
      </c>
      <c r="J317" s="97" t="s">
        <v>20</v>
      </c>
      <c r="K317" s="97" t="s">
        <v>22</v>
      </c>
      <c r="M317" s="97" t="s">
        <v>225</v>
      </c>
    </row>
    <row r="318" spans="1:13" x14ac:dyDescent="0.45">
      <c r="A318" s="51" t="s">
        <v>1205</v>
      </c>
      <c r="B318">
        <f>SUM(B11,B21,B31,B41,B51,B61,B71,B81,B91,B101,B111,B121,B131,B141,B151,B161,B171,B181,B191,B201,B211,B221,B231,B241,B251,B261,B271,B281,B291,B301,B311)</f>
        <v>27</v>
      </c>
      <c r="C318">
        <f>SUM(C11,C21,C31,C41,C51,C61,C71,C81,C91,C101,C111,C121,C131,C141,C151,C161,C171,C181,C191,C201,C211,C221,C231,C241,C251,C261,C271,C281,C291,C301,C311)</f>
        <v>29</v>
      </c>
      <c r="D318">
        <f>SUM(D11,D21,D31,D41,D51,D61,D71,D81,D91,D101,D111,D121,D131,D141,D151,D161,D171,D181,D191,D201,D211,D221,D231,D241,D251,D261,D271,D281,D291,D301,D311)</f>
        <v>27</v>
      </c>
      <c r="E318">
        <f>SUM(E11,E21,E31,E41,E51,E61,E71,E81,E91,E101,E111,E121,E131,E141,E151,E161,E171,E181,E191,E201,E211,E221,E231,E241,E251,E261,E271,E281,E291,E301,E311)</f>
        <v>37</v>
      </c>
      <c r="F318">
        <f>SUM(F11,F21,F31,F41,F51,F61,F71,F81,F91,F101,F111,F121,F131,F141,F151,F161,F171,F181,F191,F201,F211,F221,F231,F241,F251,F261,F271,F281,F291,F301,F311)</f>
        <v>32</v>
      </c>
      <c r="G318">
        <f>SUM(G11,G21,G31,G41,G51,G61,G71,G81,G91,G101,G111,G121,G131,G141,G151,G161,G171,G181,G191,G201,G211,G221,G231,G241,G251,G261,G271,G281,G291,G301,G311)</f>
        <v>19</v>
      </c>
      <c r="H318">
        <f>SUM(H11,H21,H31,H41,H51,H61,H71,H81,H91,H101,H111,H121,H131,H141,H151,H161,H171,H181,H191,H201,H211,H221,H231,H241,H251,H261,H271,H281,H291,H301,H311)</f>
        <v>50</v>
      </c>
      <c r="I318">
        <f>SUM(I11,I21,I31,I41,I51,I61,I71,I81,I91,I101,I111,I121,I131,I141,I151,I161,I171,I181,I191,I201,I211,I221,I231,I241,I251,I261,I271,I281,I291,I301,I311)</f>
        <v>19</v>
      </c>
      <c r="J318">
        <f>SUM(J11,J21,J31,J41,J51,J61,J71,J81,J91,J101,J111,J121,J131,J141,J151,J161,J171,J181,J191,J201,J211,J221,J231,J241,J251,J261,J271,J281,J291,J301,J311)</f>
        <v>15</v>
      </c>
      <c r="K318">
        <f>SUM(K11,K21,K31,K41,K51,K61,K71,K81,K91,K101,K111,K121,K131,K141,K151,K161,K171,K181,K191,K201,K211,K221,K231,K241,K251,K261,K271,K281,K291,K301,K311)</f>
        <v>57</v>
      </c>
      <c r="M318">
        <f>I318+J318</f>
        <v>34</v>
      </c>
    </row>
    <row r="319" spans="1:13" x14ac:dyDescent="0.45">
      <c r="A319" s="51" t="s">
        <v>1204</v>
      </c>
      <c r="B319">
        <f>SUM(B12,B22,B32,B42,B52,B62,B72,B82,B92,B102,B112,B122,B132,B142,B152,B162,B172,B182,B192,B202,B212,B222,B232,B242,B252,B262,B272,B282,B292,B302,B312)</f>
        <v>27</v>
      </c>
      <c r="C319">
        <f>SUM(C12,C22,C32,C42,C52,C62,C72,C82,C92,C102,C112,C122,C132,C142,C152,C162,C172,C182,C192,C202,C212,C222,C232,C242,C252,C262,C272,C282,C292,C302,C312)</f>
        <v>41</v>
      </c>
      <c r="D319">
        <f>SUM(D12,D22,D32,D42,D52,D62,D72,D82,D92,D102,D112,D122,D132,D142,D152,D162,D172,D182,D192,D202,D212,D222,D232,D242,D252,D262,D272,D282,D292,D302,D312)</f>
        <v>43</v>
      </c>
      <c r="E319">
        <f>SUM(E12,E22,E32,E42,E52,E62,E72,E82,E92,E102,E112,E122,E132,E142,E152,E162,E172,E182,E192,E202,E212,E222,E232,E242,E252,E262,E272,E282,E292,E302,E312)</f>
        <v>46</v>
      </c>
      <c r="F319">
        <f>SUM(F12,F22,F32,F42,F52,F62,F72,F82,F92,F102,F112,F122,F132,F142,F152,F162,F172,F182,F192,F202,F212,F222,F232,F242,F252,F262,F272,F282,F292,F302,F312)</f>
        <v>55</v>
      </c>
      <c r="G319">
        <f>SUM(G12,G22,G32,G42,G52,G62,G72,G82,G92,G102,G112,G122,G132,G142,G152,G162,G172,G182,G192,G202,G212,G222,G232,G242,G252,G262,G272,G282,G292,G302,G312)</f>
        <v>47</v>
      </c>
      <c r="H319">
        <f>SUM(H12,H22,H32,H42,H52,H62,H72,H82,H92,H102,H112,H122,H132,H142,H152,H162,H172,H182,H192,H202,H212,H222,H232,H242,H252,H262,H272,H282,H292,H302,H312)</f>
        <v>93</v>
      </c>
      <c r="I319">
        <f>SUM(I12,I22,I32,I42,I52,I62,I72,I82,I92,I102,I112,I122,I132,I142,I152,I162,I172,I182,I192,I202,I212,I222,I232,I242,I252,I262,I272,I282,I292,I302,I312)</f>
        <v>44</v>
      </c>
      <c r="J319">
        <f>SUM(J12,J22,J32,J42,J52,J62,J72,J82,J92,J102,J112,J122,J132,J142,J152,J162,J172,J182,J192,J202,J212,J222,J232,J242,J252,J262,J272,J282,J292,J302,J312)</f>
        <v>26</v>
      </c>
      <c r="K319">
        <f>SUM(K12,K22,K32,K42,K52,K62,K72,K82,K92,K102,K112,K122,K132,K142,K152,K162,K172,K182,K192,K202,K212,K222,K232,K242,K252,K262,K272,K282,K292,K302,K312)</f>
        <v>117</v>
      </c>
      <c r="M319">
        <f>I319+J319</f>
        <v>70</v>
      </c>
    </row>
    <row r="320" spans="1:13" x14ac:dyDescent="0.45">
      <c r="A320" s="51" t="s">
        <v>1203</v>
      </c>
      <c r="B320">
        <f>SUM(B13,B23,B33,B43,B53,B63,B73,B83,B93,B103,B113,B123,B133,B143,B153,B163,B173,B183,B193,B203,B213,B223,B233,B243,B253,B263,B273,B283,B293,B303,B313)</f>
        <v>5</v>
      </c>
      <c r="C320">
        <f>SUM(C13,C23,C33,C43,C53,C63,C73,C83,C93,C103,C113,C123,C133,C143,C153,C163,C173,C183,C193,C203,C213,C223,C233,C243,C253,C263,C273,C283,C293,C303,C313)</f>
        <v>2</v>
      </c>
      <c r="D320">
        <f>SUM(D13,D23,D33,D43,D53,D63,D73,D83,D93,D103,D113,D123,D133,D143,D153,D163,D173,D183,D193,D203,D213,D223,D233,D243,D253,D263,D273,D283,D293,D303,D313)</f>
        <v>3</v>
      </c>
      <c r="E320">
        <f>SUM(E13,E23,E33,E43,E53,E63,E73,E83,E93,E103,E113,E123,E133,E143,E153,E163,E173,E183,E193,E203,E213,E223,E233,E243,E253,E263,E273,E283,E293,E303,E313)</f>
        <v>1</v>
      </c>
      <c r="F320">
        <f>SUM(F13,F23,F33,F43,F53,F63,F73,F83,F93,F103,F113,F123,F133,F143,F153,F163,F173,F183,F193,F203,F213,F223,F233,F243,F253,F263,F273,F283,F293,F303,F313)</f>
        <v>7</v>
      </c>
      <c r="G320">
        <f>SUM(G13,G23,G33,G43,G53,G63,G73,G83,G93,G103,G113,G123,G133,G143,G153,G163,G173,G183,G193,G203,G213,G223,G233,G243,G253,G263,G273,G283,G293,G303,G313)</f>
        <v>8</v>
      </c>
      <c r="H320">
        <f>SUM(H13,H23,H33,H43,H53,H63,H73,H83,H93,H103,H113,H123,H133,H143,H153,H163,H173,H183,H193,H203,H213,H223,H233,H243,H253,H263,H273,H283,H293,H303,H313)</f>
        <v>1</v>
      </c>
      <c r="I320">
        <f>SUM(I13,I23,I33,I43,I53,I63,I73,I83,I93,I103,I113,I123,I133,I143,I153,I163,I173,I183,I193,I203,I213,I223,I233,I243,I253,I263,I273,I283,I293,I303,I313)</f>
        <v>13</v>
      </c>
      <c r="J320">
        <f>SUM(J13,J23,J33,J43,J53,J63,J73,J83,J93,J103,J113,J123,J133,J143,J153,J163,J173,J183,J193,J203,J213,J223,J233,J243,J253,J263,J273,J283,J293,J303,J313)</f>
        <v>5</v>
      </c>
      <c r="K320">
        <f>SUM(K13,K23,K33,K43,K53,K63,K73,K83,K93,K103,K113,K123,K133,K143,K153,K163,K173,K183,K193,K203,K213,K223,K233,K243,K253,K263,K273,K283,K293,K303,K313)</f>
        <v>1</v>
      </c>
      <c r="M320">
        <f>I320+J320</f>
        <v>18</v>
      </c>
    </row>
    <row r="322" spans="1:13" x14ac:dyDescent="0.45">
      <c r="A322" s="51" t="s">
        <v>1202</v>
      </c>
      <c r="B322" s="50">
        <f>B318/B319</f>
        <v>1</v>
      </c>
      <c r="C322" s="50">
        <f>C318/C319</f>
        <v>0.70731707317073167</v>
      </c>
      <c r="D322" s="50">
        <f>D318/D319</f>
        <v>0.62790697674418605</v>
      </c>
      <c r="E322" s="50">
        <f>E318/E319</f>
        <v>0.80434782608695654</v>
      </c>
      <c r="F322" s="50">
        <f>F318/F319</f>
        <v>0.58181818181818179</v>
      </c>
      <c r="G322" s="50">
        <f>G318/G319</f>
        <v>0.40425531914893614</v>
      </c>
      <c r="H322" s="50">
        <f>H318/H319</f>
        <v>0.5376344086021505</v>
      </c>
      <c r="I322" s="50">
        <f>I318/I319</f>
        <v>0.43181818181818182</v>
      </c>
      <c r="J322" s="50">
        <f>J318/J319</f>
        <v>0.57692307692307687</v>
      </c>
      <c r="K322" s="50">
        <f>K318/K319</f>
        <v>0.48717948717948717</v>
      </c>
      <c r="M322" s="50">
        <f>M318/M319</f>
        <v>0.48571428571428571</v>
      </c>
    </row>
    <row r="323" spans="1:13" x14ac:dyDescent="0.45">
      <c r="A323" s="51" t="s">
        <v>1201</v>
      </c>
      <c r="B323" s="50">
        <f>B320/B319</f>
        <v>0.18518518518518517</v>
      </c>
      <c r="C323" s="50">
        <f>C320/C319</f>
        <v>4.878048780487805E-2</v>
      </c>
      <c r="D323" s="50">
        <f>D320/D319</f>
        <v>6.9767441860465115E-2</v>
      </c>
      <c r="E323" s="50">
        <f>E320/E319</f>
        <v>2.1739130434782608E-2</v>
      </c>
      <c r="F323" s="50">
        <f>F320/F319</f>
        <v>0.12727272727272726</v>
      </c>
      <c r="G323" s="50">
        <f>G320/G319</f>
        <v>0.1702127659574468</v>
      </c>
      <c r="H323" s="50">
        <f>H320/H319</f>
        <v>1.0752688172043012E-2</v>
      </c>
      <c r="I323" s="50">
        <f>I320/I319</f>
        <v>0.29545454545454547</v>
      </c>
      <c r="J323" s="50">
        <f>J320/J319</f>
        <v>0.19230769230769232</v>
      </c>
      <c r="K323" s="50">
        <f>K320/K319</f>
        <v>8.5470085470085479E-3</v>
      </c>
      <c r="M323" s="50">
        <f>M320/M319</f>
        <v>0.25714285714285712</v>
      </c>
    </row>
    <row r="325" spans="1:13" x14ac:dyDescent="0.45">
      <c r="B325">
        <v>1</v>
      </c>
      <c r="C325">
        <v>0.70731707317073167</v>
      </c>
      <c r="D325">
        <v>0.62790697674418605</v>
      </c>
      <c r="E325">
        <v>0.80434782608695654</v>
      </c>
      <c r="F325">
        <v>0.58181818181818179</v>
      </c>
      <c r="G325">
        <v>0.40425531914893614</v>
      </c>
      <c r="H325">
        <v>0.5376344086021505</v>
      </c>
      <c r="I325">
        <v>0.43181818181818182</v>
      </c>
      <c r="J325">
        <v>0.57692307692307687</v>
      </c>
      <c r="K325">
        <v>0.48717948717948717</v>
      </c>
    </row>
    <row r="326" spans="1:13" x14ac:dyDescent="0.45">
      <c r="A326" s="38"/>
    </row>
    <row r="327" spans="1:13" x14ac:dyDescent="0.45">
      <c r="A327" s="97" t="s">
        <v>5</v>
      </c>
      <c r="B327">
        <v>1</v>
      </c>
      <c r="C327" s="35"/>
      <c r="D327" s="35"/>
      <c r="E327" s="35"/>
      <c r="F327" s="35"/>
      <c r="G327" s="35"/>
      <c r="H327" s="35"/>
      <c r="I327" s="35"/>
      <c r="J327" s="35"/>
      <c r="K327" s="35"/>
    </row>
    <row r="328" spans="1:13" x14ac:dyDescent="0.45">
      <c r="A328" s="97" t="s">
        <v>7</v>
      </c>
      <c r="B328">
        <v>0.70731707317073167</v>
      </c>
    </row>
    <row r="329" spans="1:13" x14ac:dyDescent="0.45">
      <c r="A329" s="97" t="s">
        <v>9</v>
      </c>
      <c r="B329">
        <v>0.62790697674418605</v>
      </c>
      <c r="C329" s="35"/>
      <c r="D329" s="35"/>
      <c r="E329" s="35"/>
      <c r="F329" s="35"/>
      <c r="G329" s="35"/>
      <c r="H329" s="35"/>
      <c r="I329" s="35"/>
      <c r="J329" s="35"/>
      <c r="K329" s="35"/>
    </row>
    <row r="330" spans="1:13" x14ac:dyDescent="0.45">
      <c r="A330" s="97" t="s">
        <v>11</v>
      </c>
      <c r="B330">
        <v>0.80434782608695654</v>
      </c>
      <c r="C330" s="35"/>
      <c r="D330" s="35"/>
      <c r="E330" s="35"/>
      <c r="F330" s="35"/>
      <c r="G330" s="35"/>
      <c r="H330" s="35"/>
      <c r="I330" s="35"/>
      <c r="J330" s="35"/>
    </row>
    <row r="331" spans="1:13" x14ac:dyDescent="0.45">
      <c r="A331" s="97" t="s">
        <v>13</v>
      </c>
      <c r="B331">
        <v>0.58181818181818179</v>
      </c>
    </row>
    <row r="332" spans="1:13" x14ac:dyDescent="0.45">
      <c r="A332" s="97" t="s">
        <v>15</v>
      </c>
      <c r="B332">
        <v>0.40425531914893614</v>
      </c>
    </row>
    <row r="333" spans="1:13" x14ac:dyDescent="0.45">
      <c r="A333" s="97" t="s">
        <v>16</v>
      </c>
      <c r="B333">
        <v>0.5376344086021505</v>
      </c>
    </row>
    <row r="334" spans="1:13" x14ac:dyDescent="0.45">
      <c r="A334" s="97" t="s">
        <v>18</v>
      </c>
      <c r="B334">
        <v>0.43181818181818182</v>
      </c>
    </row>
    <row r="335" spans="1:13" x14ac:dyDescent="0.45">
      <c r="A335" s="97" t="s">
        <v>20</v>
      </c>
      <c r="B335">
        <v>0.57692307692307687</v>
      </c>
    </row>
    <row r="336" spans="1:13" x14ac:dyDescent="0.45">
      <c r="A336" s="97" t="s">
        <v>225</v>
      </c>
      <c r="B336">
        <v>0.48571428571428571</v>
      </c>
    </row>
    <row r="337" spans="1:11" x14ac:dyDescent="0.45">
      <c r="A337" s="97" t="s">
        <v>22</v>
      </c>
      <c r="B337">
        <v>0.48717948717948717</v>
      </c>
      <c r="C337" s="35"/>
      <c r="D337" s="35"/>
      <c r="E337" s="35"/>
      <c r="F337" s="35"/>
      <c r="G337" s="35"/>
      <c r="H337" s="35"/>
      <c r="I337" s="35"/>
      <c r="J337" s="35"/>
      <c r="K337" s="35"/>
    </row>
    <row r="339" spans="1:11" x14ac:dyDescent="0.45">
      <c r="B339" s="35"/>
      <c r="C339" s="35"/>
      <c r="D339" s="35"/>
      <c r="E339" s="35"/>
      <c r="F339" s="35"/>
      <c r="G339" s="35"/>
      <c r="H339" s="35"/>
      <c r="I339" s="35"/>
      <c r="J339" s="35"/>
      <c r="K339" s="35"/>
    </row>
    <row r="340" spans="1:11" x14ac:dyDescent="0.45">
      <c r="B340" s="35"/>
      <c r="C340" s="35"/>
      <c r="D340" s="35"/>
      <c r="E340" s="35"/>
      <c r="F340" s="35"/>
      <c r="G340" s="35"/>
      <c r="H340" s="35"/>
      <c r="I340" s="35"/>
      <c r="J340" s="35"/>
    </row>
    <row r="346" spans="1:11" x14ac:dyDescent="0.45">
      <c r="A346" s="38"/>
    </row>
    <row r="347" spans="1:11" x14ac:dyDescent="0.45">
      <c r="B347" s="35"/>
      <c r="C347" s="35"/>
      <c r="D347" s="35"/>
      <c r="E347" s="35"/>
      <c r="F347" s="35"/>
      <c r="G347" s="35"/>
      <c r="H347" s="35"/>
      <c r="I347" s="35"/>
      <c r="J347" s="35"/>
      <c r="K347" s="35"/>
    </row>
    <row r="349" spans="1:11" x14ac:dyDescent="0.45">
      <c r="B349" s="35"/>
      <c r="C349" s="35"/>
      <c r="D349" s="35"/>
      <c r="E349" s="35"/>
      <c r="F349" s="35"/>
      <c r="G349" s="35"/>
      <c r="H349" s="35"/>
      <c r="I349" s="35"/>
      <c r="J349" s="35"/>
      <c r="K349" s="35"/>
    </row>
    <row r="350" spans="1:11" x14ac:dyDescent="0.45">
      <c r="B350" s="35"/>
      <c r="C350" s="35"/>
      <c r="D350" s="35"/>
      <c r="E350" s="35"/>
      <c r="F350" s="35"/>
      <c r="G350" s="35"/>
      <c r="H350" s="35"/>
      <c r="I350" s="35"/>
      <c r="J350" s="35"/>
    </row>
    <row r="356" spans="1:11" x14ac:dyDescent="0.45">
      <c r="A356" s="38"/>
    </row>
    <row r="357" spans="1:11" x14ac:dyDescent="0.45">
      <c r="B357" s="35"/>
      <c r="C357" s="35"/>
      <c r="D357" s="35"/>
      <c r="E357" s="35"/>
      <c r="F357" s="35"/>
      <c r="G357" s="35"/>
      <c r="H357" s="35"/>
      <c r="I357" s="35"/>
      <c r="J357" s="35"/>
      <c r="K357" s="35"/>
    </row>
    <row r="359" spans="1:11" x14ac:dyDescent="0.45">
      <c r="B359" s="35"/>
      <c r="C359" s="35"/>
      <c r="D359" s="35"/>
      <c r="E359" s="35"/>
      <c r="F359" s="35"/>
      <c r="G359" s="35"/>
      <c r="H359" s="35"/>
      <c r="I359" s="35"/>
      <c r="J359" s="35"/>
      <c r="K359" s="35"/>
    </row>
    <row r="360" spans="1:11" x14ac:dyDescent="0.45">
      <c r="B360" s="35"/>
      <c r="C360" s="35"/>
      <c r="D360" s="35"/>
      <c r="E360" s="35"/>
      <c r="F360" s="35"/>
      <c r="G360" s="35"/>
      <c r="H360" s="35"/>
      <c r="I360" s="35"/>
      <c r="J360" s="35"/>
    </row>
  </sheetData>
  <pageMargins left="0.7" right="0.7" top="0.75" bottom="0.75" header="0.3" footer="0.3"/>
  <pageSetup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CBD2B-D144-4242-8E2B-7C34D759511F}">
  <dimension ref="A2:B2"/>
  <sheetViews>
    <sheetView workbookViewId="0">
      <selection activeCell="B3" sqref="B3"/>
    </sheetView>
  </sheetViews>
  <sheetFormatPr defaultRowHeight="14.25" x14ac:dyDescent="0.45"/>
  <sheetData>
    <row r="2" spans="1:2" ht="409.5" x14ac:dyDescent="0.45">
      <c r="A2" s="2" t="s">
        <v>1199</v>
      </c>
      <c r="B2" s="2" t="s">
        <v>1200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996E-254E-4B6D-90BC-9DA80CDA2C07}">
  <dimension ref="A1:U37"/>
  <sheetViews>
    <sheetView zoomScale="90" zoomScaleNormal="90" workbookViewId="0">
      <pane ySplit="1" topLeftCell="A8" activePane="bottomLeft" state="frozen"/>
      <selection pane="bottomLeft" activeCell="C34" sqref="C34"/>
    </sheetView>
  </sheetViews>
  <sheetFormatPr defaultColWidth="8.9296875" defaultRowHeight="14.25" x14ac:dyDescent="0.45"/>
  <cols>
    <col min="1" max="1" width="17.1328125" style="69" customWidth="1"/>
    <col min="2" max="2" width="51.9296875" style="56" customWidth="1"/>
    <col min="3" max="3" width="51.1328125" style="56" customWidth="1"/>
    <col min="4" max="4" width="32.1992187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G1" s="55"/>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43" t="s">
        <v>1022</v>
      </c>
      <c r="C2" s="55" t="s">
        <v>1011</v>
      </c>
      <c r="D2" s="55"/>
      <c r="F2" s="56">
        <v>1</v>
      </c>
      <c r="G2" s="55"/>
      <c r="H2" s="57">
        <v>1</v>
      </c>
      <c r="P2" s="56">
        <f>H2/($F2-$M2)</f>
        <v>1</v>
      </c>
      <c r="Q2" s="56">
        <f>I2/($F2-$M2)</f>
        <v>0</v>
      </c>
      <c r="R2" s="56">
        <f>J2/($F2-$M2)</f>
        <v>0</v>
      </c>
      <c r="S2" s="56">
        <f>K2/($F2-$M2)</f>
        <v>0</v>
      </c>
      <c r="T2" s="56">
        <f>L2/($F2-$M2)</f>
        <v>0</v>
      </c>
      <c r="U2" s="56">
        <f>M2/F2</f>
        <v>0</v>
      </c>
    </row>
    <row r="3" spans="1:21" x14ac:dyDescent="0.45">
      <c r="A3" s="54" t="s">
        <v>7</v>
      </c>
      <c r="B3" s="43" t="s">
        <v>1027</v>
      </c>
      <c r="C3" s="55" t="s">
        <v>1012</v>
      </c>
      <c r="D3" s="67"/>
      <c r="F3" s="56">
        <v>3</v>
      </c>
      <c r="G3" s="55"/>
      <c r="H3" s="57">
        <v>3</v>
      </c>
      <c r="P3" s="56">
        <f t="shared" ref="P3:T29" si="0">H3/($F3-$M3)</f>
        <v>1</v>
      </c>
      <c r="Q3" s="56">
        <f t="shared" si="0"/>
        <v>0</v>
      </c>
      <c r="R3" s="56">
        <f t="shared" si="0"/>
        <v>0</v>
      </c>
      <c r="S3" s="56">
        <f t="shared" si="0"/>
        <v>0</v>
      </c>
      <c r="T3" s="56">
        <f t="shared" si="0"/>
        <v>0</v>
      </c>
      <c r="U3" s="56">
        <f t="shared" ref="U3:U29" si="1">M3/F3</f>
        <v>0</v>
      </c>
    </row>
    <row r="4" spans="1:21" x14ac:dyDescent="0.45">
      <c r="A4" s="54" t="s">
        <v>9</v>
      </c>
      <c r="B4" s="43" t="s">
        <v>381</v>
      </c>
      <c r="C4" s="55" t="s">
        <v>1013</v>
      </c>
      <c r="D4" s="55"/>
      <c r="F4" s="56">
        <v>1</v>
      </c>
      <c r="G4" s="55"/>
      <c r="H4" s="57">
        <v>1</v>
      </c>
      <c r="P4" s="56">
        <f t="shared" si="0"/>
        <v>1</v>
      </c>
      <c r="Q4" s="56">
        <f t="shared" si="0"/>
        <v>0</v>
      </c>
      <c r="R4" s="56">
        <f t="shared" si="0"/>
        <v>0</v>
      </c>
      <c r="S4" s="56">
        <f t="shared" si="0"/>
        <v>0</v>
      </c>
      <c r="T4" s="56">
        <f t="shared" si="0"/>
        <v>0</v>
      </c>
      <c r="U4" s="56">
        <f t="shared" si="1"/>
        <v>0</v>
      </c>
    </row>
    <row r="5" spans="1:21" x14ac:dyDescent="0.45">
      <c r="A5" s="54" t="s">
        <v>11</v>
      </c>
      <c r="B5" s="43" t="s">
        <v>1023</v>
      </c>
      <c r="C5" s="55" t="s">
        <v>1028</v>
      </c>
      <c r="D5" s="55"/>
      <c r="F5" s="56">
        <v>2</v>
      </c>
      <c r="G5" s="55"/>
      <c r="H5" s="57">
        <v>2</v>
      </c>
      <c r="J5" s="59">
        <v>1</v>
      </c>
      <c r="P5" s="56">
        <f t="shared" si="0"/>
        <v>1</v>
      </c>
      <c r="Q5" s="56">
        <f t="shared" si="0"/>
        <v>0</v>
      </c>
      <c r="R5" s="56">
        <f t="shared" si="0"/>
        <v>0.5</v>
      </c>
      <c r="S5" s="56">
        <f t="shared" si="0"/>
        <v>0</v>
      </c>
      <c r="T5" s="56">
        <f t="shared" si="0"/>
        <v>0</v>
      </c>
      <c r="U5" s="56">
        <f t="shared" si="1"/>
        <v>0</v>
      </c>
    </row>
    <row r="6" spans="1:21" x14ac:dyDescent="0.45">
      <c r="A6" s="54" t="s">
        <v>13</v>
      </c>
      <c r="B6" s="43" t="s">
        <v>1030</v>
      </c>
      <c r="C6" s="55" t="s">
        <v>1029</v>
      </c>
      <c r="D6" s="55"/>
      <c r="F6" s="56">
        <v>3</v>
      </c>
      <c r="G6" s="55"/>
      <c r="H6" s="57">
        <v>3</v>
      </c>
      <c r="P6" s="56">
        <f t="shared" si="0"/>
        <v>1</v>
      </c>
      <c r="Q6" s="56">
        <f t="shared" si="0"/>
        <v>0</v>
      </c>
      <c r="R6" s="56">
        <f t="shared" si="0"/>
        <v>0</v>
      </c>
      <c r="S6" s="56">
        <f t="shared" si="0"/>
        <v>0</v>
      </c>
      <c r="T6" s="56">
        <f t="shared" si="0"/>
        <v>0</v>
      </c>
      <c r="U6" s="56">
        <f t="shared" si="1"/>
        <v>0</v>
      </c>
    </row>
    <row r="7" spans="1:21" x14ac:dyDescent="0.45">
      <c r="A7" s="54" t="s">
        <v>15</v>
      </c>
      <c r="B7" s="55" t="s">
        <v>1024</v>
      </c>
      <c r="C7" s="55" t="s">
        <v>1031</v>
      </c>
      <c r="D7" s="67"/>
      <c r="F7" s="56">
        <v>2</v>
      </c>
      <c r="G7" s="55"/>
      <c r="H7" s="57">
        <v>2</v>
      </c>
      <c r="P7" s="56">
        <f>H7/($F7-$M7)</f>
        <v>1</v>
      </c>
      <c r="Q7" s="56">
        <f t="shared" si="0"/>
        <v>0</v>
      </c>
      <c r="R7" s="56">
        <f t="shared" si="0"/>
        <v>0</v>
      </c>
      <c r="S7" s="56">
        <f t="shared" si="0"/>
        <v>0</v>
      </c>
      <c r="T7" s="56">
        <f t="shared" si="0"/>
        <v>0</v>
      </c>
      <c r="U7" s="56">
        <f t="shared" si="1"/>
        <v>0</v>
      </c>
    </row>
    <row r="8" spans="1:21" x14ac:dyDescent="0.45">
      <c r="A8" s="54" t="s">
        <v>16</v>
      </c>
      <c r="B8" s="55" t="s">
        <v>1032</v>
      </c>
      <c r="C8" s="55" t="s">
        <v>1033</v>
      </c>
      <c r="D8" s="55"/>
      <c r="F8" s="56">
        <v>3</v>
      </c>
      <c r="G8" s="55"/>
      <c r="H8" s="57">
        <v>3</v>
      </c>
      <c r="P8" s="56">
        <f>H8/($F8-$M8)</f>
        <v>1</v>
      </c>
      <c r="Q8" s="56">
        <f t="shared" si="0"/>
        <v>0</v>
      </c>
      <c r="R8" s="56">
        <f t="shared" si="0"/>
        <v>0</v>
      </c>
      <c r="S8" s="56">
        <f t="shared" si="0"/>
        <v>0</v>
      </c>
      <c r="T8" s="56">
        <f t="shared" si="0"/>
        <v>0</v>
      </c>
      <c r="U8" s="56">
        <f t="shared" si="1"/>
        <v>0</v>
      </c>
    </row>
    <row r="9" spans="1:21" x14ac:dyDescent="0.45">
      <c r="A9" s="54" t="s">
        <v>18</v>
      </c>
      <c r="B9" s="55" t="s">
        <v>1025</v>
      </c>
      <c r="C9" s="55" t="s">
        <v>1034</v>
      </c>
      <c r="D9" s="55"/>
      <c r="F9" s="56">
        <v>1</v>
      </c>
      <c r="G9" s="55"/>
      <c r="H9" s="57">
        <v>1</v>
      </c>
      <c r="J9" s="59">
        <v>1</v>
      </c>
      <c r="P9" s="56">
        <f t="shared" si="0"/>
        <v>1</v>
      </c>
      <c r="Q9" s="56">
        <f t="shared" si="0"/>
        <v>0</v>
      </c>
      <c r="R9" s="56">
        <f>J9/($F9-$M9)</f>
        <v>1</v>
      </c>
      <c r="S9" s="56">
        <f>K9/($F9-$M9)</f>
        <v>0</v>
      </c>
      <c r="T9" s="56">
        <f t="shared" si="0"/>
        <v>0</v>
      </c>
      <c r="U9" s="56">
        <f t="shared" si="1"/>
        <v>0</v>
      </c>
    </row>
    <row r="10" spans="1:21" x14ac:dyDescent="0.45">
      <c r="A10" s="54" t="s">
        <v>20</v>
      </c>
      <c r="B10" s="43" t="s">
        <v>104</v>
      </c>
      <c r="C10" s="80" t="s">
        <v>1014</v>
      </c>
      <c r="D10" s="55"/>
      <c r="F10" s="56">
        <v>0</v>
      </c>
      <c r="G10" s="55"/>
      <c r="P10" s="56" t="e">
        <f>H10/(#REF!-$M10)</f>
        <v>#REF!</v>
      </c>
      <c r="Q10" s="56" t="e">
        <f>I10/(#REF!-$M10)</f>
        <v>#REF!</v>
      </c>
      <c r="R10" s="56" t="e">
        <f>J10/(#REF!-$M10)</f>
        <v>#REF!</v>
      </c>
      <c r="S10" s="56" t="e">
        <f>K10/(#REF!-$M10)</f>
        <v>#REF!</v>
      </c>
      <c r="T10" s="56" t="e">
        <f>L10/(#REF!-$M10)</f>
        <v>#REF!</v>
      </c>
      <c r="U10" s="56" t="e">
        <f>M10/#REF!</f>
        <v>#REF!</v>
      </c>
    </row>
    <row r="11" spans="1:21" x14ac:dyDescent="0.45">
      <c r="A11" s="54" t="s">
        <v>225</v>
      </c>
      <c r="F11" s="56">
        <v>1</v>
      </c>
      <c r="G11" s="55"/>
      <c r="H11" s="57">
        <v>1</v>
      </c>
      <c r="J11" s="59">
        <v>1</v>
      </c>
      <c r="P11" s="56" t="e">
        <f>#REF!/(#REF!-$M11)</f>
        <v>#REF!</v>
      </c>
      <c r="Q11" s="56" t="e">
        <f>I12/(#REF!-$M11)</f>
        <v>#REF!</v>
      </c>
      <c r="R11" s="56" t="e">
        <f>J12/(#REF!-$M11)</f>
        <v>#REF!</v>
      </c>
      <c r="S11" s="56" t="e">
        <f>K12/(#REF!-$M11)</f>
        <v>#REF!</v>
      </c>
      <c r="T11" s="56" t="e">
        <f>L11/(#REF!-$M11)</f>
        <v>#REF!</v>
      </c>
      <c r="U11" s="56" t="e">
        <f>M11/#REF!</f>
        <v>#REF!</v>
      </c>
    </row>
    <row r="12" spans="1:21" x14ac:dyDescent="0.45">
      <c r="A12" s="54" t="s">
        <v>22</v>
      </c>
      <c r="B12" s="43" t="s">
        <v>1026</v>
      </c>
      <c r="C12" s="55" t="s">
        <v>1144</v>
      </c>
      <c r="F12" s="56">
        <v>4</v>
      </c>
      <c r="G12" s="55"/>
      <c r="H12" s="57">
        <v>4</v>
      </c>
      <c r="J12" s="59">
        <v>1</v>
      </c>
      <c r="P12" s="56" t="e">
        <f>#REF!/(#REF!-$M12)</f>
        <v>#REF!</v>
      </c>
      <c r="Q12" s="56" t="e">
        <f>#REF!/(#REF!-$M12)</f>
        <v>#REF!</v>
      </c>
      <c r="R12" s="56" t="e">
        <f>#REF!/(#REF!-$M12)</f>
        <v>#REF!</v>
      </c>
      <c r="S12" s="56" t="e">
        <f>#REF!/(#REF!-$M12)</f>
        <v>#REF!</v>
      </c>
      <c r="T12" s="56" t="e">
        <f>L12/(#REF!-$M12)</f>
        <v>#REF!</v>
      </c>
      <c r="U12" s="56" t="e">
        <f>M12/#REF!</f>
        <v>#REF!</v>
      </c>
    </row>
    <row r="14" spans="1:21" x14ac:dyDescent="0.45">
      <c r="A14" s="77" t="s">
        <v>24</v>
      </c>
      <c r="B14" s="55" t="s">
        <v>93</v>
      </c>
      <c r="C14" s="55" t="s">
        <v>1036</v>
      </c>
      <c r="D14" s="55" t="s">
        <v>1035</v>
      </c>
      <c r="E14" s="56">
        <f>IF(C14=B14,1,0)</f>
        <v>0</v>
      </c>
      <c r="F14" s="56">
        <v>1</v>
      </c>
      <c r="H14" s="57">
        <v>1</v>
      </c>
      <c r="J14" s="59">
        <v>1</v>
      </c>
      <c r="P14" s="56">
        <f t="shared" si="0"/>
        <v>1</v>
      </c>
      <c r="Q14" s="56">
        <f t="shared" si="0"/>
        <v>0</v>
      </c>
      <c r="R14" s="56">
        <f t="shared" si="0"/>
        <v>1</v>
      </c>
      <c r="S14" s="56">
        <f t="shared" si="0"/>
        <v>0</v>
      </c>
      <c r="T14" s="56">
        <f t="shared" si="0"/>
        <v>0</v>
      </c>
      <c r="U14" s="56">
        <f t="shared" si="1"/>
        <v>0</v>
      </c>
    </row>
    <row r="15" spans="1:21" x14ac:dyDescent="0.45">
      <c r="A15" s="77" t="s">
        <v>25</v>
      </c>
      <c r="B15" s="55" t="s">
        <v>57</v>
      </c>
      <c r="C15" s="55" t="s">
        <v>57</v>
      </c>
      <c r="D15" s="55" t="s">
        <v>1015</v>
      </c>
      <c r="E15" s="56">
        <f t="shared" ref="E15:E27" si="2">IF(C15=B15,1,0)</f>
        <v>1</v>
      </c>
      <c r="F15" s="56">
        <v>2</v>
      </c>
      <c r="H15" s="57">
        <v>2</v>
      </c>
      <c r="P15" s="56">
        <f t="shared" si="0"/>
        <v>1</v>
      </c>
      <c r="Q15" s="56">
        <f t="shared" si="0"/>
        <v>0</v>
      </c>
      <c r="R15" s="56">
        <f t="shared" si="0"/>
        <v>0</v>
      </c>
      <c r="S15" s="56">
        <f t="shared" si="0"/>
        <v>0</v>
      </c>
      <c r="T15" s="56">
        <f t="shared" si="0"/>
        <v>0</v>
      </c>
      <c r="U15" s="56">
        <f t="shared" si="1"/>
        <v>0</v>
      </c>
    </row>
    <row r="16" spans="1:21" x14ac:dyDescent="0.45">
      <c r="A16" s="77" t="s">
        <v>26</v>
      </c>
      <c r="B16" s="55" t="s">
        <v>58</v>
      </c>
      <c r="C16" s="55" t="s">
        <v>58</v>
      </c>
      <c r="D16" s="55" t="s">
        <v>1037</v>
      </c>
      <c r="E16" s="56">
        <f t="shared" si="2"/>
        <v>1</v>
      </c>
      <c r="F16" s="56">
        <v>2</v>
      </c>
      <c r="H16" s="57">
        <v>2</v>
      </c>
      <c r="P16" s="56">
        <f t="shared" si="0"/>
        <v>1</v>
      </c>
      <c r="Q16" s="56">
        <f t="shared" si="0"/>
        <v>0</v>
      </c>
      <c r="R16" s="56">
        <f t="shared" si="0"/>
        <v>0</v>
      </c>
      <c r="S16" s="56">
        <f t="shared" si="0"/>
        <v>0</v>
      </c>
      <c r="T16" s="56">
        <f t="shared" si="0"/>
        <v>0</v>
      </c>
      <c r="U16" s="56">
        <f t="shared" si="1"/>
        <v>0</v>
      </c>
    </row>
    <row r="17" spans="1:21" x14ac:dyDescent="0.45">
      <c r="A17" s="77" t="s">
        <v>27</v>
      </c>
      <c r="B17" s="55" t="s">
        <v>59</v>
      </c>
      <c r="C17" s="55" t="s">
        <v>59</v>
      </c>
      <c r="D17" s="55" t="s">
        <v>1016</v>
      </c>
      <c r="E17" s="56">
        <f t="shared" si="2"/>
        <v>1</v>
      </c>
      <c r="F17" s="56">
        <v>2</v>
      </c>
      <c r="H17" s="57">
        <v>2</v>
      </c>
      <c r="P17" s="56">
        <f t="shared" si="0"/>
        <v>1</v>
      </c>
      <c r="Q17" s="56">
        <f t="shared" si="0"/>
        <v>0</v>
      </c>
      <c r="R17" s="56">
        <f t="shared" si="0"/>
        <v>0</v>
      </c>
      <c r="S17" s="56">
        <f t="shared" si="0"/>
        <v>0</v>
      </c>
      <c r="T17" s="56">
        <f t="shared" si="0"/>
        <v>0</v>
      </c>
      <c r="U17" s="56">
        <f t="shared" si="1"/>
        <v>0</v>
      </c>
    </row>
    <row r="18" spans="1:21" x14ac:dyDescent="0.45">
      <c r="A18" s="77" t="s">
        <v>28</v>
      </c>
      <c r="B18" s="55" t="s">
        <v>60</v>
      </c>
      <c r="C18" s="55" t="s">
        <v>60</v>
      </c>
      <c r="D18" s="55" t="s">
        <v>1017</v>
      </c>
      <c r="E18" s="56">
        <f t="shared" si="2"/>
        <v>1</v>
      </c>
      <c r="F18" s="56">
        <v>2</v>
      </c>
      <c r="H18" s="57">
        <v>2</v>
      </c>
      <c r="P18" s="56">
        <f t="shared" si="0"/>
        <v>1</v>
      </c>
      <c r="Q18" s="56">
        <f t="shared" si="0"/>
        <v>0</v>
      </c>
      <c r="R18" s="56">
        <f t="shared" si="0"/>
        <v>0</v>
      </c>
      <c r="S18" s="56">
        <f t="shared" si="0"/>
        <v>0</v>
      </c>
      <c r="T18" s="56">
        <f t="shared" si="0"/>
        <v>0</v>
      </c>
      <c r="U18" s="56">
        <f t="shared" si="1"/>
        <v>0</v>
      </c>
    </row>
    <row r="19" spans="1:21" x14ac:dyDescent="0.45">
      <c r="A19" s="77" t="s">
        <v>29</v>
      </c>
      <c r="B19" s="55" t="s">
        <v>364</v>
      </c>
      <c r="C19" s="55" t="s">
        <v>364</v>
      </c>
      <c r="D19" s="55" t="s">
        <v>1018</v>
      </c>
      <c r="E19" s="56">
        <f t="shared" si="2"/>
        <v>1</v>
      </c>
      <c r="F19" s="56">
        <v>1</v>
      </c>
      <c r="H19" s="57">
        <v>1</v>
      </c>
      <c r="P19" s="56">
        <f t="shared" si="0"/>
        <v>1</v>
      </c>
      <c r="Q19" s="56">
        <f t="shared" si="0"/>
        <v>0</v>
      </c>
      <c r="R19" s="56">
        <f t="shared" si="0"/>
        <v>0</v>
      </c>
      <c r="S19" s="56">
        <f t="shared" si="0"/>
        <v>0</v>
      </c>
      <c r="T19" s="56">
        <f t="shared" si="0"/>
        <v>0</v>
      </c>
      <c r="U19" s="56">
        <f t="shared" si="1"/>
        <v>0</v>
      </c>
    </row>
    <row r="20" spans="1:21" x14ac:dyDescent="0.45">
      <c r="A20" s="77" t="s">
        <v>30</v>
      </c>
      <c r="B20" s="55" t="s">
        <v>66</v>
      </c>
      <c r="C20" s="55" t="s">
        <v>66</v>
      </c>
      <c r="D20" s="55" t="s">
        <v>1038</v>
      </c>
      <c r="E20" s="56">
        <f t="shared" si="2"/>
        <v>1</v>
      </c>
      <c r="F20" s="56">
        <v>0</v>
      </c>
      <c r="P20" s="56" t="e">
        <f t="shared" si="0"/>
        <v>#DIV/0!</v>
      </c>
      <c r="Q20" s="56" t="e">
        <f t="shared" si="0"/>
        <v>#DIV/0!</v>
      </c>
      <c r="R20" s="56" t="e">
        <f t="shared" si="0"/>
        <v>#DIV/0!</v>
      </c>
      <c r="S20" s="56" t="e">
        <f t="shared" si="0"/>
        <v>#DIV/0!</v>
      </c>
      <c r="T20" s="56" t="e">
        <f t="shared" si="0"/>
        <v>#DIV/0!</v>
      </c>
      <c r="U20" s="56" t="e">
        <f t="shared" si="1"/>
        <v>#DIV/0!</v>
      </c>
    </row>
    <row r="21" spans="1:21" x14ac:dyDescent="0.45">
      <c r="A21" s="77" t="s">
        <v>31</v>
      </c>
      <c r="B21" s="55" t="s">
        <v>66</v>
      </c>
      <c r="C21" s="78" t="s">
        <v>63</v>
      </c>
      <c r="D21" s="55" t="s">
        <v>1039</v>
      </c>
      <c r="E21" s="56">
        <f t="shared" si="2"/>
        <v>0</v>
      </c>
      <c r="F21" s="56">
        <v>0</v>
      </c>
      <c r="K21" s="60">
        <v>1</v>
      </c>
      <c r="P21" s="56" t="e">
        <f t="shared" si="0"/>
        <v>#DIV/0!</v>
      </c>
      <c r="Q21" s="56" t="e">
        <f t="shared" si="0"/>
        <v>#DIV/0!</v>
      </c>
      <c r="R21" s="56" t="e">
        <f t="shared" si="0"/>
        <v>#DIV/0!</v>
      </c>
      <c r="S21" s="56" t="e">
        <f t="shared" si="0"/>
        <v>#DIV/0!</v>
      </c>
      <c r="T21" s="56" t="e">
        <f t="shared" si="0"/>
        <v>#DIV/0!</v>
      </c>
      <c r="U21" s="56" t="e">
        <f t="shared" si="1"/>
        <v>#DIV/0!</v>
      </c>
    </row>
    <row r="22" spans="1:21" x14ac:dyDescent="0.45">
      <c r="A22" s="77" t="s">
        <v>32</v>
      </c>
      <c r="B22" s="55" t="s">
        <v>96</v>
      </c>
      <c r="C22" s="55" t="s">
        <v>96</v>
      </c>
      <c r="D22" s="55" t="s">
        <v>1019</v>
      </c>
      <c r="E22" s="56">
        <f t="shared" si="2"/>
        <v>1</v>
      </c>
      <c r="F22" s="56">
        <v>1</v>
      </c>
      <c r="H22" s="57">
        <v>1</v>
      </c>
      <c r="P22" s="56">
        <f t="shared" si="0"/>
        <v>1</v>
      </c>
      <c r="Q22" s="56">
        <f t="shared" si="0"/>
        <v>0</v>
      </c>
      <c r="R22" s="56">
        <f t="shared" si="0"/>
        <v>0</v>
      </c>
      <c r="S22" s="56">
        <f t="shared" si="0"/>
        <v>0</v>
      </c>
      <c r="T22" s="56">
        <f t="shared" si="0"/>
        <v>0</v>
      </c>
      <c r="U22" s="56">
        <f t="shared" si="1"/>
        <v>0</v>
      </c>
    </row>
    <row r="23" spans="1:21" x14ac:dyDescent="0.45">
      <c r="A23" s="77" t="s">
        <v>33</v>
      </c>
      <c r="B23" s="81" t="s">
        <v>149</v>
      </c>
      <c r="C23" s="76" t="s">
        <v>97</v>
      </c>
      <c r="D23" s="55" t="s">
        <v>1040</v>
      </c>
      <c r="E23" s="56">
        <f t="shared" si="2"/>
        <v>0</v>
      </c>
      <c r="F23" s="56">
        <v>1</v>
      </c>
      <c r="I23" s="58">
        <v>1</v>
      </c>
      <c r="J23" s="59">
        <v>1</v>
      </c>
      <c r="P23" s="56">
        <f t="shared" si="0"/>
        <v>0</v>
      </c>
      <c r="Q23" s="56">
        <f t="shared" si="0"/>
        <v>1</v>
      </c>
      <c r="R23" s="56">
        <f t="shared" si="0"/>
        <v>1</v>
      </c>
      <c r="S23" s="56">
        <f t="shared" si="0"/>
        <v>0</v>
      </c>
      <c r="T23" s="56">
        <f t="shared" si="0"/>
        <v>0</v>
      </c>
      <c r="U23" s="56">
        <f t="shared" si="1"/>
        <v>0</v>
      </c>
    </row>
    <row r="24" spans="1:21" x14ac:dyDescent="0.45">
      <c r="A24" s="77" t="s">
        <v>34</v>
      </c>
      <c r="B24" s="55" t="s">
        <v>365</v>
      </c>
      <c r="C24" s="55" t="s">
        <v>365</v>
      </c>
      <c r="D24" s="55" t="s">
        <v>1020</v>
      </c>
      <c r="E24" s="56">
        <f t="shared" si="2"/>
        <v>1</v>
      </c>
      <c r="F24" s="56">
        <v>1</v>
      </c>
      <c r="H24" s="57">
        <v>1</v>
      </c>
      <c r="P24" s="56">
        <f t="shared" si="0"/>
        <v>1</v>
      </c>
      <c r="Q24" s="56">
        <f t="shared" si="0"/>
        <v>0</v>
      </c>
      <c r="R24" s="56">
        <f t="shared" si="0"/>
        <v>0</v>
      </c>
      <c r="S24" s="56">
        <f t="shared" si="0"/>
        <v>0</v>
      </c>
      <c r="T24" s="56">
        <f t="shared" si="0"/>
        <v>0</v>
      </c>
      <c r="U24" s="56">
        <f t="shared" si="1"/>
        <v>0</v>
      </c>
    </row>
    <row r="25" spans="1:21" x14ac:dyDescent="0.45">
      <c r="A25" s="77" t="s">
        <v>35</v>
      </c>
      <c r="B25" s="55" t="s">
        <v>1197</v>
      </c>
      <c r="C25" s="67" t="s">
        <v>662</v>
      </c>
      <c r="D25" s="55" t="s">
        <v>1021</v>
      </c>
      <c r="E25" s="56">
        <f t="shared" si="2"/>
        <v>0</v>
      </c>
      <c r="F25" s="56">
        <v>3</v>
      </c>
      <c r="H25" s="57">
        <v>2</v>
      </c>
      <c r="I25" s="58">
        <v>1</v>
      </c>
      <c r="P25" s="56">
        <f t="shared" si="0"/>
        <v>0.66666666666666663</v>
      </c>
      <c r="Q25" s="56">
        <f t="shared" si="0"/>
        <v>0.33333333333333331</v>
      </c>
      <c r="R25" s="56">
        <f t="shared" si="0"/>
        <v>0</v>
      </c>
      <c r="S25" s="56">
        <f t="shared" si="0"/>
        <v>0</v>
      </c>
      <c r="T25" s="56">
        <f t="shared" si="0"/>
        <v>0</v>
      </c>
      <c r="U25" s="56">
        <f t="shared" si="1"/>
        <v>0</v>
      </c>
    </row>
    <row r="26" spans="1:21" x14ac:dyDescent="0.45">
      <c r="A26" s="77" t="s">
        <v>36</v>
      </c>
      <c r="B26" s="55" t="s">
        <v>36</v>
      </c>
      <c r="C26" s="55" t="s">
        <v>36</v>
      </c>
      <c r="D26" s="55" t="s">
        <v>1041</v>
      </c>
      <c r="E26" s="56">
        <f t="shared" si="2"/>
        <v>1</v>
      </c>
      <c r="F26" s="56">
        <v>1</v>
      </c>
      <c r="H26" s="57">
        <v>1</v>
      </c>
      <c r="P26" s="56">
        <f t="shared" si="0"/>
        <v>1</v>
      </c>
      <c r="Q26" s="56">
        <f t="shared" si="0"/>
        <v>0</v>
      </c>
      <c r="R26" s="56">
        <f t="shared" si="0"/>
        <v>0</v>
      </c>
      <c r="S26" s="56">
        <f t="shared" si="0"/>
        <v>0</v>
      </c>
      <c r="T26" s="56">
        <f t="shared" si="0"/>
        <v>0</v>
      </c>
      <c r="U26" s="56">
        <f t="shared" si="1"/>
        <v>0</v>
      </c>
    </row>
    <row r="27" spans="1:21" x14ac:dyDescent="0.45">
      <c r="A27" s="69" t="s">
        <v>86</v>
      </c>
      <c r="B27" s="82" t="s">
        <v>704</v>
      </c>
      <c r="C27" s="82" t="s">
        <v>704</v>
      </c>
      <c r="D27" s="55" t="s">
        <v>1062</v>
      </c>
      <c r="E27" s="83">
        <f t="shared" si="2"/>
        <v>1</v>
      </c>
      <c r="F27" s="56">
        <v>3</v>
      </c>
      <c r="H27" s="57">
        <v>3</v>
      </c>
      <c r="P27" s="56">
        <f t="shared" si="0"/>
        <v>1</v>
      </c>
      <c r="Q27" s="56">
        <f t="shared" si="0"/>
        <v>0</v>
      </c>
      <c r="R27" s="56">
        <f t="shared" si="0"/>
        <v>0</v>
      </c>
      <c r="S27" s="56">
        <f t="shared" si="0"/>
        <v>0</v>
      </c>
      <c r="T27" s="56">
        <f t="shared" si="0"/>
        <v>0</v>
      </c>
      <c r="U27" s="56">
        <f t="shared" si="1"/>
        <v>0</v>
      </c>
    </row>
    <row r="28" spans="1:21" x14ac:dyDescent="0.45">
      <c r="A28" s="79" t="s">
        <v>87</v>
      </c>
      <c r="B28" s="64" t="s">
        <v>66</v>
      </c>
      <c r="C28" s="64" t="s">
        <v>66</v>
      </c>
      <c r="D28" s="55" t="s">
        <v>1061</v>
      </c>
      <c r="E28" s="55">
        <v>1</v>
      </c>
      <c r="F28" s="56">
        <v>0</v>
      </c>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84" t="s">
        <v>83</v>
      </c>
      <c r="C29" s="55" t="s">
        <v>66</v>
      </c>
      <c r="D29" s="55" t="s">
        <v>1060</v>
      </c>
      <c r="E29" s="55">
        <v>1</v>
      </c>
      <c r="F29" s="56">
        <v>1</v>
      </c>
      <c r="I29" s="58">
        <v>1</v>
      </c>
      <c r="P29" s="56">
        <f t="shared" si="0"/>
        <v>0</v>
      </c>
      <c r="Q29" s="56">
        <f t="shared" si="0"/>
        <v>1</v>
      </c>
      <c r="R29" s="56">
        <f t="shared" si="0"/>
        <v>0</v>
      </c>
      <c r="S29" s="56">
        <f t="shared" si="0"/>
        <v>0</v>
      </c>
      <c r="T29" s="56">
        <f t="shared" si="0"/>
        <v>0</v>
      </c>
      <c r="U29" s="56">
        <f t="shared" si="1"/>
        <v>0</v>
      </c>
    </row>
    <row r="30" spans="1:21" x14ac:dyDescent="0.45">
      <c r="D30" s="55"/>
      <c r="E30" s="55"/>
    </row>
    <row r="31" spans="1:21" x14ac:dyDescent="0.45">
      <c r="D31" s="55"/>
    </row>
    <row r="32" spans="1:21" x14ac:dyDescent="0.45">
      <c r="D32" s="55"/>
    </row>
    <row r="37" spans="2:4" x14ac:dyDescent="0.45">
      <c r="B37" s="64"/>
      <c r="C37" s="64"/>
      <c r="D37" s="64"/>
    </row>
  </sheetData>
  <conditionalFormatting sqref="E14:E27">
    <cfRule type="cellIs" dxfId="30" priority="1" operator="equal">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6EFA-BB80-4A46-A048-A88C09E868BB}">
  <dimension ref="A1:U37"/>
  <sheetViews>
    <sheetView zoomScale="90" zoomScaleNormal="90" workbookViewId="0">
      <pane ySplit="1" topLeftCell="A7" activePane="bottomLeft" state="frozen"/>
      <selection pane="bottomLeft" activeCell="K25" sqref="K25"/>
    </sheetView>
  </sheetViews>
  <sheetFormatPr defaultColWidth="8.9296875" defaultRowHeight="14.25" x14ac:dyDescent="0.45"/>
  <cols>
    <col min="1" max="1" width="17.1328125" style="19" customWidth="1"/>
    <col min="2" max="2" width="51.9296875" style="1" customWidth="1"/>
    <col min="3" max="3" width="51.1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997</v>
      </c>
      <c r="C2" s="27" t="s">
        <v>996</v>
      </c>
      <c r="D2"/>
      <c r="F2" s="1">
        <v>1</v>
      </c>
      <c r="G2"/>
      <c r="H2" s="5">
        <v>1</v>
      </c>
      <c r="P2" s="1">
        <f>H2/($F2-$M2)</f>
        <v>1</v>
      </c>
      <c r="Q2" s="1">
        <f>I2/($F2-$M2)</f>
        <v>0</v>
      </c>
      <c r="R2" s="1">
        <f>J2/($F2-$M2)</f>
        <v>0</v>
      </c>
      <c r="S2" s="1">
        <f>K2/($F2-$M2)</f>
        <v>0</v>
      </c>
      <c r="T2" s="1">
        <f>L2/($F2-$M2)</f>
        <v>0</v>
      </c>
      <c r="U2" s="1">
        <f>M2/F2</f>
        <v>0</v>
      </c>
    </row>
    <row r="3" spans="1:21" x14ac:dyDescent="0.45">
      <c r="A3" s="26" t="s">
        <v>7</v>
      </c>
      <c r="B3" t="s">
        <v>978</v>
      </c>
      <c r="C3" s="27" t="s">
        <v>982</v>
      </c>
      <c r="D3" s="27"/>
      <c r="F3" s="1">
        <v>1</v>
      </c>
      <c r="G3"/>
      <c r="H3" s="5">
        <v>1</v>
      </c>
      <c r="P3" s="1">
        <f t="shared" ref="P3:T29" si="0">H3/($F3-$M3)</f>
        <v>1</v>
      </c>
      <c r="Q3" s="1">
        <f t="shared" si="0"/>
        <v>0</v>
      </c>
      <c r="R3" s="1">
        <f t="shared" si="0"/>
        <v>0</v>
      </c>
      <c r="S3" s="1">
        <f t="shared" si="0"/>
        <v>0</v>
      </c>
      <c r="T3" s="1">
        <f t="shared" si="0"/>
        <v>0</v>
      </c>
      <c r="U3" s="1">
        <f t="shared" ref="U3:U29" si="1">M3/F3</f>
        <v>0</v>
      </c>
    </row>
    <row r="4" spans="1:21" x14ac:dyDescent="0.45">
      <c r="A4" s="26" t="s">
        <v>9</v>
      </c>
      <c r="B4" t="s">
        <v>381</v>
      </c>
      <c r="C4" s="27" t="s">
        <v>983</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1179</v>
      </c>
      <c r="C5" s="27" t="s">
        <v>984</v>
      </c>
      <c r="D5"/>
      <c r="F5" s="1">
        <v>1</v>
      </c>
      <c r="G5"/>
      <c r="H5" s="5">
        <v>1</v>
      </c>
      <c r="P5" s="1">
        <f t="shared" si="0"/>
        <v>1</v>
      </c>
      <c r="Q5" s="1">
        <f t="shared" si="0"/>
        <v>0</v>
      </c>
      <c r="R5" s="1">
        <f t="shared" si="0"/>
        <v>0</v>
      </c>
      <c r="S5" s="1">
        <f t="shared" si="0"/>
        <v>0</v>
      </c>
      <c r="T5" s="1">
        <f t="shared" si="0"/>
        <v>0</v>
      </c>
      <c r="U5" s="1">
        <f t="shared" si="1"/>
        <v>0</v>
      </c>
    </row>
    <row r="6" spans="1:21" x14ac:dyDescent="0.45">
      <c r="A6" s="26" t="s">
        <v>13</v>
      </c>
      <c r="B6" t="s">
        <v>979</v>
      </c>
      <c r="C6" s="27" t="s">
        <v>985</v>
      </c>
      <c r="D6"/>
      <c r="F6" s="1">
        <v>1</v>
      </c>
      <c r="G6"/>
      <c r="H6" s="5">
        <v>1</v>
      </c>
      <c r="P6" s="1">
        <f t="shared" si="0"/>
        <v>1</v>
      </c>
      <c r="Q6" s="1">
        <f t="shared" si="0"/>
        <v>0</v>
      </c>
      <c r="R6" s="1">
        <f t="shared" si="0"/>
        <v>0</v>
      </c>
      <c r="S6" s="1">
        <f t="shared" si="0"/>
        <v>0</v>
      </c>
      <c r="T6" s="1">
        <f t="shared" si="0"/>
        <v>0</v>
      </c>
      <c r="U6" s="1">
        <f t="shared" si="1"/>
        <v>0</v>
      </c>
    </row>
    <row r="7" spans="1:21" x14ac:dyDescent="0.45">
      <c r="A7" s="26" t="s">
        <v>15</v>
      </c>
      <c r="B7" t="s">
        <v>104</v>
      </c>
      <c r="C7" t="s">
        <v>998</v>
      </c>
      <c r="D7" s="27"/>
      <c r="F7" s="1">
        <v>0</v>
      </c>
      <c r="G7"/>
      <c r="J7" s="7">
        <v>1</v>
      </c>
      <c r="K7" s="8">
        <v>1</v>
      </c>
      <c r="P7" s="1" t="e">
        <f>H7/($F7-$M7)</f>
        <v>#DIV/0!</v>
      </c>
      <c r="Q7" s="1" t="e">
        <f t="shared" si="0"/>
        <v>#DIV/0!</v>
      </c>
      <c r="R7" s="1" t="e">
        <f t="shared" si="0"/>
        <v>#DIV/0!</v>
      </c>
      <c r="S7" s="1" t="e">
        <f t="shared" si="0"/>
        <v>#DIV/0!</v>
      </c>
      <c r="T7" s="1" t="e">
        <f t="shared" si="0"/>
        <v>#DIV/0!</v>
      </c>
      <c r="U7" s="1" t="e">
        <f t="shared" si="1"/>
        <v>#DIV/0!</v>
      </c>
    </row>
    <row r="8" spans="1:21" x14ac:dyDescent="0.45">
      <c r="A8" s="26" t="s">
        <v>16</v>
      </c>
      <c r="B8" t="s">
        <v>980</v>
      </c>
      <c r="C8" t="s">
        <v>999</v>
      </c>
      <c r="D8"/>
      <c r="F8" s="1">
        <v>2</v>
      </c>
      <c r="G8"/>
      <c r="H8" s="5">
        <v>2</v>
      </c>
      <c r="J8" s="7">
        <v>3</v>
      </c>
      <c r="P8" s="1">
        <f>H8/($F8-$M8)</f>
        <v>1</v>
      </c>
      <c r="Q8" s="1">
        <f t="shared" si="0"/>
        <v>0</v>
      </c>
      <c r="R8" s="1">
        <f t="shared" si="0"/>
        <v>1.5</v>
      </c>
      <c r="S8" s="1">
        <f t="shared" si="0"/>
        <v>0</v>
      </c>
      <c r="T8" s="1">
        <f t="shared" si="0"/>
        <v>0</v>
      </c>
      <c r="U8" s="1">
        <f t="shared" si="1"/>
        <v>0</v>
      </c>
    </row>
    <row r="9" spans="1:21" x14ac:dyDescent="0.45">
      <c r="A9" s="26" t="s">
        <v>18</v>
      </c>
      <c r="B9" t="s">
        <v>104</v>
      </c>
      <c r="C9" t="s">
        <v>1001</v>
      </c>
      <c r="D9"/>
      <c r="F9" s="1">
        <v>0</v>
      </c>
      <c r="G9"/>
      <c r="J9" s="7">
        <v>3</v>
      </c>
      <c r="P9" s="1" t="e">
        <f t="shared" si="0"/>
        <v>#DIV/0!</v>
      </c>
      <c r="Q9" s="1" t="e">
        <f t="shared" si="0"/>
        <v>#DIV/0!</v>
      </c>
      <c r="R9" s="1" t="e">
        <f>J9/($F9-$M9)</f>
        <v>#DIV/0!</v>
      </c>
      <c r="S9" s="1" t="e">
        <f>K9/($F9-$M9)</f>
        <v>#DIV/0!</v>
      </c>
      <c r="T9" s="1" t="e">
        <f t="shared" si="0"/>
        <v>#DIV/0!</v>
      </c>
      <c r="U9" s="1" t="e">
        <f t="shared" si="1"/>
        <v>#DIV/0!</v>
      </c>
    </row>
    <row r="10" spans="1:21" x14ac:dyDescent="0.45">
      <c r="A10" s="26" t="s">
        <v>20</v>
      </c>
      <c r="B10" t="s">
        <v>1000</v>
      </c>
      <c r="C10" s="27" t="s">
        <v>986</v>
      </c>
      <c r="D10"/>
      <c r="F10" s="1">
        <v>1</v>
      </c>
      <c r="G10"/>
      <c r="H10" s="5">
        <v>1</v>
      </c>
      <c r="P10" s="1" t="e">
        <f>H10/(#REF!-$M10)</f>
        <v>#REF!</v>
      </c>
      <c r="Q10" s="1" t="e">
        <f>I10/(#REF!-$M10)</f>
        <v>#REF!</v>
      </c>
      <c r="R10" s="1" t="e">
        <f>J10/(#REF!-$M10)</f>
        <v>#REF!</v>
      </c>
      <c r="S10" s="1" t="e">
        <f>K10/(#REF!-$M10)</f>
        <v>#REF!</v>
      </c>
      <c r="T10" s="1" t="e">
        <f>L10/(#REF!-$M10)</f>
        <v>#REF!</v>
      </c>
      <c r="U10" s="1" t="e">
        <f>M10/#REF!</f>
        <v>#REF!</v>
      </c>
    </row>
    <row r="11" spans="1:21" x14ac:dyDescent="0.45">
      <c r="A11" s="26" t="s">
        <v>225</v>
      </c>
      <c r="F11" s="1">
        <v>1</v>
      </c>
      <c r="G11"/>
      <c r="H11" s="5">
        <v>1</v>
      </c>
      <c r="J11" s="7">
        <v>3</v>
      </c>
      <c r="P11" s="1" t="e">
        <f>#REF!/(#REF!-$M11)</f>
        <v>#REF!</v>
      </c>
      <c r="Q11" s="1" t="e">
        <f>I12/(#REF!-$M11)</f>
        <v>#REF!</v>
      </c>
      <c r="R11" s="1" t="e">
        <f>J12/(#REF!-$M11)</f>
        <v>#REF!</v>
      </c>
      <c r="S11" s="1" t="e">
        <f>K12/(#REF!-$M11)</f>
        <v>#REF!</v>
      </c>
      <c r="T11" s="1" t="e">
        <f>L11/(#REF!-$M11)</f>
        <v>#REF!</v>
      </c>
      <c r="U11" s="1" t="e">
        <f>M11/#REF!</f>
        <v>#REF!</v>
      </c>
    </row>
    <row r="12" spans="1:21" x14ac:dyDescent="0.45">
      <c r="A12" s="26" t="s">
        <v>22</v>
      </c>
      <c r="B12" t="s">
        <v>981</v>
      </c>
      <c r="C12" t="s">
        <v>987</v>
      </c>
      <c r="F12" s="1">
        <v>2</v>
      </c>
      <c r="G12"/>
      <c r="H12" s="5">
        <v>2</v>
      </c>
      <c r="P12" s="1" t="e">
        <f>#REF!/(#REF!-$M12)</f>
        <v>#REF!</v>
      </c>
      <c r="Q12" s="1" t="e">
        <f>#REF!/(#REF!-$M12)</f>
        <v>#REF!</v>
      </c>
      <c r="R12" s="1" t="e">
        <f>#REF!/(#REF!-$M12)</f>
        <v>#REF!</v>
      </c>
      <c r="S12" s="1" t="e">
        <f>#REF!/(#REF!-$M12)</f>
        <v>#REF!</v>
      </c>
      <c r="T12" s="1" t="e">
        <f>L12/(#REF!-$M12)</f>
        <v>#REF!</v>
      </c>
      <c r="U12" s="1" t="e">
        <f>M12/#REF!</f>
        <v>#REF!</v>
      </c>
    </row>
    <row r="14" spans="1:21" x14ac:dyDescent="0.45">
      <c r="A14" s="4" t="s">
        <v>24</v>
      </c>
      <c r="B14" t="s">
        <v>66</v>
      </c>
      <c r="C14" s="33" t="s">
        <v>93</v>
      </c>
      <c r="D14" t="s">
        <v>1002</v>
      </c>
      <c r="E14" s="1">
        <f>IF(C14=B14,1,0)</f>
        <v>0</v>
      </c>
      <c r="F14" s="1">
        <v>0</v>
      </c>
      <c r="J14" s="7">
        <v>1</v>
      </c>
      <c r="P14" s="1" t="e">
        <f t="shared" si="0"/>
        <v>#DIV/0!</v>
      </c>
      <c r="Q14" s="1" t="e">
        <f t="shared" si="0"/>
        <v>#DIV/0!</v>
      </c>
      <c r="R14" s="1" t="e">
        <f t="shared" si="0"/>
        <v>#DIV/0!</v>
      </c>
      <c r="S14" s="1" t="e">
        <f t="shared" si="0"/>
        <v>#DIV/0!</v>
      </c>
      <c r="T14" s="1" t="e">
        <f t="shared" si="0"/>
        <v>#DIV/0!</v>
      </c>
      <c r="U14" s="1" t="e">
        <f t="shared" si="1"/>
        <v>#DIV/0!</v>
      </c>
    </row>
    <row r="15" spans="1:21" x14ac:dyDescent="0.45">
      <c r="A15" s="4" t="s">
        <v>25</v>
      </c>
      <c r="B15" t="s">
        <v>378</v>
      </c>
      <c r="C15" t="s">
        <v>378</v>
      </c>
      <c r="D15" t="s">
        <v>988</v>
      </c>
      <c r="E15" s="1">
        <f t="shared" ref="E15:E27" si="2">IF(C15=B15,1,0)</f>
        <v>1</v>
      </c>
      <c r="F15" s="1">
        <v>1</v>
      </c>
      <c r="H15" s="5">
        <v>1</v>
      </c>
      <c r="P15" s="1">
        <f t="shared" si="0"/>
        <v>1</v>
      </c>
      <c r="Q15" s="1">
        <f t="shared" si="0"/>
        <v>0</v>
      </c>
      <c r="R15" s="1">
        <f t="shared" si="0"/>
        <v>0</v>
      </c>
      <c r="S15" s="1">
        <f t="shared" si="0"/>
        <v>0</v>
      </c>
      <c r="T15" s="1">
        <f t="shared" si="0"/>
        <v>0</v>
      </c>
      <c r="U15" s="1">
        <f t="shared" si="1"/>
        <v>0</v>
      </c>
    </row>
    <row r="16" spans="1:21" x14ac:dyDescent="0.45">
      <c r="A16" s="4" t="s">
        <v>26</v>
      </c>
      <c r="B16" t="s">
        <v>94</v>
      </c>
      <c r="C16" t="s">
        <v>94</v>
      </c>
      <c r="D16" t="s">
        <v>989</v>
      </c>
      <c r="E16" s="1">
        <f t="shared" si="2"/>
        <v>1</v>
      </c>
      <c r="F16" s="1">
        <v>1</v>
      </c>
      <c r="H16" s="5">
        <v>1</v>
      </c>
      <c r="P16" s="1">
        <f t="shared" si="0"/>
        <v>1</v>
      </c>
      <c r="Q16" s="1">
        <f t="shared" si="0"/>
        <v>0</v>
      </c>
      <c r="R16" s="1">
        <f t="shared" si="0"/>
        <v>0</v>
      </c>
      <c r="S16" s="1">
        <f t="shared" si="0"/>
        <v>0</v>
      </c>
      <c r="T16" s="1">
        <f t="shared" si="0"/>
        <v>0</v>
      </c>
      <c r="U16" s="1">
        <f t="shared" si="1"/>
        <v>0</v>
      </c>
    </row>
    <row r="17" spans="1:21" x14ac:dyDescent="0.45">
      <c r="A17" s="4" t="s">
        <v>27</v>
      </c>
      <c r="B17" t="s">
        <v>379</v>
      </c>
      <c r="C17" t="s">
        <v>379</v>
      </c>
      <c r="D17" t="s">
        <v>990</v>
      </c>
      <c r="E17" s="1">
        <f t="shared" si="2"/>
        <v>1</v>
      </c>
      <c r="F17" s="1">
        <v>1</v>
      </c>
      <c r="H17" s="5">
        <v>1</v>
      </c>
      <c r="P17" s="1">
        <f t="shared" si="0"/>
        <v>1</v>
      </c>
      <c r="Q17" s="1">
        <f t="shared" si="0"/>
        <v>0</v>
      </c>
      <c r="R17" s="1">
        <f t="shared" si="0"/>
        <v>0</v>
      </c>
      <c r="S17" s="1">
        <f t="shared" si="0"/>
        <v>0</v>
      </c>
      <c r="T17" s="1">
        <f t="shared" si="0"/>
        <v>0</v>
      </c>
      <c r="U17" s="1">
        <f t="shared" si="1"/>
        <v>0</v>
      </c>
    </row>
    <row r="18" spans="1:21" x14ac:dyDescent="0.45">
      <c r="A18" s="4" t="s">
        <v>28</v>
      </c>
      <c r="B18" t="s">
        <v>60</v>
      </c>
      <c r="C18" t="s">
        <v>60</v>
      </c>
      <c r="D18" t="s">
        <v>1003</v>
      </c>
      <c r="E18" s="1">
        <f t="shared" si="2"/>
        <v>1</v>
      </c>
      <c r="F18" s="1">
        <v>2</v>
      </c>
      <c r="H18" s="5">
        <v>2</v>
      </c>
      <c r="P18" s="1">
        <f t="shared" si="0"/>
        <v>1</v>
      </c>
      <c r="Q18" s="1">
        <f t="shared" si="0"/>
        <v>0</v>
      </c>
      <c r="R18" s="1">
        <f t="shared" si="0"/>
        <v>0</v>
      </c>
      <c r="S18" s="1">
        <f t="shared" si="0"/>
        <v>0</v>
      </c>
      <c r="T18" s="1">
        <f t="shared" si="0"/>
        <v>0</v>
      </c>
      <c r="U18" s="1">
        <f t="shared" si="1"/>
        <v>0</v>
      </c>
    </row>
    <row r="19" spans="1:21" x14ac:dyDescent="0.45">
      <c r="A19" s="4" t="s">
        <v>29</v>
      </c>
      <c r="B19" t="s">
        <v>364</v>
      </c>
      <c r="C19" t="s">
        <v>364</v>
      </c>
      <c r="D19" t="s">
        <v>991</v>
      </c>
      <c r="E19" s="1">
        <f t="shared" si="2"/>
        <v>1</v>
      </c>
      <c r="F19" s="1">
        <v>1</v>
      </c>
      <c r="H19" s="5">
        <v>1</v>
      </c>
      <c r="P19" s="1">
        <f t="shared" si="0"/>
        <v>1</v>
      </c>
      <c r="Q19" s="1">
        <f t="shared" si="0"/>
        <v>0</v>
      </c>
      <c r="R19" s="1">
        <f t="shared" si="0"/>
        <v>0</v>
      </c>
      <c r="S19" s="1">
        <f t="shared" si="0"/>
        <v>0</v>
      </c>
      <c r="T19" s="1">
        <f t="shared" si="0"/>
        <v>0</v>
      </c>
      <c r="U19" s="1">
        <f t="shared" si="1"/>
        <v>0</v>
      </c>
    </row>
    <row r="20" spans="1:21" x14ac:dyDescent="0.45">
      <c r="A20" s="4" t="s">
        <v>30</v>
      </c>
      <c r="B20" t="s">
        <v>66</v>
      </c>
      <c r="C20" s="33" t="s">
        <v>62</v>
      </c>
      <c r="D20" t="s">
        <v>1004</v>
      </c>
      <c r="E20" s="1">
        <f t="shared" si="2"/>
        <v>0</v>
      </c>
      <c r="F20" s="1">
        <v>0</v>
      </c>
      <c r="J20" s="7">
        <v>1</v>
      </c>
      <c r="P20" s="1" t="e">
        <f t="shared" si="0"/>
        <v>#DIV/0!</v>
      </c>
      <c r="Q20" s="1" t="e">
        <f t="shared" si="0"/>
        <v>#DIV/0!</v>
      </c>
      <c r="R20" s="1" t="e">
        <f t="shared" si="0"/>
        <v>#DIV/0!</v>
      </c>
      <c r="S20" s="1" t="e">
        <f t="shared" si="0"/>
        <v>#DIV/0!</v>
      </c>
      <c r="T20" s="1" t="e">
        <f t="shared" si="0"/>
        <v>#DIV/0!</v>
      </c>
      <c r="U20" s="1" t="e">
        <f t="shared" si="1"/>
        <v>#DIV/0!</v>
      </c>
    </row>
    <row r="21" spans="1:21" x14ac:dyDescent="0.45">
      <c r="A21" s="4" t="s">
        <v>31</v>
      </c>
      <c r="B21" t="s">
        <v>66</v>
      </c>
      <c r="C21" s="40" t="s">
        <v>148</v>
      </c>
      <c r="D21" t="s">
        <v>992</v>
      </c>
      <c r="E21" s="1">
        <f t="shared" si="2"/>
        <v>0</v>
      </c>
      <c r="F21" s="1">
        <v>0</v>
      </c>
      <c r="K21" s="8">
        <v>1</v>
      </c>
      <c r="P21" s="1" t="e">
        <f t="shared" si="0"/>
        <v>#DIV/0!</v>
      </c>
      <c r="Q21" s="1" t="e">
        <f t="shared" si="0"/>
        <v>#DIV/0!</v>
      </c>
      <c r="R21" s="1" t="e">
        <f t="shared" si="0"/>
        <v>#DIV/0!</v>
      </c>
      <c r="S21" s="1" t="e">
        <f t="shared" si="0"/>
        <v>#DIV/0!</v>
      </c>
      <c r="T21" s="1" t="e">
        <f t="shared" si="0"/>
        <v>#DIV/0!</v>
      </c>
      <c r="U21" s="1" t="e">
        <f t="shared" si="1"/>
        <v>#DIV/0!</v>
      </c>
    </row>
    <row r="22" spans="1:21" x14ac:dyDescent="0.45">
      <c r="A22" s="4" t="s">
        <v>32</v>
      </c>
      <c r="B22" t="s">
        <v>96</v>
      </c>
      <c r="C22" t="s">
        <v>96</v>
      </c>
      <c r="D22" t="s">
        <v>993</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537</v>
      </c>
      <c r="C23" t="s">
        <v>1006</v>
      </c>
      <c r="D23" t="s">
        <v>1005</v>
      </c>
      <c r="E23" s="1">
        <f t="shared" si="2"/>
        <v>0</v>
      </c>
      <c r="F23" s="1">
        <v>1</v>
      </c>
      <c r="H23" s="5">
        <v>1</v>
      </c>
      <c r="K23" s="8">
        <v>1</v>
      </c>
      <c r="P23" s="1">
        <f t="shared" si="0"/>
        <v>1</v>
      </c>
      <c r="Q23" s="1">
        <f t="shared" si="0"/>
        <v>0</v>
      </c>
      <c r="R23" s="1">
        <f t="shared" si="0"/>
        <v>0</v>
      </c>
      <c r="S23" s="1">
        <f t="shared" si="0"/>
        <v>1</v>
      </c>
      <c r="T23" s="1">
        <f t="shared" si="0"/>
        <v>0</v>
      </c>
      <c r="U23" s="1">
        <f t="shared" si="1"/>
        <v>0</v>
      </c>
    </row>
    <row r="24" spans="1:21" x14ac:dyDescent="0.45">
      <c r="A24" s="4" t="s">
        <v>34</v>
      </c>
      <c r="B24" t="s">
        <v>365</v>
      </c>
      <c r="C24" t="s">
        <v>365</v>
      </c>
      <c r="D24" t="s">
        <v>994</v>
      </c>
      <c r="E24" s="1">
        <f t="shared" si="2"/>
        <v>1</v>
      </c>
      <c r="F24" s="1">
        <v>1</v>
      </c>
      <c r="H24" s="5">
        <v>1</v>
      </c>
      <c r="P24" s="1">
        <f t="shared" si="0"/>
        <v>1</v>
      </c>
      <c r="Q24" s="1">
        <f t="shared" si="0"/>
        <v>0</v>
      </c>
      <c r="R24" s="1">
        <f t="shared" si="0"/>
        <v>0</v>
      </c>
      <c r="S24" s="1">
        <f t="shared" si="0"/>
        <v>0</v>
      </c>
      <c r="T24" s="1">
        <f t="shared" si="0"/>
        <v>0</v>
      </c>
      <c r="U24" s="1">
        <f t="shared" si="1"/>
        <v>0</v>
      </c>
    </row>
    <row r="25" spans="1:21" x14ac:dyDescent="0.45">
      <c r="A25" s="4" t="s">
        <v>35</v>
      </c>
      <c r="B25" t="s">
        <v>138</v>
      </c>
      <c r="C25" s="27" t="s">
        <v>138</v>
      </c>
      <c r="D25" t="s">
        <v>1007</v>
      </c>
      <c r="E25" s="1">
        <f t="shared" si="2"/>
        <v>1</v>
      </c>
      <c r="F25" s="1">
        <v>1</v>
      </c>
      <c r="H25" s="5">
        <v>1</v>
      </c>
      <c r="P25" s="1">
        <f t="shared" si="0"/>
        <v>1</v>
      </c>
      <c r="Q25" s="1">
        <f t="shared" si="0"/>
        <v>0</v>
      </c>
      <c r="R25" s="1">
        <f t="shared" si="0"/>
        <v>0</v>
      </c>
      <c r="S25" s="1">
        <f t="shared" si="0"/>
        <v>0</v>
      </c>
      <c r="T25" s="1">
        <f t="shared" si="0"/>
        <v>0</v>
      </c>
      <c r="U25" s="1">
        <f t="shared" si="1"/>
        <v>0</v>
      </c>
    </row>
    <row r="26" spans="1:21" x14ac:dyDescent="0.45">
      <c r="A26" s="4" t="s">
        <v>36</v>
      </c>
      <c r="B26" t="s">
        <v>36</v>
      </c>
      <c r="C26" t="s">
        <v>36</v>
      </c>
      <c r="D26" t="s">
        <v>995</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t="s">
        <v>84</v>
      </c>
      <c r="C27" t="s">
        <v>84</v>
      </c>
      <c r="D27" t="s">
        <v>1008</v>
      </c>
      <c r="E27" s="42">
        <f t="shared" si="2"/>
        <v>1</v>
      </c>
      <c r="F27" s="1">
        <v>1</v>
      </c>
      <c r="H27" s="5">
        <v>1</v>
      </c>
      <c r="P27" s="1">
        <f t="shared" si="0"/>
        <v>1</v>
      </c>
      <c r="Q27" s="1">
        <f t="shared" si="0"/>
        <v>0</v>
      </c>
      <c r="R27" s="1">
        <f t="shared" si="0"/>
        <v>0</v>
      </c>
      <c r="S27" s="1">
        <f t="shared" si="0"/>
        <v>0</v>
      </c>
      <c r="T27" s="1">
        <f t="shared" si="0"/>
        <v>0</v>
      </c>
      <c r="U27" s="1">
        <f t="shared" si="1"/>
        <v>0</v>
      </c>
    </row>
    <row r="28" spans="1:21" x14ac:dyDescent="0.45">
      <c r="A28" s="34" t="s">
        <v>87</v>
      </c>
      <c r="B28" s="35" t="s">
        <v>66</v>
      </c>
      <c r="C28" s="35" t="s">
        <v>66</v>
      </c>
      <c r="D28" t="s">
        <v>1009</v>
      </c>
      <c r="E28">
        <v>1</v>
      </c>
      <c r="F28" s="1">
        <v>0</v>
      </c>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t="s">
        <v>83</v>
      </c>
      <c r="C29" t="s">
        <v>83</v>
      </c>
      <c r="D29" t="s">
        <v>1010</v>
      </c>
      <c r="E29">
        <v>1</v>
      </c>
      <c r="F29" s="1">
        <v>1</v>
      </c>
      <c r="H29" s="5">
        <v>1</v>
      </c>
      <c r="P29" s="1">
        <f t="shared" si="0"/>
        <v>1</v>
      </c>
      <c r="Q29" s="1">
        <f t="shared" si="0"/>
        <v>0</v>
      </c>
      <c r="R29" s="1">
        <f t="shared" si="0"/>
        <v>0</v>
      </c>
      <c r="S29" s="1">
        <f t="shared" si="0"/>
        <v>0</v>
      </c>
      <c r="T29" s="1">
        <f t="shared" si="0"/>
        <v>0</v>
      </c>
      <c r="U29" s="1">
        <f t="shared" si="1"/>
        <v>0</v>
      </c>
    </row>
    <row r="30" spans="1:21" x14ac:dyDescent="0.45">
      <c r="D30"/>
      <c r="E30"/>
    </row>
    <row r="31" spans="1:21" x14ac:dyDescent="0.45">
      <c r="D31"/>
    </row>
    <row r="32" spans="1:21" x14ac:dyDescent="0.45">
      <c r="D32"/>
    </row>
    <row r="37" spans="2:4" x14ac:dyDescent="0.45">
      <c r="B37" s="35"/>
      <c r="C37" s="35"/>
      <c r="D37" s="35"/>
    </row>
  </sheetData>
  <conditionalFormatting sqref="E14:E27">
    <cfRule type="cellIs" dxfId="29" priority="1"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3CFA1-4D63-4482-A8BD-06566B8457A4}">
  <dimension ref="A1:U37"/>
  <sheetViews>
    <sheetView zoomScale="80" zoomScaleNormal="80" workbookViewId="0">
      <pane ySplit="1" topLeftCell="A8" activePane="bottomLeft" state="frozen"/>
      <selection pane="bottomLeft" activeCell="A24" sqref="A24:XFD24"/>
    </sheetView>
  </sheetViews>
  <sheetFormatPr defaultColWidth="8.9296875" defaultRowHeight="14.25" x14ac:dyDescent="0.45"/>
  <cols>
    <col min="1" max="1" width="17.1328125" style="69" customWidth="1"/>
    <col min="2" max="2" width="51.9296875" style="56" customWidth="1"/>
    <col min="3" max="3" width="51.1328125" style="56" customWidth="1"/>
    <col min="4" max="4" width="32.1992187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55" t="s">
        <v>950</v>
      </c>
      <c r="C2" s="67" t="s">
        <v>939</v>
      </c>
      <c r="D2" s="55"/>
      <c r="F2" s="56">
        <v>1</v>
      </c>
      <c r="G2"/>
      <c r="H2" s="57">
        <v>1</v>
      </c>
      <c r="P2" s="56">
        <f>H2/($F2-$M2)</f>
        <v>1</v>
      </c>
      <c r="Q2" s="56">
        <f>I2/($F2-$M2)</f>
        <v>0</v>
      </c>
      <c r="R2" s="56">
        <f>J2/($F2-$M2)</f>
        <v>0</v>
      </c>
      <c r="S2" s="56">
        <f>K2/($F2-$M2)</f>
        <v>0</v>
      </c>
      <c r="T2" s="56">
        <f>L2/($F2-$M2)</f>
        <v>0</v>
      </c>
      <c r="U2" s="56">
        <f>M2/F2</f>
        <v>0</v>
      </c>
    </row>
    <row r="3" spans="1:21" x14ac:dyDescent="0.45">
      <c r="A3" s="54" t="s">
        <v>7</v>
      </c>
      <c r="B3" s="55" t="s">
        <v>951</v>
      </c>
      <c r="C3" s="67" t="s">
        <v>940</v>
      </c>
      <c r="D3" s="67"/>
      <c r="F3" s="56">
        <v>1</v>
      </c>
      <c r="G3"/>
      <c r="H3" s="57">
        <v>1</v>
      </c>
      <c r="P3" s="56">
        <f t="shared" ref="P3:T29" si="0">H3/($F3-$M3)</f>
        <v>1</v>
      </c>
      <c r="Q3" s="56">
        <f t="shared" si="0"/>
        <v>0</v>
      </c>
      <c r="R3" s="56">
        <f t="shared" si="0"/>
        <v>0</v>
      </c>
      <c r="S3" s="56">
        <f t="shared" si="0"/>
        <v>0</v>
      </c>
      <c r="T3" s="56">
        <f t="shared" si="0"/>
        <v>0</v>
      </c>
      <c r="U3" s="56">
        <f t="shared" ref="U3:U29" si="1">M3/F3</f>
        <v>0</v>
      </c>
    </row>
    <row r="4" spans="1:21" x14ac:dyDescent="0.45">
      <c r="A4" s="54" t="s">
        <v>9</v>
      </c>
      <c r="B4" s="55" t="s">
        <v>953</v>
      </c>
      <c r="C4" s="67" t="s">
        <v>941</v>
      </c>
      <c r="D4" s="55"/>
      <c r="F4" s="56">
        <v>1</v>
      </c>
      <c r="G4"/>
      <c r="H4" s="57">
        <v>1</v>
      </c>
      <c r="P4" s="56">
        <f t="shared" si="0"/>
        <v>1</v>
      </c>
      <c r="Q4" s="56">
        <f t="shared" si="0"/>
        <v>0</v>
      </c>
      <c r="R4" s="56">
        <f t="shared" si="0"/>
        <v>0</v>
      </c>
      <c r="S4" s="56">
        <f t="shared" si="0"/>
        <v>0</v>
      </c>
      <c r="T4" s="56">
        <f t="shared" si="0"/>
        <v>0</v>
      </c>
      <c r="U4" s="56">
        <f t="shared" si="1"/>
        <v>0</v>
      </c>
    </row>
    <row r="5" spans="1:21" x14ac:dyDescent="0.45">
      <c r="A5" s="54" t="s">
        <v>11</v>
      </c>
      <c r="B5" s="55" t="s">
        <v>1178</v>
      </c>
      <c r="C5" s="55" t="s">
        <v>954</v>
      </c>
      <c r="D5" s="55"/>
      <c r="F5" s="56">
        <v>3</v>
      </c>
      <c r="G5"/>
      <c r="H5" s="57">
        <v>3</v>
      </c>
      <c r="P5" s="56">
        <f t="shared" si="0"/>
        <v>1</v>
      </c>
      <c r="Q5" s="56">
        <f t="shared" si="0"/>
        <v>0</v>
      </c>
      <c r="R5" s="56">
        <f t="shared" si="0"/>
        <v>0</v>
      </c>
      <c r="S5" s="56">
        <f t="shared" si="0"/>
        <v>0</v>
      </c>
      <c r="T5" s="56">
        <f t="shared" si="0"/>
        <v>0</v>
      </c>
      <c r="U5" s="56">
        <f t="shared" si="1"/>
        <v>0</v>
      </c>
    </row>
    <row r="6" spans="1:21" x14ac:dyDescent="0.45">
      <c r="A6" s="54" t="s">
        <v>13</v>
      </c>
      <c r="B6" s="64" t="s">
        <v>952</v>
      </c>
      <c r="C6" s="76" t="s">
        <v>955</v>
      </c>
      <c r="D6" s="55"/>
      <c r="F6" s="56">
        <v>1</v>
      </c>
      <c r="G6"/>
      <c r="H6" s="57">
        <v>1</v>
      </c>
      <c r="J6" s="59">
        <v>1</v>
      </c>
      <c r="K6" s="60">
        <v>1</v>
      </c>
      <c r="P6" s="56">
        <f t="shared" si="0"/>
        <v>1</v>
      </c>
      <c r="Q6" s="56">
        <f t="shared" si="0"/>
        <v>0</v>
      </c>
      <c r="R6" s="56">
        <f t="shared" si="0"/>
        <v>1</v>
      </c>
      <c r="S6" s="56">
        <f t="shared" si="0"/>
        <v>1</v>
      </c>
      <c r="T6" s="56">
        <f t="shared" si="0"/>
        <v>0</v>
      </c>
      <c r="U6" s="56">
        <f t="shared" si="1"/>
        <v>0</v>
      </c>
    </row>
    <row r="7" spans="1:21" x14ac:dyDescent="0.45">
      <c r="A7" s="54" t="s">
        <v>15</v>
      </c>
      <c r="B7" s="55" t="s">
        <v>959</v>
      </c>
      <c r="C7" s="55" t="s">
        <v>960</v>
      </c>
      <c r="D7" s="67"/>
      <c r="F7" s="56">
        <v>1</v>
      </c>
      <c r="G7"/>
      <c r="I7" s="58">
        <v>1</v>
      </c>
      <c r="K7" s="60">
        <v>1</v>
      </c>
      <c r="P7" s="56">
        <f>H7/($F7-$M7)</f>
        <v>0</v>
      </c>
      <c r="Q7" s="56">
        <f t="shared" si="0"/>
        <v>1</v>
      </c>
      <c r="R7" s="56">
        <f t="shared" si="0"/>
        <v>0</v>
      </c>
      <c r="S7" s="56">
        <f t="shared" si="0"/>
        <v>1</v>
      </c>
      <c r="T7" s="56">
        <f t="shared" si="0"/>
        <v>0</v>
      </c>
      <c r="U7" s="56">
        <f t="shared" si="1"/>
        <v>0</v>
      </c>
    </row>
    <row r="8" spans="1:21" x14ac:dyDescent="0.45">
      <c r="A8" s="54" t="s">
        <v>16</v>
      </c>
      <c r="B8" s="55" t="s">
        <v>961</v>
      </c>
      <c r="C8" s="55" t="s">
        <v>962</v>
      </c>
      <c r="D8" s="55"/>
      <c r="F8" s="56">
        <v>4</v>
      </c>
      <c r="G8"/>
      <c r="H8" s="57">
        <v>4</v>
      </c>
      <c r="J8" s="59">
        <v>3</v>
      </c>
      <c r="P8" s="56">
        <f>H8/($F8-$M8)</f>
        <v>1</v>
      </c>
      <c r="Q8" s="56">
        <f t="shared" si="0"/>
        <v>0</v>
      </c>
      <c r="R8" s="56">
        <f t="shared" si="0"/>
        <v>0.75</v>
      </c>
      <c r="S8" s="56">
        <f t="shared" si="0"/>
        <v>0</v>
      </c>
      <c r="T8" s="56">
        <f t="shared" si="0"/>
        <v>0</v>
      </c>
      <c r="U8" s="56">
        <f t="shared" si="1"/>
        <v>0</v>
      </c>
    </row>
    <row r="9" spans="1:21" x14ac:dyDescent="0.45">
      <c r="A9" s="54" t="s">
        <v>18</v>
      </c>
      <c r="B9" s="55" t="s">
        <v>964</v>
      </c>
      <c r="C9" s="55" t="s">
        <v>965</v>
      </c>
      <c r="D9" s="55"/>
      <c r="F9" s="56">
        <v>2</v>
      </c>
      <c r="G9"/>
      <c r="H9" s="57">
        <v>2</v>
      </c>
      <c r="J9" s="59">
        <v>1</v>
      </c>
      <c r="P9" s="56">
        <f t="shared" si="0"/>
        <v>1</v>
      </c>
      <c r="Q9" s="56">
        <f t="shared" si="0"/>
        <v>0</v>
      </c>
      <c r="R9" s="56">
        <f>J9/($F9-$M9)</f>
        <v>0.5</v>
      </c>
      <c r="S9" s="56">
        <f>K9/($F9-$M9)</f>
        <v>0</v>
      </c>
      <c r="T9" s="56">
        <f t="shared" si="0"/>
        <v>0</v>
      </c>
      <c r="U9" s="56">
        <f t="shared" si="1"/>
        <v>0</v>
      </c>
    </row>
    <row r="10" spans="1:21" x14ac:dyDescent="0.45">
      <c r="A10" s="54" t="s">
        <v>20</v>
      </c>
      <c r="B10" s="64" t="s">
        <v>963</v>
      </c>
      <c r="C10" s="55" t="s">
        <v>966</v>
      </c>
      <c r="D10" s="55"/>
      <c r="F10" s="56">
        <v>1</v>
      </c>
      <c r="G10"/>
      <c r="H10" s="57">
        <v>1</v>
      </c>
      <c r="P10" s="56" t="e">
        <f>H10/(#REF!-$M10)</f>
        <v>#REF!</v>
      </c>
      <c r="Q10" s="56" t="e">
        <f>I10/(#REF!-$M10)</f>
        <v>#REF!</v>
      </c>
      <c r="R10" s="56" t="e">
        <f>J10/(#REF!-$M10)</f>
        <v>#REF!</v>
      </c>
      <c r="S10" s="56" t="e">
        <f>K10/(#REF!-$M10)</f>
        <v>#REF!</v>
      </c>
      <c r="T10" s="56" t="e">
        <f>L10/(#REF!-$M10)</f>
        <v>#REF!</v>
      </c>
      <c r="U10" s="56" t="e">
        <f>M10/#REF!</f>
        <v>#REF!</v>
      </c>
    </row>
    <row r="11" spans="1:21" x14ac:dyDescent="0.45">
      <c r="A11" s="54" t="s">
        <v>225</v>
      </c>
      <c r="F11" s="56">
        <v>3</v>
      </c>
      <c r="G11"/>
      <c r="H11" s="57">
        <v>3</v>
      </c>
      <c r="J11" s="59">
        <v>1</v>
      </c>
      <c r="P11" s="56">
        <f>H12/($F12-$M11)</f>
        <v>1</v>
      </c>
      <c r="Q11" s="56">
        <f>I12/($F12-$M11)</f>
        <v>0</v>
      </c>
      <c r="R11" s="56">
        <f>J12/($F12-$M11)</f>
        <v>0.66666666666666663</v>
      </c>
      <c r="S11" s="56">
        <f>K12/($F12-$M11)</f>
        <v>0</v>
      </c>
      <c r="T11" s="56">
        <f>L11/($F12-$M11)</f>
        <v>0</v>
      </c>
      <c r="U11" s="56">
        <f>M11/F12</f>
        <v>0</v>
      </c>
    </row>
    <row r="12" spans="1:21" x14ac:dyDescent="0.45">
      <c r="A12" s="54" t="s">
        <v>22</v>
      </c>
      <c r="B12" s="55" t="s">
        <v>967</v>
      </c>
      <c r="C12" s="55" t="s">
        <v>968</v>
      </c>
      <c r="D12" s="55"/>
      <c r="F12" s="56">
        <v>6</v>
      </c>
      <c r="G12"/>
      <c r="H12" s="57">
        <v>6</v>
      </c>
      <c r="J12" s="59">
        <v>4</v>
      </c>
      <c r="P12" s="56" t="e">
        <f>#REF!/(#REF!-$M12)</f>
        <v>#REF!</v>
      </c>
      <c r="Q12" s="56" t="e">
        <f>#REF!/(#REF!-$M12)</f>
        <v>#REF!</v>
      </c>
      <c r="R12" s="56" t="e">
        <f>#REF!/(#REF!-$M12)</f>
        <v>#REF!</v>
      </c>
      <c r="S12" s="56" t="e">
        <f>#REF!/(#REF!-$M12)</f>
        <v>#REF!</v>
      </c>
      <c r="T12" s="56" t="e">
        <f>L12/(#REF!-$M12)</f>
        <v>#REF!</v>
      </c>
      <c r="U12" s="56" t="e">
        <f>M12/#REF!</f>
        <v>#REF!</v>
      </c>
    </row>
    <row r="13" spans="1:21" x14ac:dyDescent="0.45">
      <c r="G13"/>
    </row>
    <row r="14" spans="1:21" x14ac:dyDescent="0.45">
      <c r="A14" s="77" t="s">
        <v>24</v>
      </c>
      <c r="B14" s="55" t="s">
        <v>256</v>
      </c>
      <c r="C14" s="55" t="s">
        <v>970</v>
      </c>
      <c r="D14" s="55" t="s">
        <v>969</v>
      </c>
      <c r="E14" s="56">
        <f>IF(C14=B14,1,0)</f>
        <v>0</v>
      </c>
      <c r="F14" s="56">
        <v>1</v>
      </c>
      <c r="H14" s="57">
        <v>1</v>
      </c>
      <c r="J14" s="59">
        <v>1</v>
      </c>
      <c r="P14" s="56">
        <f t="shared" si="0"/>
        <v>1</v>
      </c>
      <c r="Q14" s="56">
        <f t="shared" si="0"/>
        <v>0</v>
      </c>
      <c r="R14" s="56">
        <f t="shared" si="0"/>
        <v>1</v>
      </c>
      <c r="S14" s="56">
        <f t="shared" si="0"/>
        <v>0</v>
      </c>
      <c r="T14" s="56">
        <f t="shared" si="0"/>
        <v>0</v>
      </c>
      <c r="U14" s="56">
        <f t="shared" si="1"/>
        <v>0</v>
      </c>
    </row>
    <row r="15" spans="1:21" x14ac:dyDescent="0.45">
      <c r="A15" s="77" t="s">
        <v>25</v>
      </c>
      <c r="B15" s="55" t="s">
        <v>57</v>
      </c>
      <c r="C15" s="67" t="s">
        <v>57</v>
      </c>
      <c r="D15" s="55" t="s">
        <v>942</v>
      </c>
      <c r="E15" s="56">
        <f t="shared" ref="E15:E26" si="2">IF(C15=B15,1,0)</f>
        <v>1</v>
      </c>
      <c r="F15" s="56">
        <v>2</v>
      </c>
      <c r="H15" s="57">
        <v>2</v>
      </c>
      <c r="P15" s="56">
        <f t="shared" si="0"/>
        <v>1</v>
      </c>
      <c r="Q15" s="56">
        <f t="shared" si="0"/>
        <v>0</v>
      </c>
      <c r="R15" s="56">
        <f t="shared" si="0"/>
        <v>0</v>
      </c>
      <c r="S15" s="56">
        <f t="shared" si="0"/>
        <v>0</v>
      </c>
      <c r="T15" s="56">
        <f t="shared" si="0"/>
        <v>0</v>
      </c>
      <c r="U15" s="56">
        <f t="shared" si="1"/>
        <v>0</v>
      </c>
    </row>
    <row r="16" spans="1:21" x14ac:dyDescent="0.45">
      <c r="A16" s="77" t="s">
        <v>26</v>
      </c>
      <c r="B16" s="55" t="s">
        <v>58</v>
      </c>
      <c r="C16" s="67" t="s">
        <v>58</v>
      </c>
      <c r="D16" s="55" t="s">
        <v>943</v>
      </c>
      <c r="E16" s="56">
        <f t="shared" si="2"/>
        <v>1</v>
      </c>
      <c r="F16" s="56">
        <v>2</v>
      </c>
      <c r="H16" s="57">
        <v>2</v>
      </c>
      <c r="P16" s="56">
        <f t="shared" si="0"/>
        <v>1</v>
      </c>
      <c r="Q16" s="56">
        <f t="shared" si="0"/>
        <v>0</v>
      </c>
      <c r="R16" s="56">
        <f t="shared" si="0"/>
        <v>0</v>
      </c>
      <c r="S16" s="56">
        <f t="shared" si="0"/>
        <v>0</v>
      </c>
      <c r="T16" s="56">
        <f t="shared" si="0"/>
        <v>0</v>
      </c>
      <c r="U16" s="56">
        <f t="shared" si="1"/>
        <v>0</v>
      </c>
    </row>
    <row r="17" spans="1:21" x14ac:dyDescent="0.45">
      <c r="A17" s="77" t="s">
        <v>27</v>
      </c>
      <c r="B17" s="55" t="s">
        <v>59</v>
      </c>
      <c r="C17" s="55" t="s">
        <v>59</v>
      </c>
      <c r="D17" s="55" t="s">
        <v>944</v>
      </c>
      <c r="E17" s="56">
        <f t="shared" si="2"/>
        <v>1</v>
      </c>
      <c r="F17" s="56">
        <v>2</v>
      </c>
      <c r="H17" s="57">
        <v>2</v>
      </c>
      <c r="P17" s="56">
        <f t="shared" si="0"/>
        <v>1</v>
      </c>
      <c r="Q17" s="56">
        <f t="shared" si="0"/>
        <v>0</v>
      </c>
      <c r="R17" s="56">
        <f t="shared" si="0"/>
        <v>0</v>
      </c>
      <c r="S17" s="56">
        <f t="shared" si="0"/>
        <v>0</v>
      </c>
      <c r="T17" s="56">
        <f t="shared" si="0"/>
        <v>0</v>
      </c>
      <c r="U17" s="56">
        <f t="shared" si="1"/>
        <v>0</v>
      </c>
    </row>
    <row r="18" spans="1:21" x14ac:dyDescent="0.45">
      <c r="A18" s="77" t="s">
        <v>28</v>
      </c>
      <c r="B18" s="55" t="s">
        <v>95</v>
      </c>
      <c r="C18" s="55" t="s">
        <v>95</v>
      </c>
      <c r="D18" s="55" t="s">
        <v>945</v>
      </c>
      <c r="E18" s="56">
        <f t="shared" si="2"/>
        <v>1</v>
      </c>
      <c r="F18" s="56">
        <v>1</v>
      </c>
      <c r="H18" s="57">
        <v>1</v>
      </c>
      <c r="P18" s="56">
        <f t="shared" si="0"/>
        <v>1</v>
      </c>
      <c r="Q18" s="56">
        <f t="shared" si="0"/>
        <v>0</v>
      </c>
      <c r="R18" s="56">
        <f t="shared" si="0"/>
        <v>0</v>
      </c>
      <c r="S18" s="56">
        <f t="shared" si="0"/>
        <v>0</v>
      </c>
      <c r="T18" s="56">
        <f t="shared" si="0"/>
        <v>0</v>
      </c>
      <c r="U18" s="56">
        <f t="shared" si="1"/>
        <v>0</v>
      </c>
    </row>
    <row r="19" spans="1:21" x14ac:dyDescent="0.45">
      <c r="A19" s="77" t="s">
        <v>29</v>
      </c>
      <c r="B19" s="55" t="s">
        <v>61</v>
      </c>
      <c r="C19" s="55" t="s">
        <v>61</v>
      </c>
      <c r="D19" s="55" t="s">
        <v>946</v>
      </c>
      <c r="E19" s="56">
        <f t="shared" si="2"/>
        <v>1</v>
      </c>
      <c r="F19" s="56">
        <v>1</v>
      </c>
      <c r="H19" s="57">
        <v>1</v>
      </c>
      <c r="P19" s="56">
        <f t="shared" si="0"/>
        <v>1</v>
      </c>
      <c r="Q19" s="56">
        <f t="shared" si="0"/>
        <v>0</v>
      </c>
      <c r="R19" s="56">
        <f t="shared" si="0"/>
        <v>0</v>
      </c>
      <c r="S19" s="56">
        <f t="shared" si="0"/>
        <v>0</v>
      </c>
      <c r="T19" s="56">
        <f t="shared" si="0"/>
        <v>0</v>
      </c>
      <c r="U19" s="56">
        <f t="shared" si="1"/>
        <v>0</v>
      </c>
    </row>
    <row r="20" spans="1:21" x14ac:dyDescent="0.45">
      <c r="A20" s="77" t="s">
        <v>30</v>
      </c>
      <c r="B20" s="55" t="s">
        <v>66</v>
      </c>
      <c r="C20" s="78" t="s">
        <v>62</v>
      </c>
      <c r="D20" s="55" t="s">
        <v>971</v>
      </c>
      <c r="E20" s="56">
        <f t="shared" si="2"/>
        <v>0</v>
      </c>
      <c r="F20" s="56">
        <v>0</v>
      </c>
      <c r="K20" s="60">
        <v>1</v>
      </c>
      <c r="P20" s="56" t="e">
        <f t="shared" si="0"/>
        <v>#DIV/0!</v>
      </c>
      <c r="Q20" s="56" t="e">
        <f t="shared" si="0"/>
        <v>#DIV/0!</v>
      </c>
      <c r="R20" s="56" t="e">
        <f t="shared" si="0"/>
        <v>#DIV/0!</v>
      </c>
      <c r="S20" s="56" t="e">
        <f t="shared" si="0"/>
        <v>#DIV/0!</v>
      </c>
      <c r="T20" s="56" t="e">
        <f t="shared" si="0"/>
        <v>#DIV/0!</v>
      </c>
      <c r="U20" s="56" t="e">
        <f t="shared" si="1"/>
        <v>#DIV/0!</v>
      </c>
    </row>
    <row r="21" spans="1:21" x14ac:dyDescent="0.45">
      <c r="A21" s="77" t="s">
        <v>31</v>
      </c>
      <c r="B21" s="55" t="s">
        <v>66</v>
      </c>
      <c r="C21" s="55" t="s">
        <v>973</v>
      </c>
      <c r="D21" s="55" t="s">
        <v>972</v>
      </c>
      <c r="E21" s="56">
        <f t="shared" si="2"/>
        <v>0</v>
      </c>
      <c r="F21" s="56">
        <v>0</v>
      </c>
      <c r="K21" s="60">
        <v>1</v>
      </c>
      <c r="P21" s="56" t="e">
        <f t="shared" si="0"/>
        <v>#DIV/0!</v>
      </c>
      <c r="Q21" s="56" t="e">
        <f t="shared" si="0"/>
        <v>#DIV/0!</v>
      </c>
      <c r="R21" s="56" t="e">
        <f t="shared" si="0"/>
        <v>#DIV/0!</v>
      </c>
      <c r="S21" s="56" t="e">
        <f t="shared" si="0"/>
        <v>#DIV/0!</v>
      </c>
      <c r="T21" s="56" t="e">
        <f t="shared" si="0"/>
        <v>#DIV/0!</v>
      </c>
      <c r="U21" s="56" t="e">
        <f t="shared" si="1"/>
        <v>#DIV/0!</v>
      </c>
    </row>
    <row r="22" spans="1:21" x14ac:dyDescent="0.45">
      <c r="A22" s="77" t="s">
        <v>32</v>
      </c>
      <c r="B22" s="55" t="s">
        <v>96</v>
      </c>
      <c r="C22" s="55" t="s">
        <v>96</v>
      </c>
      <c r="D22" s="55" t="s">
        <v>947</v>
      </c>
      <c r="E22" s="56">
        <f t="shared" si="2"/>
        <v>1</v>
      </c>
      <c r="F22" s="56">
        <v>1</v>
      </c>
      <c r="H22" s="57">
        <v>1</v>
      </c>
      <c r="P22" s="56">
        <f t="shared" si="0"/>
        <v>1</v>
      </c>
      <c r="Q22" s="56">
        <f t="shared" si="0"/>
        <v>0</v>
      </c>
      <c r="R22" s="56">
        <f t="shared" si="0"/>
        <v>0</v>
      </c>
      <c r="S22" s="56">
        <f t="shared" si="0"/>
        <v>0</v>
      </c>
      <c r="T22" s="56">
        <f t="shared" si="0"/>
        <v>0</v>
      </c>
      <c r="U22" s="56">
        <f t="shared" si="1"/>
        <v>0</v>
      </c>
    </row>
    <row r="23" spans="1:21" x14ac:dyDescent="0.45">
      <c r="A23" s="77" t="s">
        <v>33</v>
      </c>
      <c r="B23" s="55" t="s">
        <v>68</v>
      </c>
      <c r="C23" s="55" t="s">
        <v>975</v>
      </c>
      <c r="D23" s="55" t="s">
        <v>974</v>
      </c>
      <c r="E23" s="56">
        <f t="shared" si="2"/>
        <v>0</v>
      </c>
      <c r="F23" s="56">
        <v>1</v>
      </c>
      <c r="H23" s="57">
        <v>1</v>
      </c>
      <c r="K23" s="60">
        <v>1</v>
      </c>
      <c r="P23" s="56">
        <f t="shared" si="0"/>
        <v>1</v>
      </c>
      <c r="Q23" s="56">
        <f t="shared" si="0"/>
        <v>0</v>
      </c>
      <c r="R23" s="56">
        <f t="shared" si="0"/>
        <v>0</v>
      </c>
      <c r="S23" s="56">
        <f t="shared" si="0"/>
        <v>1</v>
      </c>
      <c r="T23" s="56">
        <f t="shared" si="0"/>
        <v>0</v>
      </c>
      <c r="U23" s="56">
        <f t="shared" si="1"/>
        <v>0</v>
      </c>
    </row>
    <row r="24" spans="1:21" x14ac:dyDescent="0.45">
      <c r="A24" s="77" t="s">
        <v>34</v>
      </c>
      <c r="B24" s="55" t="s">
        <v>403</v>
      </c>
      <c r="C24" s="55" t="s">
        <v>976</v>
      </c>
      <c r="D24" s="55" t="s">
        <v>948</v>
      </c>
      <c r="E24" s="56">
        <f t="shared" si="2"/>
        <v>0</v>
      </c>
      <c r="F24" s="56">
        <v>2</v>
      </c>
      <c r="H24" s="57">
        <v>2</v>
      </c>
      <c r="J24" s="59">
        <v>1</v>
      </c>
      <c r="P24" s="56">
        <f t="shared" si="0"/>
        <v>1</v>
      </c>
      <c r="Q24" s="56">
        <f t="shared" si="0"/>
        <v>0</v>
      </c>
      <c r="R24" s="56">
        <f t="shared" si="0"/>
        <v>0.5</v>
      </c>
      <c r="S24" s="56">
        <f t="shared" si="0"/>
        <v>0</v>
      </c>
      <c r="T24" s="56">
        <f t="shared" si="0"/>
        <v>0</v>
      </c>
      <c r="U24" s="56">
        <f t="shared" si="1"/>
        <v>0</v>
      </c>
    </row>
    <row r="25" spans="1:21" x14ac:dyDescent="0.45">
      <c r="A25" s="77" t="s">
        <v>35</v>
      </c>
      <c r="B25" s="55" t="s">
        <v>138</v>
      </c>
      <c r="C25" s="67" t="s">
        <v>138</v>
      </c>
      <c r="D25" s="55" t="s">
        <v>977</v>
      </c>
      <c r="E25" s="56">
        <f t="shared" si="2"/>
        <v>1</v>
      </c>
      <c r="F25" s="56">
        <v>1</v>
      </c>
      <c r="H25" s="57">
        <v>1</v>
      </c>
      <c r="P25" s="56">
        <f t="shared" si="0"/>
        <v>1</v>
      </c>
      <c r="Q25" s="56">
        <f t="shared" si="0"/>
        <v>0</v>
      </c>
      <c r="R25" s="56">
        <f t="shared" si="0"/>
        <v>0</v>
      </c>
      <c r="S25" s="56">
        <f t="shared" si="0"/>
        <v>0</v>
      </c>
      <c r="T25" s="56">
        <f t="shared" si="0"/>
        <v>0</v>
      </c>
      <c r="U25" s="56">
        <f t="shared" si="1"/>
        <v>0</v>
      </c>
    </row>
    <row r="26" spans="1:21" x14ac:dyDescent="0.45">
      <c r="A26" s="77" t="s">
        <v>36</v>
      </c>
      <c r="B26" s="55" t="b">
        <v>0</v>
      </c>
      <c r="C26" s="55" t="b">
        <v>0</v>
      </c>
      <c r="D26" s="55" t="s">
        <v>949</v>
      </c>
      <c r="E26" s="56">
        <f t="shared" si="2"/>
        <v>1</v>
      </c>
      <c r="F26" s="56">
        <v>1</v>
      </c>
      <c r="H26" s="57">
        <v>1</v>
      </c>
      <c r="P26" s="56">
        <f t="shared" si="0"/>
        <v>1</v>
      </c>
      <c r="Q26" s="56">
        <f t="shared" si="0"/>
        <v>0</v>
      </c>
      <c r="R26" s="56">
        <f t="shared" si="0"/>
        <v>0</v>
      </c>
      <c r="S26" s="56">
        <f t="shared" si="0"/>
        <v>0</v>
      </c>
      <c r="T26" s="56">
        <f t="shared" si="0"/>
        <v>0</v>
      </c>
      <c r="U26" s="56">
        <f t="shared" si="1"/>
        <v>0</v>
      </c>
    </row>
    <row r="27" spans="1:21" x14ac:dyDescent="0.45">
      <c r="A27" s="69" t="s">
        <v>86</v>
      </c>
      <c r="B27" s="64"/>
      <c r="C27" s="55"/>
      <c r="D27" s="55"/>
      <c r="E27" s="55"/>
      <c r="P27" s="56" t="e">
        <f t="shared" si="0"/>
        <v>#DIV/0!</v>
      </c>
      <c r="Q27" s="56" t="e">
        <f t="shared" si="0"/>
        <v>#DIV/0!</v>
      </c>
      <c r="R27" s="56" t="e">
        <f t="shared" si="0"/>
        <v>#DIV/0!</v>
      </c>
      <c r="S27" s="56" t="e">
        <f t="shared" si="0"/>
        <v>#DIV/0!</v>
      </c>
      <c r="T27" s="56" t="e">
        <f t="shared" si="0"/>
        <v>#DIV/0!</v>
      </c>
      <c r="U27" s="56" t="e">
        <f t="shared" si="1"/>
        <v>#DIV/0!</v>
      </c>
    </row>
    <row r="28" spans="1:21" x14ac:dyDescent="0.45">
      <c r="A28" s="79" t="s">
        <v>87</v>
      </c>
      <c r="B28" s="64"/>
      <c r="C28" s="76"/>
      <c r="D28" s="55"/>
      <c r="E28" s="55"/>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64"/>
      <c r="C29" s="55"/>
      <c r="D29" s="55"/>
      <c r="E29" s="55"/>
      <c r="P29" s="56" t="e">
        <f t="shared" si="0"/>
        <v>#DIV/0!</v>
      </c>
      <c r="Q29" s="56" t="e">
        <f t="shared" si="0"/>
        <v>#DIV/0!</v>
      </c>
      <c r="R29" s="56" t="e">
        <f t="shared" si="0"/>
        <v>#DIV/0!</v>
      </c>
      <c r="S29" s="56" t="e">
        <f t="shared" si="0"/>
        <v>#DIV/0!</v>
      </c>
      <c r="T29" s="56" t="e">
        <f t="shared" si="0"/>
        <v>#DIV/0!</v>
      </c>
      <c r="U29" s="56" t="e">
        <f t="shared" si="1"/>
        <v>#DIV/0!</v>
      </c>
    </row>
    <row r="30" spans="1:21" x14ac:dyDescent="0.45">
      <c r="D30" s="55"/>
      <c r="E30" s="55"/>
    </row>
    <row r="31" spans="1:21" x14ac:dyDescent="0.45">
      <c r="D31" s="55"/>
    </row>
    <row r="32" spans="1:21" x14ac:dyDescent="0.45">
      <c r="D32" s="55"/>
    </row>
    <row r="37" spans="2:4" x14ac:dyDescent="0.45">
      <c r="B37" s="64"/>
      <c r="C37" s="64"/>
      <c r="D37" s="64"/>
    </row>
  </sheetData>
  <conditionalFormatting sqref="E14:E26">
    <cfRule type="cellIs" dxfId="28" priority="1"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01A74-1B2A-4EA0-9E8B-3CD62EB2FEFF}">
  <dimension ref="A1:U37"/>
  <sheetViews>
    <sheetView zoomScale="80" zoomScaleNormal="80" workbookViewId="0">
      <pane ySplit="1" topLeftCell="A10" activePane="bottomLeft" state="frozen"/>
      <selection pane="bottomLeft" activeCell="A24" sqref="A24:XFD24"/>
    </sheetView>
  </sheetViews>
  <sheetFormatPr defaultColWidth="8.9296875" defaultRowHeight="14.25" x14ac:dyDescent="0.45"/>
  <cols>
    <col min="1" max="1" width="17.1328125" style="19" customWidth="1"/>
    <col min="2" max="2" width="51.9296875" style="1" customWidth="1"/>
    <col min="3" max="3" width="51.1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914</v>
      </c>
      <c r="C2" t="s">
        <v>921</v>
      </c>
      <c r="D2"/>
      <c r="F2" s="1">
        <v>1</v>
      </c>
      <c r="G2"/>
      <c r="H2" s="5">
        <v>1</v>
      </c>
      <c r="J2" s="7">
        <v>2</v>
      </c>
      <c r="P2" s="1">
        <f>H2/($F2-$M2)</f>
        <v>1</v>
      </c>
      <c r="Q2" s="1">
        <f>I2/($F2-$M2)</f>
        <v>0</v>
      </c>
      <c r="R2" s="1">
        <f>J2/($F2-$M2)</f>
        <v>2</v>
      </c>
      <c r="S2" s="1">
        <f>K2/($F2-$M2)</f>
        <v>0</v>
      </c>
      <c r="T2" s="1">
        <f>L2/($F2-$M2)</f>
        <v>0</v>
      </c>
      <c r="U2" s="1">
        <f>M2/F2</f>
        <v>0</v>
      </c>
    </row>
    <row r="3" spans="1:21" x14ac:dyDescent="0.45">
      <c r="A3" s="26" t="s">
        <v>7</v>
      </c>
      <c r="B3" t="s">
        <v>915</v>
      </c>
      <c r="C3" s="27" t="s">
        <v>904</v>
      </c>
      <c r="D3" s="27"/>
      <c r="F3" s="1">
        <v>3</v>
      </c>
      <c r="G3"/>
      <c r="H3" s="5">
        <v>3</v>
      </c>
      <c r="P3" s="1">
        <f t="shared" ref="P3:T29" si="0">H3/($F3-$M3)</f>
        <v>1</v>
      </c>
      <c r="Q3" s="1">
        <f t="shared" si="0"/>
        <v>0</v>
      </c>
      <c r="R3" s="1">
        <f t="shared" si="0"/>
        <v>0</v>
      </c>
      <c r="S3" s="1">
        <f t="shared" si="0"/>
        <v>0</v>
      </c>
      <c r="T3" s="1">
        <f t="shared" si="0"/>
        <v>0</v>
      </c>
      <c r="U3" s="1">
        <f t="shared" ref="U3:U29" si="1">M3/F3</f>
        <v>0</v>
      </c>
    </row>
    <row r="4" spans="1:21" x14ac:dyDescent="0.45">
      <c r="A4" s="26" t="s">
        <v>9</v>
      </c>
      <c r="B4" t="s">
        <v>916</v>
      </c>
      <c r="C4" s="27" t="s">
        <v>905</v>
      </c>
      <c r="D4"/>
      <c r="F4" s="1">
        <v>1</v>
      </c>
      <c r="G4"/>
      <c r="H4" s="5">
        <v>1</v>
      </c>
      <c r="P4" s="1">
        <f t="shared" si="0"/>
        <v>1</v>
      </c>
      <c r="Q4" s="1">
        <f t="shared" si="0"/>
        <v>0</v>
      </c>
      <c r="R4" s="1">
        <f t="shared" si="0"/>
        <v>0</v>
      </c>
      <c r="S4" s="1">
        <f t="shared" si="0"/>
        <v>0</v>
      </c>
      <c r="T4" s="1">
        <f t="shared" si="0"/>
        <v>0</v>
      </c>
      <c r="U4" s="1">
        <f t="shared" si="1"/>
        <v>0</v>
      </c>
    </row>
    <row r="5" spans="1:21" x14ac:dyDescent="0.45">
      <c r="A5" s="26" t="s">
        <v>11</v>
      </c>
      <c r="B5" t="s">
        <v>917</v>
      </c>
      <c r="C5" s="27" t="s">
        <v>906</v>
      </c>
      <c r="D5"/>
      <c r="F5" s="1">
        <v>2</v>
      </c>
      <c r="G5"/>
      <c r="H5" s="5">
        <v>2</v>
      </c>
      <c r="P5" s="1">
        <f t="shared" si="0"/>
        <v>1</v>
      </c>
      <c r="Q5" s="1">
        <f t="shared" si="0"/>
        <v>0</v>
      </c>
      <c r="R5" s="1">
        <f t="shared" si="0"/>
        <v>0</v>
      </c>
      <c r="S5" s="1">
        <f t="shared" si="0"/>
        <v>0</v>
      </c>
      <c r="T5" s="1">
        <f t="shared" si="0"/>
        <v>0</v>
      </c>
      <c r="U5" s="1">
        <f t="shared" si="1"/>
        <v>0</v>
      </c>
    </row>
    <row r="6" spans="1:21" ht="142.5" x14ac:dyDescent="0.45">
      <c r="A6" s="26" t="s">
        <v>13</v>
      </c>
      <c r="B6" s="2" t="s">
        <v>1176</v>
      </c>
      <c r="C6" t="s">
        <v>923</v>
      </c>
      <c r="D6"/>
      <c r="F6" s="1">
        <v>4</v>
      </c>
      <c r="G6"/>
      <c r="H6" s="5">
        <v>3</v>
      </c>
      <c r="I6" s="6">
        <v>1</v>
      </c>
      <c r="J6" s="7">
        <v>1</v>
      </c>
      <c r="P6" s="1">
        <f t="shared" si="0"/>
        <v>0.75</v>
      </c>
      <c r="Q6" s="1">
        <f t="shared" si="0"/>
        <v>0.25</v>
      </c>
      <c r="R6" s="1">
        <f t="shared" si="0"/>
        <v>0.25</v>
      </c>
      <c r="S6" s="1">
        <f t="shared" si="0"/>
        <v>0</v>
      </c>
      <c r="T6" s="1">
        <f t="shared" si="0"/>
        <v>0</v>
      </c>
      <c r="U6" s="1">
        <f t="shared" si="1"/>
        <v>0</v>
      </c>
    </row>
    <row r="7" spans="1:21" x14ac:dyDescent="0.45">
      <c r="A7" s="26" t="s">
        <v>15</v>
      </c>
      <c r="B7" t="s">
        <v>918</v>
      </c>
      <c r="C7" s="27" t="s">
        <v>907</v>
      </c>
      <c r="D7" s="27"/>
      <c r="F7" s="1">
        <v>3</v>
      </c>
      <c r="G7"/>
      <c r="H7" s="5">
        <v>3</v>
      </c>
      <c r="P7" s="1">
        <f>H7/($F7-$M7)</f>
        <v>1</v>
      </c>
      <c r="Q7" s="1">
        <f t="shared" si="0"/>
        <v>0</v>
      </c>
      <c r="R7" s="1">
        <f t="shared" si="0"/>
        <v>0</v>
      </c>
      <c r="S7" s="1">
        <f t="shared" si="0"/>
        <v>0</v>
      </c>
      <c r="T7" s="1">
        <f t="shared" si="0"/>
        <v>0</v>
      </c>
      <c r="U7" s="1">
        <f t="shared" si="1"/>
        <v>0</v>
      </c>
    </row>
    <row r="8" spans="1:21" x14ac:dyDescent="0.45">
      <c r="A8" s="26" t="s">
        <v>16</v>
      </c>
      <c r="B8" t="s">
        <v>919</v>
      </c>
      <c r="C8" t="s">
        <v>924</v>
      </c>
      <c r="D8"/>
      <c r="F8" s="1">
        <v>4</v>
      </c>
      <c r="G8"/>
      <c r="H8" s="5">
        <v>4</v>
      </c>
      <c r="P8" s="1">
        <f>H8/($F8-$M8)</f>
        <v>1</v>
      </c>
      <c r="Q8" s="1">
        <f t="shared" si="0"/>
        <v>0</v>
      </c>
      <c r="R8" s="1">
        <f t="shared" si="0"/>
        <v>0</v>
      </c>
      <c r="S8" s="1">
        <f t="shared" si="0"/>
        <v>0</v>
      </c>
      <c r="T8" s="1">
        <f t="shared" si="0"/>
        <v>0</v>
      </c>
      <c r="U8" s="1">
        <f t="shared" si="1"/>
        <v>0</v>
      </c>
    </row>
    <row r="9" spans="1:21" x14ac:dyDescent="0.45">
      <c r="A9" s="26" t="s">
        <v>18</v>
      </c>
      <c r="B9" s="39" t="s">
        <v>66</v>
      </c>
      <c r="C9" t="s">
        <v>926</v>
      </c>
      <c r="D9"/>
      <c r="F9" s="1">
        <v>0</v>
      </c>
      <c r="G9"/>
      <c r="J9" s="7">
        <v>2</v>
      </c>
      <c r="K9" s="8">
        <v>2</v>
      </c>
      <c r="P9" s="1" t="e">
        <f t="shared" si="0"/>
        <v>#DIV/0!</v>
      </c>
      <c r="Q9" s="1" t="e">
        <f t="shared" si="0"/>
        <v>#DIV/0!</v>
      </c>
      <c r="R9" s="1" t="e">
        <f>J9/($F9-$M9)</f>
        <v>#DIV/0!</v>
      </c>
      <c r="S9" s="1" t="e">
        <f>K9/($F9-$M9)</f>
        <v>#DIV/0!</v>
      </c>
      <c r="T9" s="1" t="e">
        <f t="shared" si="0"/>
        <v>#DIV/0!</v>
      </c>
      <c r="U9" s="1" t="e">
        <f t="shared" si="1"/>
        <v>#DIV/0!</v>
      </c>
    </row>
    <row r="10" spans="1:21" ht="157.5" x14ac:dyDescent="0.55000000000000004">
      <c r="A10" s="26" t="s">
        <v>20</v>
      </c>
      <c r="B10" s="2" t="s">
        <v>1177</v>
      </c>
      <c r="C10" s="2" t="s">
        <v>925</v>
      </c>
      <c r="D10"/>
      <c r="F10" s="1">
        <v>3</v>
      </c>
      <c r="G10"/>
      <c r="H10" s="5">
        <v>2</v>
      </c>
      <c r="I10" s="6">
        <v>1</v>
      </c>
      <c r="P10" s="1" t="e">
        <f>H10/(#REF!-$M10)</f>
        <v>#REF!</v>
      </c>
      <c r="Q10" s="1" t="e">
        <f>I10/(#REF!-$M10)</f>
        <v>#REF!</v>
      </c>
      <c r="R10" s="1" t="e">
        <f>J10/(#REF!-$M10)</f>
        <v>#REF!</v>
      </c>
      <c r="S10" s="1" t="e">
        <f>K10/(#REF!-$M10)</f>
        <v>#REF!</v>
      </c>
      <c r="T10" s="1" t="e">
        <f>L10/(#REF!-$M10)</f>
        <v>#REF!</v>
      </c>
      <c r="U10" s="1" t="e">
        <f>M10/#REF!</f>
        <v>#REF!</v>
      </c>
    </row>
    <row r="11" spans="1:21" x14ac:dyDescent="0.45">
      <c r="A11" s="26" t="s">
        <v>225</v>
      </c>
      <c r="F11" s="1">
        <v>3</v>
      </c>
      <c r="G11"/>
      <c r="H11" s="5">
        <v>2</v>
      </c>
      <c r="I11" s="6">
        <v>1</v>
      </c>
      <c r="J11" s="7">
        <v>2</v>
      </c>
      <c r="K11" s="8">
        <v>2</v>
      </c>
      <c r="P11" s="1" t="e">
        <f>#REF!/(#REF!-$M11)</f>
        <v>#REF!</v>
      </c>
      <c r="Q11" s="1" t="e">
        <f>#REF!/(#REF!-$M11)</f>
        <v>#REF!</v>
      </c>
      <c r="R11" s="1" t="e">
        <f>#REF!/(#REF!-$M11)</f>
        <v>#REF!</v>
      </c>
      <c r="S11" s="1" t="e">
        <f>K12/(#REF!-$M11)</f>
        <v>#REF!</v>
      </c>
      <c r="T11" s="1" t="e">
        <f>L11/(#REF!-$M11)</f>
        <v>#REF!</v>
      </c>
      <c r="U11" s="1" t="e">
        <f>M11/#REF!</f>
        <v>#REF!</v>
      </c>
    </row>
    <row r="12" spans="1:21" x14ac:dyDescent="0.45">
      <c r="A12" s="26" t="s">
        <v>22</v>
      </c>
      <c r="B12" t="s">
        <v>920</v>
      </c>
      <c r="C12" t="s">
        <v>927</v>
      </c>
      <c r="F12" s="1">
        <v>1</v>
      </c>
      <c r="G12"/>
      <c r="H12" s="5">
        <v>1</v>
      </c>
      <c r="J12" s="7">
        <v>2</v>
      </c>
      <c r="P12" s="1" t="e">
        <f>#REF!/(#REF!-$M12)</f>
        <v>#REF!</v>
      </c>
      <c r="Q12" s="1" t="e">
        <f>#REF!/(#REF!-$M12)</f>
        <v>#REF!</v>
      </c>
      <c r="R12" s="1" t="e">
        <f>#REF!/(#REF!-$M12)</f>
        <v>#REF!</v>
      </c>
      <c r="S12" s="1" t="e">
        <f>#REF!/(#REF!-$M12)</f>
        <v>#REF!</v>
      </c>
      <c r="T12" s="1" t="e">
        <f>L12/(#REF!-$M12)</f>
        <v>#REF!</v>
      </c>
      <c r="U12" s="1" t="e">
        <f>M12/#REF!</f>
        <v>#REF!</v>
      </c>
    </row>
    <row r="14" spans="1:21" x14ac:dyDescent="0.45">
      <c r="A14" s="4" t="s">
        <v>24</v>
      </c>
      <c r="B14" t="s">
        <v>93</v>
      </c>
      <c r="C14" t="s">
        <v>937</v>
      </c>
      <c r="D14" t="s">
        <v>908</v>
      </c>
      <c r="E14" s="1">
        <f>IF(C14=B14,1,0)</f>
        <v>0</v>
      </c>
      <c r="F14" s="1">
        <v>1</v>
      </c>
      <c r="H14" s="5">
        <v>1</v>
      </c>
      <c r="J14" s="7">
        <v>1</v>
      </c>
      <c r="P14" s="1">
        <f t="shared" si="0"/>
        <v>1</v>
      </c>
      <c r="Q14" s="1">
        <f t="shared" si="0"/>
        <v>0</v>
      </c>
      <c r="R14" s="1">
        <f t="shared" si="0"/>
        <v>1</v>
      </c>
      <c r="S14" s="1">
        <f t="shared" si="0"/>
        <v>0</v>
      </c>
      <c r="T14" s="1">
        <f t="shared" si="0"/>
        <v>0</v>
      </c>
      <c r="U14" s="1">
        <f t="shared" si="1"/>
        <v>0</v>
      </c>
    </row>
    <row r="15" spans="1:21" x14ac:dyDescent="0.45">
      <c r="A15" s="4" t="s">
        <v>25</v>
      </c>
      <c r="B15" t="s">
        <v>378</v>
      </c>
      <c r="C15" t="s">
        <v>929</v>
      </c>
      <c r="D15" t="s">
        <v>928</v>
      </c>
      <c r="E15" s="1">
        <f t="shared" ref="E15:E26" si="2">IF(C15=B15,1,0)</f>
        <v>0</v>
      </c>
      <c r="F15" s="1">
        <v>1</v>
      </c>
      <c r="H15" s="5">
        <v>1</v>
      </c>
      <c r="K15" s="8">
        <v>1</v>
      </c>
      <c r="P15" s="1">
        <f t="shared" si="0"/>
        <v>1</v>
      </c>
      <c r="Q15" s="1">
        <f t="shared" si="0"/>
        <v>0</v>
      </c>
      <c r="R15" s="1">
        <f t="shared" si="0"/>
        <v>0</v>
      </c>
      <c r="S15" s="1">
        <f t="shared" si="0"/>
        <v>1</v>
      </c>
      <c r="T15" s="1">
        <f t="shared" si="0"/>
        <v>0</v>
      </c>
      <c r="U15" s="1">
        <f t="shared" si="1"/>
        <v>0</v>
      </c>
    </row>
    <row r="16" spans="1:21" x14ac:dyDescent="0.45">
      <c r="A16" s="4" t="s">
        <v>26</v>
      </c>
      <c r="B16" t="s">
        <v>94</v>
      </c>
      <c r="C16" t="s">
        <v>94</v>
      </c>
      <c r="D16" t="s">
        <v>909</v>
      </c>
      <c r="E16" s="1">
        <f t="shared" si="2"/>
        <v>1</v>
      </c>
      <c r="F16" s="1">
        <v>1</v>
      </c>
      <c r="H16" s="5">
        <v>1</v>
      </c>
      <c r="P16" s="1">
        <f t="shared" si="0"/>
        <v>1</v>
      </c>
      <c r="Q16" s="1">
        <f t="shared" si="0"/>
        <v>0</v>
      </c>
      <c r="R16" s="1">
        <f t="shared" si="0"/>
        <v>0</v>
      </c>
      <c r="S16" s="1">
        <f t="shared" si="0"/>
        <v>0</v>
      </c>
      <c r="T16" s="1">
        <f t="shared" si="0"/>
        <v>0</v>
      </c>
      <c r="U16" s="1">
        <f t="shared" si="1"/>
        <v>0</v>
      </c>
    </row>
    <row r="17" spans="1:21" x14ac:dyDescent="0.45">
      <c r="A17" s="4" t="s">
        <v>27</v>
      </c>
      <c r="B17" t="s">
        <v>379</v>
      </c>
      <c r="C17" t="s">
        <v>938</v>
      </c>
      <c r="D17" t="s">
        <v>930</v>
      </c>
      <c r="E17" s="1">
        <f t="shared" si="2"/>
        <v>0</v>
      </c>
      <c r="F17" s="1">
        <v>1</v>
      </c>
      <c r="H17" s="5">
        <v>1</v>
      </c>
      <c r="J17" s="7">
        <v>1</v>
      </c>
      <c r="P17" s="1">
        <f t="shared" si="0"/>
        <v>1</v>
      </c>
      <c r="Q17" s="1">
        <f t="shared" si="0"/>
        <v>0</v>
      </c>
      <c r="R17" s="1">
        <f t="shared" si="0"/>
        <v>1</v>
      </c>
      <c r="S17" s="1">
        <f t="shared" si="0"/>
        <v>0</v>
      </c>
      <c r="T17" s="1">
        <f t="shared" si="0"/>
        <v>0</v>
      </c>
      <c r="U17" s="1">
        <f t="shared" si="1"/>
        <v>0</v>
      </c>
    </row>
    <row r="18" spans="1:21" x14ac:dyDescent="0.45">
      <c r="A18" s="4" t="s">
        <v>28</v>
      </c>
      <c r="B18" t="s">
        <v>60</v>
      </c>
      <c r="C18" t="s">
        <v>60</v>
      </c>
      <c r="D18" t="s">
        <v>910</v>
      </c>
      <c r="E18" s="1">
        <f t="shared" si="2"/>
        <v>1</v>
      </c>
      <c r="F18" s="1">
        <v>2</v>
      </c>
      <c r="H18" s="5">
        <v>2</v>
      </c>
      <c r="P18" s="1">
        <f t="shared" si="0"/>
        <v>1</v>
      </c>
      <c r="Q18" s="1">
        <f t="shared" si="0"/>
        <v>0</v>
      </c>
      <c r="R18" s="1">
        <f t="shared" si="0"/>
        <v>0</v>
      </c>
      <c r="S18" s="1">
        <f t="shared" si="0"/>
        <v>0</v>
      </c>
      <c r="T18" s="1">
        <f t="shared" si="0"/>
        <v>0</v>
      </c>
      <c r="U18" s="1">
        <f t="shared" si="1"/>
        <v>0</v>
      </c>
    </row>
    <row r="19" spans="1:21" x14ac:dyDescent="0.45">
      <c r="A19" s="4" t="s">
        <v>29</v>
      </c>
      <c r="B19" t="s">
        <v>364</v>
      </c>
      <c r="C19" t="s">
        <v>364</v>
      </c>
      <c r="D19" t="s">
        <v>911</v>
      </c>
      <c r="E19" s="1">
        <f t="shared" si="2"/>
        <v>1</v>
      </c>
      <c r="F19" s="1">
        <v>1</v>
      </c>
      <c r="H19" s="5">
        <v>1</v>
      </c>
      <c r="P19" s="1">
        <f t="shared" si="0"/>
        <v>1</v>
      </c>
      <c r="Q19" s="1">
        <f t="shared" si="0"/>
        <v>0</v>
      </c>
      <c r="R19" s="1">
        <f t="shared" si="0"/>
        <v>0</v>
      </c>
      <c r="S19" s="1">
        <f t="shared" si="0"/>
        <v>0</v>
      </c>
      <c r="T19" s="1">
        <f t="shared" si="0"/>
        <v>0</v>
      </c>
      <c r="U19" s="1">
        <f t="shared" si="1"/>
        <v>0</v>
      </c>
    </row>
    <row r="20" spans="1:21" x14ac:dyDescent="0.45">
      <c r="A20" s="4" t="s">
        <v>30</v>
      </c>
      <c r="B20" t="s">
        <v>129</v>
      </c>
      <c r="C20" t="s">
        <v>129</v>
      </c>
      <c r="D20" t="s">
        <v>931</v>
      </c>
      <c r="E20" s="1">
        <f t="shared" si="2"/>
        <v>1</v>
      </c>
      <c r="F20" s="1">
        <v>2</v>
      </c>
      <c r="H20" s="5">
        <v>2</v>
      </c>
      <c r="P20" s="1">
        <f t="shared" si="0"/>
        <v>1</v>
      </c>
      <c r="Q20" s="1">
        <f t="shared" si="0"/>
        <v>0</v>
      </c>
      <c r="R20" s="1">
        <f t="shared" si="0"/>
        <v>0</v>
      </c>
      <c r="S20" s="1">
        <f t="shared" si="0"/>
        <v>0</v>
      </c>
      <c r="T20" s="1">
        <f t="shared" si="0"/>
        <v>0</v>
      </c>
      <c r="U20" s="1">
        <f t="shared" si="1"/>
        <v>0</v>
      </c>
    </row>
    <row r="21" spans="1:21" x14ac:dyDescent="0.45">
      <c r="A21" s="4" t="s">
        <v>31</v>
      </c>
      <c r="B21" t="s">
        <v>136</v>
      </c>
      <c r="C21" t="s">
        <v>136</v>
      </c>
      <c r="D21" t="s">
        <v>912</v>
      </c>
      <c r="E21" s="1">
        <f t="shared" si="2"/>
        <v>1</v>
      </c>
      <c r="F21" s="1">
        <v>2</v>
      </c>
      <c r="H21" s="5">
        <v>2</v>
      </c>
      <c r="P21" s="1">
        <f t="shared" si="0"/>
        <v>1</v>
      </c>
      <c r="Q21" s="1">
        <f t="shared" si="0"/>
        <v>0</v>
      </c>
      <c r="R21" s="1">
        <f t="shared" si="0"/>
        <v>0</v>
      </c>
      <c r="S21" s="1">
        <f t="shared" si="0"/>
        <v>0</v>
      </c>
      <c r="T21" s="1">
        <f t="shared" si="0"/>
        <v>0</v>
      </c>
      <c r="U21" s="1">
        <f t="shared" si="1"/>
        <v>0</v>
      </c>
    </row>
    <row r="22" spans="1:21" x14ac:dyDescent="0.45">
      <c r="A22" s="4" t="s">
        <v>32</v>
      </c>
      <c r="B22" t="s">
        <v>96</v>
      </c>
      <c r="C22" t="s">
        <v>96</v>
      </c>
      <c r="D22" t="s">
        <v>932</v>
      </c>
      <c r="E22" s="1">
        <f t="shared" si="2"/>
        <v>1</v>
      </c>
      <c r="F22" s="1">
        <v>1</v>
      </c>
      <c r="H22" s="5">
        <v>1</v>
      </c>
      <c r="P22" s="1">
        <f t="shared" si="0"/>
        <v>1</v>
      </c>
      <c r="Q22" s="1">
        <f t="shared" si="0"/>
        <v>0</v>
      </c>
      <c r="R22" s="1">
        <f t="shared" si="0"/>
        <v>0</v>
      </c>
      <c r="S22" s="1">
        <f t="shared" si="0"/>
        <v>0</v>
      </c>
      <c r="T22" s="1">
        <f t="shared" si="0"/>
        <v>0</v>
      </c>
      <c r="U22" s="1">
        <f t="shared" si="1"/>
        <v>0</v>
      </c>
    </row>
    <row r="23" spans="1:21" x14ac:dyDescent="0.45">
      <c r="A23" s="4" t="s">
        <v>33</v>
      </c>
      <c r="B23" t="s">
        <v>922</v>
      </c>
      <c r="C23" t="s">
        <v>934</v>
      </c>
      <c r="D23" t="s">
        <v>933</v>
      </c>
      <c r="E23" s="1">
        <f t="shared" si="2"/>
        <v>0</v>
      </c>
      <c r="F23" s="1">
        <v>1</v>
      </c>
      <c r="H23" s="5">
        <v>1</v>
      </c>
      <c r="J23" s="7">
        <v>1</v>
      </c>
      <c r="K23" s="8">
        <v>3</v>
      </c>
      <c r="P23" s="1">
        <f t="shared" si="0"/>
        <v>1</v>
      </c>
      <c r="Q23" s="1">
        <f t="shared" si="0"/>
        <v>0</v>
      </c>
      <c r="R23" s="1">
        <f t="shared" si="0"/>
        <v>1</v>
      </c>
      <c r="S23" s="1">
        <f t="shared" si="0"/>
        <v>3</v>
      </c>
      <c r="T23" s="1">
        <f t="shared" si="0"/>
        <v>0</v>
      </c>
      <c r="U23" s="1">
        <f t="shared" si="1"/>
        <v>0</v>
      </c>
    </row>
    <row r="24" spans="1:21" x14ac:dyDescent="0.45">
      <c r="A24" s="4" t="s">
        <v>34</v>
      </c>
      <c r="B24" t="s">
        <v>65</v>
      </c>
      <c r="C24" t="s">
        <v>65</v>
      </c>
      <c r="D24" t="s">
        <v>935</v>
      </c>
      <c r="E24" s="1">
        <f t="shared" si="2"/>
        <v>1</v>
      </c>
      <c r="F24" s="1">
        <v>1</v>
      </c>
      <c r="H24" s="5">
        <v>1</v>
      </c>
      <c r="P24" s="1">
        <f t="shared" si="0"/>
        <v>1</v>
      </c>
      <c r="Q24" s="1">
        <f t="shared" si="0"/>
        <v>0</v>
      </c>
      <c r="R24" s="1">
        <f t="shared" si="0"/>
        <v>0</v>
      </c>
      <c r="S24" s="1">
        <f t="shared" si="0"/>
        <v>0</v>
      </c>
      <c r="T24" s="1">
        <f t="shared" si="0"/>
        <v>0</v>
      </c>
      <c r="U24" s="1">
        <f t="shared" si="1"/>
        <v>0</v>
      </c>
    </row>
    <row r="25" spans="1:21" x14ac:dyDescent="0.45">
      <c r="A25" s="4" t="s">
        <v>35</v>
      </c>
      <c r="B25" t="s">
        <v>761</v>
      </c>
      <c r="C25" s="27" t="s">
        <v>761</v>
      </c>
      <c r="D25" t="s">
        <v>936</v>
      </c>
      <c r="E25" s="1">
        <f t="shared" si="2"/>
        <v>1</v>
      </c>
      <c r="F25" s="1">
        <v>2</v>
      </c>
      <c r="H25" s="5">
        <v>2</v>
      </c>
      <c r="P25" s="1">
        <f t="shared" si="0"/>
        <v>1</v>
      </c>
      <c r="Q25" s="1">
        <f t="shared" si="0"/>
        <v>0</v>
      </c>
      <c r="R25" s="1">
        <f t="shared" si="0"/>
        <v>0</v>
      </c>
      <c r="S25" s="1">
        <f t="shared" si="0"/>
        <v>0</v>
      </c>
      <c r="T25" s="1">
        <f t="shared" si="0"/>
        <v>0</v>
      </c>
      <c r="U25" s="1">
        <f t="shared" si="1"/>
        <v>0</v>
      </c>
    </row>
    <row r="26" spans="1:21" x14ac:dyDescent="0.45">
      <c r="A26" s="4" t="s">
        <v>36</v>
      </c>
      <c r="B26" t="b">
        <v>0</v>
      </c>
      <c r="C26" t="b">
        <v>0</v>
      </c>
      <c r="D26" t="s">
        <v>913</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c r="C27"/>
      <c r="D27"/>
      <c r="E27"/>
      <c r="P27" s="1" t="e">
        <f t="shared" si="0"/>
        <v>#DIV/0!</v>
      </c>
      <c r="Q27" s="1" t="e">
        <f t="shared" si="0"/>
        <v>#DIV/0!</v>
      </c>
      <c r="R27" s="1" t="e">
        <f t="shared" si="0"/>
        <v>#DIV/0!</v>
      </c>
      <c r="S27" s="1" t="e">
        <f t="shared" si="0"/>
        <v>#DIV/0!</v>
      </c>
      <c r="T27" s="1" t="e">
        <f t="shared" si="0"/>
        <v>#DIV/0!</v>
      </c>
      <c r="U27" s="1" t="e">
        <f t="shared" si="1"/>
        <v>#DIV/0!</v>
      </c>
    </row>
    <row r="28" spans="1:21" x14ac:dyDescent="0.45">
      <c r="A28" s="34" t="s">
        <v>87</v>
      </c>
      <c r="B28" s="35"/>
      <c r="C28" s="33"/>
      <c r="D28"/>
      <c r="E28"/>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c r="C29"/>
      <c r="D29"/>
      <c r="E29"/>
      <c r="P29" s="1" t="e">
        <f t="shared" si="0"/>
        <v>#DIV/0!</v>
      </c>
      <c r="Q29" s="1" t="e">
        <f t="shared" si="0"/>
        <v>#DIV/0!</v>
      </c>
      <c r="R29" s="1" t="e">
        <f t="shared" si="0"/>
        <v>#DIV/0!</v>
      </c>
      <c r="S29" s="1" t="e">
        <f t="shared" si="0"/>
        <v>#DIV/0!</v>
      </c>
      <c r="T29" s="1" t="e">
        <f t="shared" si="0"/>
        <v>#DIV/0!</v>
      </c>
      <c r="U29" s="1" t="e">
        <f t="shared" si="1"/>
        <v>#DIV/0!</v>
      </c>
    </row>
    <row r="30" spans="1:21" x14ac:dyDescent="0.45">
      <c r="D30"/>
      <c r="E30"/>
    </row>
    <row r="31" spans="1:21" x14ac:dyDescent="0.45">
      <c r="D31"/>
    </row>
    <row r="32" spans="1:21" x14ac:dyDescent="0.45">
      <c r="D32"/>
    </row>
    <row r="37" spans="2:4" x14ac:dyDescent="0.45">
      <c r="B37" s="35"/>
      <c r="C37" s="35"/>
      <c r="D37" s="35"/>
    </row>
  </sheetData>
  <conditionalFormatting sqref="E14:E26">
    <cfRule type="cellIs" dxfId="27" priority="1" operator="equal">
      <formula>0</formula>
    </cfRule>
  </conditionalFormatting>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E00D1-48DF-4641-9C14-CFD19CA7BD2D}">
  <dimension ref="A1:U37"/>
  <sheetViews>
    <sheetView zoomScale="80" zoomScaleNormal="80" workbookViewId="0">
      <pane ySplit="1" topLeftCell="A6" activePane="bottomLeft" state="frozen"/>
      <selection pane="bottomLeft" activeCell="I25" sqref="I25"/>
    </sheetView>
  </sheetViews>
  <sheetFormatPr defaultColWidth="8.9296875" defaultRowHeight="14.25" x14ac:dyDescent="0.45"/>
  <cols>
    <col min="1" max="1" width="17.1328125" style="19" customWidth="1"/>
    <col min="2" max="2" width="51.9296875" style="1" customWidth="1"/>
    <col min="3" max="3" width="51.1328125" style="1" customWidth="1"/>
    <col min="4" max="4" width="32.19921875" style="1" customWidth="1"/>
    <col min="5" max="7" width="8.9296875" style="1"/>
    <col min="8" max="8" width="8.9296875" style="5" customWidth="1"/>
    <col min="9" max="9" width="8.9296875" style="6"/>
    <col min="10" max="10" width="8.9296875" style="7"/>
    <col min="11" max="11" width="8.9296875" style="8" customWidth="1"/>
    <col min="12" max="12" width="8.9296875" style="9"/>
    <col min="13" max="13" width="12.19921875" style="10" customWidth="1"/>
    <col min="14" max="16384" width="8.9296875" style="1"/>
  </cols>
  <sheetData>
    <row r="1" spans="1:21" s="19" customFormat="1" x14ac:dyDescent="0.45">
      <c r="B1" s="19" t="s">
        <v>23</v>
      </c>
      <c r="C1" s="19" t="s">
        <v>0</v>
      </c>
      <c r="D1" s="19" t="s">
        <v>69</v>
      </c>
      <c r="F1" s="19" t="s">
        <v>40</v>
      </c>
      <c r="H1" s="20" t="s">
        <v>1</v>
      </c>
      <c r="I1" s="21" t="s">
        <v>2</v>
      </c>
      <c r="J1" s="22" t="s">
        <v>3</v>
      </c>
      <c r="K1" s="23" t="s">
        <v>4</v>
      </c>
      <c r="L1" s="24" t="s">
        <v>37</v>
      </c>
      <c r="M1" s="25" t="s">
        <v>38</v>
      </c>
      <c r="O1" s="19" t="s">
        <v>39</v>
      </c>
      <c r="P1" s="19" t="s">
        <v>41</v>
      </c>
      <c r="Q1" s="19" t="s">
        <v>42</v>
      </c>
      <c r="R1" s="19" t="s">
        <v>43</v>
      </c>
      <c r="S1" s="19" t="s">
        <v>44</v>
      </c>
      <c r="T1" s="19" t="s">
        <v>45</v>
      </c>
      <c r="U1" s="19" t="s">
        <v>46</v>
      </c>
    </row>
    <row r="2" spans="1:21" x14ac:dyDescent="0.45">
      <c r="A2" s="26" t="s">
        <v>5</v>
      </c>
      <c r="B2" t="s">
        <v>878</v>
      </c>
      <c r="C2" s="44" t="s">
        <v>1145</v>
      </c>
      <c r="D2"/>
      <c r="F2" s="1">
        <v>1</v>
      </c>
      <c r="G2"/>
      <c r="L2" s="9">
        <v>1</v>
      </c>
      <c r="P2" s="1">
        <f>H2/($F2-$M2)</f>
        <v>0</v>
      </c>
      <c r="Q2" s="1">
        <f>I2/($F2-$M2)</f>
        <v>0</v>
      </c>
      <c r="R2" s="1">
        <f>J2/($F2-$M2)</f>
        <v>0</v>
      </c>
      <c r="S2" s="1">
        <f>K2/($F2-$M2)</f>
        <v>0</v>
      </c>
      <c r="T2" s="1">
        <f>L2/($F2-$M2)</f>
        <v>1</v>
      </c>
      <c r="U2" s="1">
        <f>M2/F2</f>
        <v>0</v>
      </c>
    </row>
    <row r="3" spans="1:21" x14ac:dyDescent="0.45">
      <c r="A3" s="26" t="s">
        <v>7</v>
      </c>
      <c r="B3" t="s">
        <v>1175</v>
      </c>
      <c r="C3" t="s">
        <v>882</v>
      </c>
      <c r="D3" s="27"/>
      <c r="F3" s="1">
        <v>1</v>
      </c>
      <c r="G3"/>
      <c r="H3" s="5">
        <v>1</v>
      </c>
      <c r="J3" s="7">
        <v>3</v>
      </c>
      <c r="P3" s="1">
        <f t="shared" ref="P3:T29" si="0">H3/($F3-$M3)</f>
        <v>1</v>
      </c>
      <c r="Q3" s="1">
        <f t="shared" si="0"/>
        <v>0</v>
      </c>
      <c r="R3" s="1">
        <f t="shared" si="0"/>
        <v>3</v>
      </c>
      <c r="S3" s="1">
        <f t="shared" si="0"/>
        <v>0</v>
      </c>
      <c r="T3" s="1">
        <f t="shared" si="0"/>
        <v>0</v>
      </c>
      <c r="U3" s="1">
        <f t="shared" ref="U3:U29" si="1">M3/F3</f>
        <v>0</v>
      </c>
    </row>
    <row r="4" spans="1:21" x14ac:dyDescent="0.45">
      <c r="A4" s="26" t="s">
        <v>9</v>
      </c>
      <c r="B4" t="s">
        <v>884</v>
      </c>
      <c r="C4" s="27" t="s">
        <v>883</v>
      </c>
      <c r="D4"/>
      <c r="F4" s="1">
        <v>3</v>
      </c>
      <c r="G4"/>
      <c r="H4" s="5">
        <v>2</v>
      </c>
      <c r="I4" s="6">
        <v>1</v>
      </c>
      <c r="P4" s="1">
        <f t="shared" si="0"/>
        <v>0.66666666666666663</v>
      </c>
      <c r="Q4" s="1">
        <f t="shared" si="0"/>
        <v>0.33333333333333331</v>
      </c>
      <c r="R4" s="1">
        <f t="shared" si="0"/>
        <v>0</v>
      </c>
      <c r="S4" s="1">
        <f t="shared" si="0"/>
        <v>0</v>
      </c>
      <c r="T4" s="1">
        <f t="shared" si="0"/>
        <v>0</v>
      </c>
      <c r="U4" s="1">
        <f t="shared" si="1"/>
        <v>0</v>
      </c>
    </row>
    <row r="5" spans="1:21" x14ac:dyDescent="0.45">
      <c r="A5" s="26" t="s">
        <v>11</v>
      </c>
      <c r="B5" t="s">
        <v>879</v>
      </c>
      <c r="C5" s="27" t="s">
        <v>867</v>
      </c>
      <c r="D5"/>
      <c r="F5" s="1">
        <v>2</v>
      </c>
      <c r="G5"/>
      <c r="H5" s="5">
        <v>2</v>
      </c>
      <c r="P5" s="1">
        <f t="shared" si="0"/>
        <v>1</v>
      </c>
      <c r="Q5" s="1">
        <f t="shared" si="0"/>
        <v>0</v>
      </c>
      <c r="R5" s="1">
        <f t="shared" si="0"/>
        <v>0</v>
      </c>
      <c r="S5" s="1">
        <f t="shared" si="0"/>
        <v>0</v>
      </c>
      <c r="T5" s="1">
        <f t="shared" si="0"/>
        <v>0</v>
      </c>
      <c r="U5" s="1">
        <f t="shared" si="1"/>
        <v>0</v>
      </c>
    </row>
    <row r="6" spans="1:21" x14ac:dyDescent="0.45">
      <c r="A6" s="26" t="s">
        <v>13</v>
      </c>
      <c r="B6" t="s">
        <v>886</v>
      </c>
      <c r="C6" t="s">
        <v>885</v>
      </c>
      <c r="D6"/>
      <c r="F6" s="1">
        <v>3</v>
      </c>
      <c r="G6"/>
      <c r="H6" s="5">
        <v>2</v>
      </c>
      <c r="I6" s="6">
        <v>1</v>
      </c>
      <c r="J6" s="7">
        <v>2</v>
      </c>
      <c r="P6" s="1">
        <f t="shared" si="0"/>
        <v>0.66666666666666663</v>
      </c>
      <c r="Q6" s="1">
        <f t="shared" si="0"/>
        <v>0.33333333333333331</v>
      </c>
      <c r="R6" s="1">
        <f t="shared" si="0"/>
        <v>0.66666666666666663</v>
      </c>
      <c r="S6" s="1">
        <f t="shared" si="0"/>
        <v>0</v>
      </c>
      <c r="T6" s="1">
        <f t="shared" si="0"/>
        <v>0</v>
      </c>
      <c r="U6" s="1">
        <f t="shared" si="1"/>
        <v>0</v>
      </c>
    </row>
    <row r="7" spans="1:21" x14ac:dyDescent="0.45">
      <c r="A7" s="26" t="s">
        <v>15</v>
      </c>
      <c r="B7" t="s">
        <v>888</v>
      </c>
      <c r="C7" t="s">
        <v>887</v>
      </c>
      <c r="D7" s="27"/>
      <c r="F7" s="1">
        <v>2</v>
      </c>
      <c r="G7"/>
      <c r="H7" s="5">
        <v>1</v>
      </c>
      <c r="I7" s="6">
        <v>1</v>
      </c>
      <c r="J7" s="7">
        <v>1</v>
      </c>
      <c r="K7" s="8">
        <v>1</v>
      </c>
      <c r="P7" s="1">
        <f>H7/($F7-$M7)</f>
        <v>0.5</v>
      </c>
      <c r="Q7" s="1">
        <f t="shared" si="0"/>
        <v>0.5</v>
      </c>
      <c r="R7" s="1">
        <f t="shared" si="0"/>
        <v>0.5</v>
      </c>
      <c r="S7" s="1">
        <f t="shared" si="0"/>
        <v>0.5</v>
      </c>
      <c r="T7" s="1">
        <f t="shared" si="0"/>
        <v>0</v>
      </c>
      <c r="U7" s="1">
        <f t="shared" si="1"/>
        <v>0</v>
      </c>
    </row>
    <row r="8" spans="1:21" x14ac:dyDescent="0.45">
      <c r="A8" s="26" t="s">
        <v>16</v>
      </c>
      <c r="B8" t="s">
        <v>889</v>
      </c>
      <c r="C8" t="s">
        <v>890</v>
      </c>
      <c r="D8"/>
      <c r="F8" s="1">
        <v>7</v>
      </c>
      <c r="G8"/>
      <c r="H8" s="5">
        <v>7</v>
      </c>
      <c r="I8" s="6">
        <v>1</v>
      </c>
      <c r="J8" s="7">
        <v>1</v>
      </c>
      <c r="P8" s="1">
        <f>H8/($F8-$M8)</f>
        <v>1</v>
      </c>
      <c r="Q8" s="1">
        <f t="shared" si="0"/>
        <v>0.14285714285714285</v>
      </c>
      <c r="R8" s="1">
        <f t="shared" si="0"/>
        <v>0.14285714285714285</v>
      </c>
      <c r="S8" s="1">
        <f t="shared" si="0"/>
        <v>0</v>
      </c>
      <c r="T8" s="1">
        <f t="shared" si="0"/>
        <v>0</v>
      </c>
      <c r="U8" s="1">
        <f t="shared" si="1"/>
        <v>0</v>
      </c>
    </row>
    <row r="9" spans="1:21" x14ac:dyDescent="0.45">
      <c r="A9" s="26" t="s">
        <v>18</v>
      </c>
      <c r="B9" t="s">
        <v>104</v>
      </c>
      <c r="C9" t="s">
        <v>891</v>
      </c>
      <c r="D9"/>
      <c r="F9" s="1">
        <v>0</v>
      </c>
      <c r="G9"/>
      <c r="J9" s="7">
        <v>1</v>
      </c>
      <c r="K9" s="8">
        <v>2</v>
      </c>
      <c r="P9" s="1" t="e">
        <f t="shared" si="0"/>
        <v>#DIV/0!</v>
      </c>
      <c r="Q9" s="1" t="e">
        <f t="shared" si="0"/>
        <v>#DIV/0!</v>
      </c>
      <c r="R9" s="1" t="e">
        <f t="shared" si="0"/>
        <v>#DIV/0!</v>
      </c>
      <c r="S9" s="1" t="e">
        <f t="shared" si="0"/>
        <v>#DIV/0!</v>
      </c>
      <c r="T9" s="1" t="e">
        <f t="shared" si="0"/>
        <v>#DIV/0!</v>
      </c>
      <c r="U9" s="1" t="e">
        <f t="shared" si="1"/>
        <v>#DIV/0!</v>
      </c>
    </row>
    <row r="10" spans="1:21" x14ac:dyDescent="0.45">
      <c r="A10" s="26" t="s">
        <v>20</v>
      </c>
      <c r="B10" t="s">
        <v>893</v>
      </c>
      <c r="C10" t="s">
        <v>892</v>
      </c>
      <c r="D10"/>
      <c r="F10" s="1">
        <v>2</v>
      </c>
      <c r="G10"/>
      <c r="H10" s="5">
        <v>2</v>
      </c>
      <c r="J10" s="7">
        <v>1</v>
      </c>
      <c r="K10" s="8">
        <v>2</v>
      </c>
      <c r="P10" s="1" t="e">
        <f>H10/(#REF!-$M10)</f>
        <v>#REF!</v>
      </c>
      <c r="Q10" s="1" t="e">
        <f>I10/(#REF!-$M10)</f>
        <v>#REF!</v>
      </c>
      <c r="R10" s="1" t="e">
        <f>J10/(#REF!-$M10)</f>
        <v>#REF!</v>
      </c>
      <c r="S10" s="1" t="e">
        <f>K10/(#REF!-$M10)</f>
        <v>#REF!</v>
      </c>
      <c r="T10" s="1" t="e">
        <f>L10/(#REF!-$M10)</f>
        <v>#REF!</v>
      </c>
      <c r="U10" s="1" t="e">
        <f>M10/#REF!</f>
        <v>#REF!</v>
      </c>
    </row>
    <row r="11" spans="1:21" x14ac:dyDescent="0.45">
      <c r="A11" s="26" t="s">
        <v>225</v>
      </c>
      <c r="F11" s="1">
        <v>2</v>
      </c>
      <c r="G11"/>
      <c r="H11" s="5">
        <v>2</v>
      </c>
      <c r="J11" s="7">
        <v>2</v>
      </c>
      <c r="K11" s="8">
        <v>4</v>
      </c>
      <c r="P11" s="1">
        <f>H12/($F12-$M11)</f>
        <v>1</v>
      </c>
      <c r="Q11" s="1">
        <f>I12/($F12-$M11)</f>
        <v>0</v>
      </c>
      <c r="R11" s="1">
        <f>J12/($F12-$M11)</f>
        <v>0.5</v>
      </c>
      <c r="S11" s="1">
        <f>K12/($F12-$M11)</f>
        <v>0</v>
      </c>
      <c r="T11" s="1">
        <f>L11/($F12-$M11)</f>
        <v>0</v>
      </c>
      <c r="U11" s="1">
        <f>M11/F12</f>
        <v>0</v>
      </c>
    </row>
    <row r="12" spans="1:21" x14ac:dyDescent="0.45">
      <c r="A12" s="26" t="s">
        <v>22</v>
      </c>
      <c r="B12" t="s">
        <v>880</v>
      </c>
      <c r="C12" t="s">
        <v>894</v>
      </c>
      <c r="D12"/>
      <c r="F12" s="1">
        <v>4</v>
      </c>
      <c r="G12"/>
      <c r="H12" s="5">
        <v>4</v>
      </c>
      <c r="J12" s="7">
        <v>2</v>
      </c>
      <c r="P12" s="1" t="e">
        <f>#REF!/(#REF!-$M12)</f>
        <v>#REF!</v>
      </c>
      <c r="Q12" s="1" t="e">
        <f>#REF!/(#REF!-$M12)</f>
        <v>#REF!</v>
      </c>
      <c r="R12" s="1" t="e">
        <f>#REF!/(#REF!-$M12)</f>
        <v>#REF!</v>
      </c>
      <c r="S12" s="1" t="e">
        <f>#REF!/(#REF!-$M12)</f>
        <v>#REF!</v>
      </c>
      <c r="T12" s="1" t="e">
        <f>L12/(#REF!-$M12)</f>
        <v>#REF!</v>
      </c>
      <c r="U12" s="1" t="e">
        <f>M12/#REF!</f>
        <v>#REF!</v>
      </c>
    </row>
    <row r="13" spans="1:21" x14ac:dyDescent="0.45">
      <c r="G13"/>
    </row>
    <row r="14" spans="1:21" x14ac:dyDescent="0.45">
      <c r="A14" s="4" t="s">
        <v>24</v>
      </c>
      <c r="B14" t="s">
        <v>93</v>
      </c>
      <c r="C14" t="s">
        <v>93</v>
      </c>
      <c r="D14" t="s">
        <v>869</v>
      </c>
      <c r="E14" s="1">
        <f>IF(C14=B14,1,0)</f>
        <v>1</v>
      </c>
      <c r="F14" s="1">
        <v>1</v>
      </c>
      <c r="G14"/>
      <c r="H14" s="5">
        <v>1</v>
      </c>
      <c r="P14" s="1">
        <f t="shared" si="0"/>
        <v>1</v>
      </c>
      <c r="Q14" s="1">
        <f t="shared" si="0"/>
        <v>0</v>
      </c>
      <c r="R14" s="1">
        <f t="shared" si="0"/>
        <v>0</v>
      </c>
      <c r="S14" s="1">
        <f t="shared" si="0"/>
        <v>0</v>
      </c>
      <c r="T14" s="1">
        <f t="shared" si="0"/>
        <v>0</v>
      </c>
      <c r="U14" s="1">
        <f t="shared" si="1"/>
        <v>0</v>
      </c>
    </row>
    <row r="15" spans="1:21" x14ac:dyDescent="0.45">
      <c r="A15" s="4" t="s">
        <v>25</v>
      </c>
      <c r="B15" t="s">
        <v>57</v>
      </c>
      <c r="C15" t="s">
        <v>57</v>
      </c>
      <c r="D15" t="s">
        <v>870</v>
      </c>
      <c r="E15" s="1">
        <f t="shared" ref="E15:E29" si="2">IF(C15=B15,1,0)</f>
        <v>1</v>
      </c>
      <c r="F15" s="1">
        <v>2</v>
      </c>
      <c r="G15"/>
      <c r="H15" s="5">
        <v>2</v>
      </c>
      <c r="P15" s="1">
        <f t="shared" si="0"/>
        <v>1</v>
      </c>
      <c r="Q15" s="1">
        <f t="shared" si="0"/>
        <v>0</v>
      </c>
      <c r="R15" s="1">
        <f t="shared" si="0"/>
        <v>0</v>
      </c>
      <c r="S15" s="1">
        <f t="shared" si="0"/>
        <v>0</v>
      </c>
      <c r="T15" s="1">
        <f t="shared" si="0"/>
        <v>0</v>
      </c>
      <c r="U15" s="1">
        <f t="shared" si="1"/>
        <v>0</v>
      </c>
    </row>
    <row r="16" spans="1:21" x14ac:dyDescent="0.45">
      <c r="A16" s="4" t="s">
        <v>26</v>
      </c>
      <c r="B16" t="s">
        <v>58</v>
      </c>
      <c r="C16" t="s">
        <v>58</v>
      </c>
      <c r="D16" t="s">
        <v>871</v>
      </c>
      <c r="E16" s="1">
        <f t="shared" si="2"/>
        <v>1</v>
      </c>
      <c r="F16" s="1">
        <v>2</v>
      </c>
      <c r="H16" s="5">
        <v>2</v>
      </c>
      <c r="P16" s="1">
        <f t="shared" si="0"/>
        <v>1</v>
      </c>
      <c r="Q16" s="1">
        <f t="shared" si="0"/>
        <v>0</v>
      </c>
      <c r="R16" s="1">
        <f t="shared" si="0"/>
        <v>0</v>
      </c>
      <c r="S16" s="1">
        <f t="shared" si="0"/>
        <v>0</v>
      </c>
      <c r="T16" s="1">
        <f t="shared" si="0"/>
        <v>0</v>
      </c>
      <c r="U16" s="1">
        <f t="shared" si="1"/>
        <v>0</v>
      </c>
    </row>
    <row r="17" spans="1:21" x14ac:dyDescent="0.45">
      <c r="A17" s="4" t="s">
        <v>27</v>
      </c>
      <c r="B17" t="s">
        <v>59</v>
      </c>
      <c r="C17" t="s">
        <v>59</v>
      </c>
      <c r="D17" t="s">
        <v>872</v>
      </c>
      <c r="E17" s="1">
        <f t="shared" si="2"/>
        <v>1</v>
      </c>
      <c r="F17" s="1">
        <v>2</v>
      </c>
      <c r="H17" s="5">
        <v>2</v>
      </c>
      <c r="P17" s="1">
        <f t="shared" si="0"/>
        <v>1</v>
      </c>
      <c r="Q17" s="1">
        <f t="shared" si="0"/>
        <v>0</v>
      </c>
      <c r="R17" s="1">
        <f t="shared" si="0"/>
        <v>0</v>
      </c>
      <c r="S17" s="1">
        <f t="shared" si="0"/>
        <v>0</v>
      </c>
      <c r="T17" s="1">
        <f t="shared" si="0"/>
        <v>0</v>
      </c>
      <c r="U17" s="1">
        <f t="shared" si="1"/>
        <v>0</v>
      </c>
    </row>
    <row r="18" spans="1:21" x14ac:dyDescent="0.45">
      <c r="A18" s="4" t="s">
        <v>28</v>
      </c>
      <c r="B18" t="s">
        <v>60</v>
      </c>
      <c r="C18" t="s">
        <v>60</v>
      </c>
      <c r="D18" t="s">
        <v>873</v>
      </c>
      <c r="E18" s="1">
        <f t="shared" si="2"/>
        <v>1</v>
      </c>
      <c r="F18" s="1">
        <v>2</v>
      </c>
      <c r="H18" s="5">
        <v>2</v>
      </c>
      <c r="P18" s="1">
        <f t="shared" si="0"/>
        <v>1</v>
      </c>
      <c r="Q18" s="1">
        <f t="shared" si="0"/>
        <v>0</v>
      </c>
      <c r="R18" s="1">
        <f t="shared" si="0"/>
        <v>0</v>
      </c>
      <c r="S18" s="1">
        <f t="shared" si="0"/>
        <v>0</v>
      </c>
      <c r="T18" s="1">
        <f t="shared" si="0"/>
        <v>0</v>
      </c>
      <c r="U18" s="1">
        <f t="shared" si="1"/>
        <v>0</v>
      </c>
    </row>
    <row r="19" spans="1:21" x14ac:dyDescent="0.45">
      <c r="A19" s="4" t="s">
        <v>29</v>
      </c>
      <c r="B19" t="s">
        <v>123</v>
      </c>
      <c r="C19" t="s">
        <v>123</v>
      </c>
      <c r="D19" t="s">
        <v>874</v>
      </c>
      <c r="E19" s="1">
        <f t="shared" si="2"/>
        <v>1</v>
      </c>
      <c r="F19" s="1">
        <v>2</v>
      </c>
      <c r="H19" s="5">
        <v>2</v>
      </c>
      <c r="P19" s="1">
        <f t="shared" si="0"/>
        <v>1</v>
      </c>
      <c r="Q19" s="1">
        <f t="shared" si="0"/>
        <v>0</v>
      </c>
      <c r="R19" s="1">
        <f t="shared" si="0"/>
        <v>0</v>
      </c>
      <c r="S19" s="1">
        <f t="shared" si="0"/>
        <v>0</v>
      </c>
      <c r="T19" s="1">
        <f t="shared" si="0"/>
        <v>0</v>
      </c>
      <c r="U19" s="1">
        <f t="shared" si="1"/>
        <v>0</v>
      </c>
    </row>
    <row r="20" spans="1:21" x14ac:dyDescent="0.45">
      <c r="A20" s="4" t="s">
        <v>30</v>
      </c>
      <c r="B20" t="s">
        <v>129</v>
      </c>
      <c r="C20" t="s">
        <v>129</v>
      </c>
      <c r="D20" t="s">
        <v>895</v>
      </c>
      <c r="E20" s="1">
        <f t="shared" si="2"/>
        <v>1</v>
      </c>
      <c r="F20" s="1">
        <v>2</v>
      </c>
      <c r="H20" s="5">
        <v>2</v>
      </c>
      <c r="P20" s="1">
        <f t="shared" si="0"/>
        <v>1</v>
      </c>
      <c r="Q20" s="1">
        <f t="shared" si="0"/>
        <v>0</v>
      </c>
      <c r="R20" s="1">
        <f t="shared" si="0"/>
        <v>0</v>
      </c>
      <c r="S20" s="1">
        <f t="shared" si="0"/>
        <v>0</v>
      </c>
      <c r="T20" s="1">
        <f t="shared" si="0"/>
        <v>0</v>
      </c>
      <c r="U20" s="1">
        <f t="shared" si="1"/>
        <v>0</v>
      </c>
    </row>
    <row r="21" spans="1:21" x14ac:dyDescent="0.45">
      <c r="A21" s="4" t="s">
        <v>31</v>
      </c>
      <c r="B21" t="s">
        <v>136</v>
      </c>
      <c r="C21" t="s">
        <v>136</v>
      </c>
      <c r="D21" t="s">
        <v>875</v>
      </c>
      <c r="E21" s="1">
        <f t="shared" si="2"/>
        <v>1</v>
      </c>
      <c r="F21" s="1">
        <v>2</v>
      </c>
      <c r="H21" s="5">
        <v>2</v>
      </c>
      <c r="P21" s="1">
        <f t="shared" si="0"/>
        <v>1</v>
      </c>
      <c r="Q21" s="1">
        <f t="shared" si="0"/>
        <v>0</v>
      </c>
      <c r="R21" s="1">
        <f t="shared" si="0"/>
        <v>0</v>
      </c>
      <c r="S21" s="1">
        <f t="shared" si="0"/>
        <v>0</v>
      </c>
      <c r="T21" s="1">
        <f t="shared" si="0"/>
        <v>0</v>
      </c>
      <c r="U21" s="1">
        <f t="shared" si="1"/>
        <v>0</v>
      </c>
    </row>
    <row r="22" spans="1:21" x14ac:dyDescent="0.45">
      <c r="A22" s="4" t="s">
        <v>32</v>
      </c>
      <c r="B22" t="s">
        <v>96</v>
      </c>
      <c r="C22" t="s">
        <v>897</v>
      </c>
      <c r="D22" t="s">
        <v>896</v>
      </c>
      <c r="E22" s="1">
        <f t="shared" si="2"/>
        <v>0</v>
      </c>
      <c r="F22" s="1">
        <v>1</v>
      </c>
      <c r="H22" s="5">
        <v>1</v>
      </c>
      <c r="K22" s="8">
        <v>1</v>
      </c>
      <c r="P22" s="1">
        <f t="shared" si="0"/>
        <v>1</v>
      </c>
      <c r="Q22" s="1">
        <f t="shared" si="0"/>
        <v>0</v>
      </c>
      <c r="R22" s="1">
        <f t="shared" si="0"/>
        <v>0</v>
      </c>
      <c r="S22" s="1">
        <f t="shared" si="0"/>
        <v>1</v>
      </c>
      <c r="T22" s="1">
        <f t="shared" si="0"/>
        <v>0</v>
      </c>
      <c r="U22" s="1">
        <f t="shared" si="1"/>
        <v>0</v>
      </c>
    </row>
    <row r="23" spans="1:21" x14ac:dyDescent="0.45">
      <c r="A23" s="4" t="s">
        <v>33</v>
      </c>
      <c r="B23" t="s">
        <v>149</v>
      </c>
      <c r="C23" t="s">
        <v>899</v>
      </c>
      <c r="D23" t="s">
        <v>898</v>
      </c>
      <c r="E23" s="1">
        <f t="shared" si="2"/>
        <v>0</v>
      </c>
      <c r="F23" s="1">
        <v>1</v>
      </c>
      <c r="H23" s="5">
        <v>1</v>
      </c>
      <c r="J23" s="7">
        <v>1</v>
      </c>
      <c r="P23" s="1">
        <f t="shared" si="0"/>
        <v>1</v>
      </c>
      <c r="Q23" s="1">
        <f t="shared" si="0"/>
        <v>0</v>
      </c>
      <c r="R23" s="1">
        <f t="shared" si="0"/>
        <v>1</v>
      </c>
      <c r="S23" s="1">
        <f t="shared" si="0"/>
        <v>0</v>
      </c>
      <c r="T23" s="1">
        <f t="shared" si="0"/>
        <v>0</v>
      </c>
      <c r="U23" s="1">
        <f t="shared" si="1"/>
        <v>0</v>
      </c>
    </row>
    <row r="24" spans="1:21" x14ac:dyDescent="0.45">
      <c r="A24" s="4" t="s">
        <v>34</v>
      </c>
      <c r="B24" t="s">
        <v>881</v>
      </c>
      <c r="C24" t="s">
        <v>881</v>
      </c>
      <c r="D24" t="s">
        <v>900</v>
      </c>
      <c r="E24" s="1">
        <f t="shared" si="2"/>
        <v>1</v>
      </c>
      <c r="F24" s="1">
        <v>2</v>
      </c>
      <c r="H24" s="5">
        <v>2</v>
      </c>
      <c r="P24" s="1">
        <f t="shared" si="0"/>
        <v>1</v>
      </c>
      <c r="Q24" s="1">
        <f t="shared" si="0"/>
        <v>0</v>
      </c>
      <c r="R24" s="1">
        <f t="shared" si="0"/>
        <v>0</v>
      </c>
      <c r="S24" s="1">
        <f t="shared" si="0"/>
        <v>0</v>
      </c>
      <c r="T24" s="1">
        <f t="shared" si="0"/>
        <v>0</v>
      </c>
      <c r="U24" s="1">
        <f t="shared" si="1"/>
        <v>0</v>
      </c>
    </row>
    <row r="25" spans="1:21" x14ac:dyDescent="0.45">
      <c r="A25" s="4" t="s">
        <v>35</v>
      </c>
      <c r="B25" t="s">
        <v>1195</v>
      </c>
      <c r="C25" t="s">
        <v>1196</v>
      </c>
      <c r="D25" t="s">
        <v>901</v>
      </c>
      <c r="E25" s="1">
        <f t="shared" si="2"/>
        <v>0</v>
      </c>
      <c r="F25" s="1">
        <v>3</v>
      </c>
      <c r="H25" s="5">
        <v>2</v>
      </c>
      <c r="I25" s="6">
        <v>1</v>
      </c>
      <c r="P25" s="1">
        <f t="shared" si="0"/>
        <v>0.66666666666666663</v>
      </c>
      <c r="Q25" s="1">
        <f t="shared" si="0"/>
        <v>0.33333333333333331</v>
      </c>
      <c r="R25" s="1">
        <f t="shared" si="0"/>
        <v>0</v>
      </c>
      <c r="S25" s="1">
        <f t="shared" si="0"/>
        <v>0</v>
      </c>
      <c r="T25" s="1">
        <f t="shared" si="0"/>
        <v>0</v>
      </c>
      <c r="U25" s="1">
        <f t="shared" si="1"/>
        <v>0</v>
      </c>
    </row>
    <row r="26" spans="1:21" x14ac:dyDescent="0.45">
      <c r="A26" s="4" t="s">
        <v>36</v>
      </c>
      <c r="B26" t="s">
        <v>36</v>
      </c>
      <c r="C26" t="s">
        <v>36</v>
      </c>
      <c r="D26" t="s">
        <v>902</v>
      </c>
      <c r="E26" s="1">
        <f t="shared" si="2"/>
        <v>1</v>
      </c>
      <c r="F26" s="1">
        <v>1</v>
      </c>
      <c r="H26" s="5">
        <v>1</v>
      </c>
      <c r="P26" s="1">
        <f t="shared" si="0"/>
        <v>1</v>
      </c>
      <c r="Q26" s="1">
        <f t="shared" si="0"/>
        <v>0</v>
      </c>
      <c r="R26" s="1">
        <f t="shared" si="0"/>
        <v>0</v>
      </c>
      <c r="S26" s="1">
        <f t="shared" si="0"/>
        <v>0</v>
      </c>
      <c r="T26" s="1">
        <f t="shared" si="0"/>
        <v>0</v>
      </c>
      <c r="U26" s="1">
        <f t="shared" si="1"/>
        <v>0</v>
      </c>
    </row>
    <row r="27" spans="1:21" x14ac:dyDescent="0.45">
      <c r="A27" s="19" t="s">
        <v>86</v>
      </c>
      <c r="B27" s="35" t="s">
        <v>84</v>
      </c>
      <c r="C27" s="35" t="s">
        <v>84</v>
      </c>
      <c r="D27" t="s">
        <v>903</v>
      </c>
      <c r="E27" s="1">
        <f t="shared" si="2"/>
        <v>1</v>
      </c>
      <c r="F27" s="1">
        <v>1</v>
      </c>
      <c r="H27" s="5">
        <v>1</v>
      </c>
      <c r="P27" s="1">
        <f t="shared" si="0"/>
        <v>1</v>
      </c>
      <c r="Q27" s="1">
        <f t="shared" si="0"/>
        <v>0</v>
      </c>
      <c r="R27" s="1">
        <f t="shared" si="0"/>
        <v>0</v>
      </c>
      <c r="S27" s="1">
        <f t="shared" si="0"/>
        <v>0</v>
      </c>
      <c r="T27" s="1">
        <f t="shared" si="0"/>
        <v>0</v>
      </c>
      <c r="U27" s="1">
        <f t="shared" si="1"/>
        <v>0</v>
      </c>
    </row>
    <row r="28" spans="1:21" x14ac:dyDescent="0.45">
      <c r="A28" s="34" t="s">
        <v>87</v>
      </c>
      <c r="B28" s="35" t="s">
        <v>66</v>
      </c>
      <c r="C28" s="33" t="s">
        <v>868</v>
      </c>
      <c r="D28" t="s">
        <v>876</v>
      </c>
      <c r="E28" s="1">
        <f t="shared" si="2"/>
        <v>0</v>
      </c>
      <c r="F28" s="1">
        <v>0</v>
      </c>
      <c r="J28" s="7">
        <v>1</v>
      </c>
      <c r="P28" s="1" t="e">
        <f t="shared" si="0"/>
        <v>#DIV/0!</v>
      </c>
      <c r="Q28" s="1" t="e">
        <f t="shared" si="0"/>
        <v>#DIV/0!</v>
      </c>
      <c r="R28" s="1" t="e">
        <f t="shared" si="0"/>
        <v>#DIV/0!</v>
      </c>
      <c r="S28" s="1" t="e">
        <f t="shared" si="0"/>
        <v>#DIV/0!</v>
      </c>
      <c r="T28" s="1" t="e">
        <f t="shared" si="0"/>
        <v>#DIV/0!</v>
      </c>
      <c r="U28" s="1" t="e">
        <f t="shared" si="1"/>
        <v>#DIV/0!</v>
      </c>
    </row>
    <row r="29" spans="1:21" x14ac:dyDescent="0.45">
      <c r="A29" s="19" t="s">
        <v>83</v>
      </c>
      <c r="B29" s="35" t="s">
        <v>83</v>
      </c>
      <c r="C29" t="s">
        <v>83</v>
      </c>
      <c r="D29" t="s">
        <v>877</v>
      </c>
      <c r="E29" s="1">
        <f t="shared" si="2"/>
        <v>1</v>
      </c>
      <c r="F29" s="1">
        <v>1</v>
      </c>
      <c r="H29" s="5">
        <v>1</v>
      </c>
      <c r="P29" s="1">
        <f t="shared" si="0"/>
        <v>1</v>
      </c>
      <c r="Q29" s="1">
        <f t="shared" si="0"/>
        <v>0</v>
      </c>
      <c r="R29" s="1">
        <f t="shared" si="0"/>
        <v>0</v>
      </c>
      <c r="S29" s="1">
        <f t="shared" si="0"/>
        <v>0</v>
      </c>
      <c r="T29" s="1">
        <f t="shared" si="0"/>
        <v>0</v>
      </c>
      <c r="U29" s="1">
        <f t="shared" si="1"/>
        <v>0</v>
      </c>
    </row>
    <row r="30" spans="1:21" x14ac:dyDescent="0.45">
      <c r="D30"/>
      <c r="E30"/>
    </row>
    <row r="31" spans="1:21" x14ac:dyDescent="0.45">
      <c r="D31"/>
    </row>
    <row r="32" spans="1:21" x14ac:dyDescent="0.45">
      <c r="D32"/>
    </row>
    <row r="37" spans="2:4" x14ac:dyDescent="0.45">
      <c r="B37" s="35"/>
      <c r="C37" s="35"/>
      <c r="D37" s="35"/>
    </row>
  </sheetData>
  <conditionalFormatting sqref="E14:E29">
    <cfRule type="cellIs" dxfId="26" priority="1" operator="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E79E2-36D9-467A-A126-B79743F4B1CF}">
  <dimension ref="A1:U37"/>
  <sheetViews>
    <sheetView zoomScale="80" zoomScaleNormal="80" workbookViewId="0">
      <pane ySplit="1" topLeftCell="A16" activePane="bottomLeft" state="frozen"/>
      <selection pane="bottomLeft" activeCell="D18" sqref="D18"/>
    </sheetView>
  </sheetViews>
  <sheetFormatPr defaultColWidth="8.9296875" defaultRowHeight="14.25" x14ac:dyDescent="0.45"/>
  <cols>
    <col min="1" max="1" width="17.1328125" style="69" customWidth="1"/>
    <col min="2" max="2" width="48.53125" style="56" customWidth="1"/>
    <col min="3" max="3" width="51.1328125" style="56" customWidth="1"/>
    <col min="4" max="4" width="32.19921875" style="56" customWidth="1"/>
    <col min="5" max="7" width="8.9296875" style="56"/>
    <col min="8" max="8" width="8.9296875" style="57" customWidth="1"/>
    <col min="9" max="9" width="8.9296875" style="58"/>
    <col min="10" max="10" width="8.9296875" style="59"/>
    <col min="11" max="11" width="8.9296875" style="60" customWidth="1"/>
    <col min="12" max="12" width="8.9296875" style="61"/>
    <col min="13" max="13" width="12.19921875" style="62" customWidth="1"/>
    <col min="14" max="16384" width="8.9296875" style="56"/>
  </cols>
  <sheetData>
    <row r="1" spans="1:21" s="69" customFormat="1" x14ac:dyDescent="0.45">
      <c r="B1" s="69" t="s">
        <v>23</v>
      </c>
      <c r="C1" s="69" t="s">
        <v>0</v>
      </c>
      <c r="D1" s="69" t="s">
        <v>69</v>
      </c>
      <c r="F1" s="69" t="s">
        <v>40</v>
      </c>
      <c r="H1" s="70" t="s">
        <v>1</v>
      </c>
      <c r="I1" s="71" t="s">
        <v>2</v>
      </c>
      <c r="J1" s="72" t="s">
        <v>3</v>
      </c>
      <c r="K1" s="73" t="s">
        <v>4</v>
      </c>
      <c r="L1" s="74" t="s">
        <v>37</v>
      </c>
      <c r="M1" s="75" t="s">
        <v>38</v>
      </c>
      <c r="O1" s="69" t="s">
        <v>39</v>
      </c>
      <c r="P1" s="69" t="s">
        <v>41</v>
      </c>
      <c r="Q1" s="69" t="s">
        <v>42</v>
      </c>
      <c r="R1" s="69" t="s">
        <v>43</v>
      </c>
      <c r="S1" s="69" t="s">
        <v>44</v>
      </c>
      <c r="T1" s="69" t="s">
        <v>45</v>
      </c>
      <c r="U1" s="69" t="s">
        <v>46</v>
      </c>
    </row>
    <row r="2" spans="1:21" x14ac:dyDescent="0.45">
      <c r="A2" s="54" t="s">
        <v>5</v>
      </c>
      <c r="B2" s="55" t="s">
        <v>843</v>
      </c>
      <c r="C2" s="55" t="s">
        <v>821</v>
      </c>
      <c r="D2" s="55"/>
      <c r="F2" s="56">
        <v>1</v>
      </c>
      <c r="G2" s="55"/>
      <c r="H2" s="57">
        <v>1</v>
      </c>
      <c r="P2" s="56">
        <f>H2/($F2-$M2)</f>
        <v>1</v>
      </c>
      <c r="Q2" s="56">
        <f>I2/($F2-$M2)</f>
        <v>0</v>
      </c>
      <c r="R2" s="56">
        <f>J2/($F2-$M2)</f>
        <v>0</v>
      </c>
      <c r="S2" s="56">
        <f>K2/($F2-$M2)</f>
        <v>0</v>
      </c>
      <c r="T2" s="56">
        <f>L2/($F2-$M2)</f>
        <v>0</v>
      </c>
      <c r="U2" s="56">
        <f>M2/F2</f>
        <v>0</v>
      </c>
    </row>
    <row r="3" spans="1:21" x14ac:dyDescent="0.45">
      <c r="A3" s="54" t="s">
        <v>7</v>
      </c>
      <c r="B3" s="55" t="s">
        <v>847</v>
      </c>
      <c r="C3" s="55" t="s">
        <v>822</v>
      </c>
      <c r="D3" s="67"/>
      <c r="F3" s="56">
        <v>1</v>
      </c>
      <c r="G3" s="55"/>
      <c r="H3" s="57">
        <v>1</v>
      </c>
      <c r="P3" s="56">
        <f t="shared" ref="P3:T29" si="0">H3/($F3-$M3)</f>
        <v>1</v>
      </c>
      <c r="Q3" s="56">
        <f t="shared" si="0"/>
        <v>0</v>
      </c>
      <c r="R3" s="56">
        <f t="shared" si="0"/>
        <v>0</v>
      </c>
      <c r="S3" s="56">
        <f t="shared" si="0"/>
        <v>0</v>
      </c>
      <c r="T3" s="56">
        <f t="shared" si="0"/>
        <v>0</v>
      </c>
      <c r="U3" s="56">
        <f t="shared" ref="U3:U29" si="1">M3/F3</f>
        <v>0</v>
      </c>
    </row>
    <row r="4" spans="1:21" x14ac:dyDescent="0.45">
      <c r="A4" s="54" t="s">
        <v>9</v>
      </c>
      <c r="B4" s="81" t="s">
        <v>848</v>
      </c>
      <c r="C4" s="78" t="s">
        <v>851</v>
      </c>
      <c r="D4" s="55"/>
      <c r="F4" s="56">
        <v>1</v>
      </c>
      <c r="G4" s="55"/>
      <c r="I4" s="58">
        <v>1</v>
      </c>
      <c r="K4" s="60">
        <v>1</v>
      </c>
      <c r="P4" s="56">
        <f t="shared" si="0"/>
        <v>0</v>
      </c>
      <c r="Q4" s="56">
        <f t="shared" si="0"/>
        <v>1</v>
      </c>
      <c r="R4" s="56">
        <f t="shared" si="0"/>
        <v>0</v>
      </c>
      <c r="S4" s="56">
        <f t="shared" si="0"/>
        <v>1</v>
      </c>
      <c r="T4" s="56">
        <f t="shared" si="0"/>
        <v>0</v>
      </c>
      <c r="U4" s="56">
        <f t="shared" si="1"/>
        <v>0</v>
      </c>
    </row>
    <row r="5" spans="1:21" x14ac:dyDescent="0.45">
      <c r="A5" s="54" t="s">
        <v>11</v>
      </c>
      <c r="B5" s="55" t="s">
        <v>1173</v>
      </c>
      <c r="C5" s="67" t="s">
        <v>852</v>
      </c>
      <c r="D5" s="55"/>
      <c r="F5" s="56">
        <v>2</v>
      </c>
      <c r="G5" s="55"/>
      <c r="H5" s="57">
        <v>2</v>
      </c>
      <c r="P5" s="56">
        <f t="shared" si="0"/>
        <v>1</v>
      </c>
      <c r="Q5" s="56">
        <f t="shared" si="0"/>
        <v>0</v>
      </c>
      <c r="R5" s="56">
        <f t="shared" si="0"/>
        <v>0</v>
      </c>
      <c r="S5" s="56">
        <f t="shared" si="0"/>
        <v>0</v>
      </c>
      <c r="T5" s="56">
        <f t="shared" si="0"/>
        <v>0</v>
      </c>
      <c r="U5" s="56">
        <f t="shared" si="1"/>
        <v>0</v>
      </c>
    </row>
    <row r="6" spans="1:21" x14ac:dyDescent="0.45">
      <c r="A6" s="54" t="s">
        <v>13</v>
      </c>
      <c r="B6" s="55" t="s">
        <v>849</v>
      </c>
      <c r="C6" s="67" t="s">
        <v>823</v>
      </c>
      <c r="D6" s="55"/>
      <c r="F6" s="56">
        <v>1</v>
      </c>
      <c r="G6" s="55"/>
      <c r="H6" s="57">
        <v>1</v>
      </c>
      <c r="P6" s="56">
        <f t="shared" si="0"/>
        <v>1</v>
      </c>
      <c r="Q6" s="56">
        <f t="shared" si="0"/>
        <v>0</v>
      </c>
      <c r="R6" s="56">
        <f t="shared" si="0"/>
        <v>0</v>
      </c>
      <c r="S6" s="56">
        <f t="shared" si="0"/>
        <v>0</v>
      </c>
      <c r="T6" s="56">
        <f t="shared" si="0"/>
        <v>0</v>
      </c>
      <c r="U6" s="56">
        <f t="shared" si="1"/>
        <v>0</v>
      </c>
    </row>
    <row r="7" spans="1:21" x14ac:dyDescent="0.45">
      <c r="A7" s="54" t="s">
        <v>15</v>
      </c>
      <c r="B7" s="81" t="s">
        <v>850</v>
      </c>
      <c r="C7" s="80" t="s">
        <v>853</v>
      </c>
      <c r="D7" s="67"/>
      <c r="F7" s="56">
        <v>1</v>
      </c>
      <c r="G7" s="55"/>
      <c r="I7" s="58">
        <v>1</v>
      </c>
      <c r="P7" s="56" t="e">
        <f>H7/(#REF!-$M7)</f>
        <v>#REF!</v>
      </c>
      <c r="Q7" s="56" t="e">
        <f>I7/(#REF!-$M7)</f>
        <v>#REF!</v>
      </c>
      <c r="R7" s="56" t="e">
        <f>J7/(#REF!-$M7)</f>
        <v>#REF!</v>
      </c>
      <c r="S7" s="56" t="e">
        <f>K7/(#REF!-$M7)</f>
        <v>#REF!</v>
      </c>
      <c r="T7" s="56" t="e">
        <f>L7/(#REF!-$M7)</f>
        <v>#REF!</v>
      </c>
      <c r="U7" s="56" t="e">
        <f>M7/#REF!</f>
        <v>#REF!</v>
      </c>
    </row>
    <row r="8" spans="1:21" x14ac:dyDescent="0.45">
      <c r="A8" s="54" t="s">
        <v>16</v>
      </c>
      <c r="B8" s="55" t="s">
        <v>1174</v>
      </c>
      <c r="C8" s="55" t="s">
        <v>854</v>
      </c>
      <c r="D8" s="55"/>
      <c r="F8" s="56">
        <v>2</v>
      </c>
      <c r="G8" s="55"/>
      <c r="H8" s="57">
        <v>1</v>
      </c>
      <c r="I8" s="58">
        <v>1</v>
      </c>
      <c r="J8" s="59">
        <v>2</v>
      </c>
      <c r="P8" s="56">
        <f>H8/($F8-$M8)</f>
        <v>0.5</v>
      </c>
      <c r="Q8" s="56">
        <f t="shared" si="0"/>
        <v>0.5</v>
      </c>
      <c r="R8" s="56">
        <f t="shared" si="0"/>
        <v>1</v>
      </c>
      <c r="S8" s="56">
        <f t="shared" si="0"/>
        <v>0</v>
      </c>
      <c r="T8" s="56">
        <f t="shared" si="0"/>
        <v>0</v>
      </c>
      <c r="U8" s="56">
        <f t="shared" si="1"/>
        <v>0</v>
      </c>
    </row>
    <row r="9" spans="1:21" x14ac:dyDescent="0.45">
      <c r="A9" s="54" t="s">
        <v>18</v>
      </c>
      <c r="B9" s="55" t="s">
        <v>104</v>
      </c>
      <c r="C9" s="76" t="s">
        <v>824</v>
      </c>
      <c r="D9" s="55"/>
      <c r="F9" s="56">
        <v>0</v>
      </c>
      <c r="G9" s="55"/>
      <c r="J9" s="59">
        <v>3</v>
      </c>
      <c r="P9" s="56" t="e">
        <f t="shared" si="0"/>
        <v>#DIV/0!</v>
      </c>
      <c r="Q9" s="56" t="e">
        <f t="shared" si="0"/>
        <v>#DIV/0!</v>
      </c>
      <c r="R9" s="56" t="e">
        <f t="shared" si="0"/>
        <v>#DIV/0!</v>
      </c>
      <c r="S9" s="56" t="e">
        <f t="shared" si="0"/>
        <v>#DIV/0!</v>
      </c>
      <c r="T9" s="56" t="e">
        <f t="shared" si="0"/>
        <v>#DIV/0!</v>
      </c>
      <c r="U9" s="56" t="e">
        <f t="shared" si="1"/>
        <v>#DIV/0!</v>
      </c>
    </row>
    <row r="10" spans="1:21" x14ac:dyDescent="0.45">
      <c r="A10" s="54" t="s">
        <v>20</v>
      </c>
      <c r="B10" s="55" t="s">
        <v>104</v>
      </c>
      <c r="C10" s="78" t="s">
        <v>855</v>
      </c>
      <c r="D10" s="55"/>
      <c r="F10" s="56">
        <v>0</v>
      </c>
      <c r="G10" s="55"/>
      <c r="K10" s="60">
        <v>1</v>
      </c>
      <c r="P10" s="56" t="e">
        <f>H10/(#REF!-$M10)</f>
        <v>#REF!</v>
      </c>
      <c r="Q10" s="56" t="e">
        <f>I10/(#REF!-$M10)</f>
        <v>#REF!</v>
      </c>
      <c r="R10" s="56" t="e">
        <f>J10/(#REF!-$M10)</f>
        <v>#REF!</v>
      </c>
      <c r="S10" s="56" t="e">
        <f>K10/(#REF!-$M10)</f>
        <v>#REF!</v>
      </c>
      <c r="T10" s="56" t="e">
        <f>L10/(#REF!-$M10)</f>
        <v>#REF!</v>
      </c>
      <c r="U10" s="56" t="e">
        <f>M10/#REF!</f>
        <v>#REF!</v>
      </c>
    </row>
    <row r="11" spans="1:21" x14ac:dyDescent="0.45">
      <c r="A11" s="54" t="s">
        <v>225</v>
      </c>
      <c r="F11" s="56">
        <v>0</v>
      </c>
      <c r="G11" s="55"/>
      <c r="J11" s="59">
        <v>3</v>
      </c>
      <c r="K11" s="60">
        <v>1</v>
      </c>
      <c r="P11" s="56" t="e">
        <f>#REF!/(#REF!-$M11)</f>
        <v>#REF!</v>
      </c>
      <c r="Q11" s="56" t="e">
        <f>#REF!/(#REF!-$M11)</f>
        <v>#REF!</v>
      </c>
      <c r="R11" s="56" t="e">
        <f>#REF!/(#REF!-$M11)</f>
        <v>#REF!</v>
      </c>
      <c r="S11" s="56" t="e">
        <f>#REF!/(#REF!-$M11)</f>
        <v>#REF!</v>
      </c>
      <c r="T11" s="56" t="e">
        <f>L11/(#REF!-$M11)</f>
        <v>#REF!</v>
      </c>
      <c r="U11" s="56" t="e">
        <f>M11/#REF!</f>
        <v>#REF!</v>
      </c>
    </row>
    <row r="12" spans="1:21" x14ac:dyDescent="0.45">
      <c r="A12" s="54" t="s">
        <v>22</v>
      </c>
      <c r="B12" s="55" t="s">
        <v>856</v>
      </c>
      <c r="C12" s="55" t="s">
        <v>857</v>
      </c>
      <c r="F12" s="56">
        <v>3</v>
      </c>
      <c r="G12" s="55"/>
      <c r="H12" s="57">
        <v>2</v>
      </c>
      <c r="I12" s="58">
        <v>1</v>
      </c>
      <c r="J12" s="59">
        <v>1</v>
      </c>
      <c r="P12" s="56" t="e">
        <f>#REF!/(#REF!-$M12)</f>
        <v>#REF!</v>
      </c>
      <c r="Q12" s="56" t="e">
        <f>#REF!/(#REF!-$M12)</f>
        <v>#REF!</v>
      </c>
      <c r="R12" s="56" t="e">
        <f>#REF!/(#REF!-$M12)</f>
        <v>#REF!</v>
      </c>
      <c r="S12" s="56" t="e">
        <f>#REF!/(#REF!-$M12)</f>
        <v>#REF!</v>
      </c>
      <c r="T12" s="56" t="e">
        <f>L12/(#REF!-$M12)</f>
        <v>#REF!</v>
      </c>
      <c r="U12" s="56" t="e">
        <f>M12/#REF!</f>
        <v>#REF!</v>
      </c>
    </row>
    <row r="14" spans="1:21" x14ac:dyDescent="0.45">
      <c r="A14" s="77" t="s">
        <v>24</v>
      </c>
      <c r="B14" s="55" t="s">
        <v>93</v>
      </c>
      <c r="C14" s="55" t="s">
        <v>93</v>
      </c>
      <c r="D14" s="55" t="s">
        <v>825</v>
      </c>
      <c r="E14" s="56">
        <f>IF(C14=B14,1,0)</f>
        <v>1</v>
      </c>
      <c r="F14" s="56">
        <v>1</v>
      </c>
      <c r="H14" s="57">
        <v>1</v>
      </c>
      <c r="P14" s="56">
        <f t="shared" si="0"/>
        <v>1</v>
      </c>
      <c r="Q14" s="56">
        <f t="shared" si="0"/>
        <v>0</v>
      </c>
      <c r="R14" s="56">
        <f t="shared" si="0"/>
        <v>0</v>
      </c>
      <c r="S14" s="56">
        <f t="shared" si="0"/>
        <v>0</v>
      </c>
      <c r="T14" s="56">
        <f t="shared" si="0"/>
        <v>0</v>
      </c>
      <c r="U14" s="56">
        <f t="shared" si="1"/>
        <v>0</v>
      </c>
    </row>
    <row r="15" spans="1:21" x14ac:dyDescent="0.45">
      <c r="A15" s="77" t="s">
        <v>25</v>
      </c>
      <c r="B15" s="55" t="s">
        <v>378</v>
      </c>
      <c r="C15" s="55" t="s">
        <v>378</v>
      </c>
      <c r="D15" s="55" t="s">
        <v>826</v>
      </c>
      <c r="E15" s="56">
        <f t="shared" ref="E15:E29" si="2">IF(C15=B15,1,0)</f>
        <v>1</v>
      </c>
      <c r="F15" s="56">
        <v>1</v>
      </c>
      <c r="H15" s="57">
        <v>1</v>
      </c>
      <c r="P15" s="56">
        <f t="shared" si="0"/>
        <v>1</v>
      </c>
      <c r="Q15" s="56">
        <f t="shared" si="0"/>
        <v>0</v>
      </c>
      <c r="R15" s="56">
        <f t="shared" si="0"/>
        <v>0</v>
      </c>
      <c r="S15" s="56">
        <f t="shared" si="0"/>
        <v>0</v>
      </c>
      <c r="T15" s="56">
        <f t="shared" si="0"/>
        <v>0</v>
      </c>
      <c r="U15" s="56">
        <f t="shared" si="1"/>
        <v>0</v>
      </c>
    </row>
    <row r="16" spans="1:21" x14ac:dyDescent="0.45">
      <c r="A16" s="77" t="s">
        <v>26</v>
      </c>
      <c r="B16" s="55" t="s">
        <v>94</v>
      </c>
      <c r="C16" s="55" t="s">
        <v>94</v>
      </c>
      <c r="D16" s="55" t="s">
        <v>827</v>
      </c>
      <c r="E16" s="56">
        <f t="shared" si="2"/>
        <v>1</v>
      </c>
      <c r="F16" s="56">
        <v>1</v>
      </c>
      <c r="H16" s="57">
        <v>1</v>
      </c>
      <c r="P16" s="56">
        <f t="shared" si="0"/>
        <v>1</v>
      </c>
      <c r="Q16" s="56">
        <f t="shared" si="0"/>
        <v>0</v>
      </c>
      <c r="R16" s="56">
        <f t="shared" si="0"/>
        <v>0</v>
      </c>
      <c r="S16" s="56">
        <f t="shared" si="0"/>
        <v>0</v>
      </c>
      <c r="T16" s="56">
        <f t="shared" si="0"/>
        <v>0</v>
      </c>
      <c r="U16" s="56">
        <f t="shared" si="1"/>
        <v>0</v>
      </c>
    </row>
    <row r="17" spans="1:21" x14ac:dyDescent="0.45">
      <c r="A17" s="77" t="s">
        <v>27</v>
      </c>
      <c r="B17" s="55" t="s">
        <v>379</v>
      </c>
      <c r="C17" s="55" t="s">
        <v>379</v>
      </c>
      <c r="D17" s="55" t="s">
        <v>828</v>
      </c>
      <c r="E17" s="56">
        <f t="shared" si="2"/>
        <v>1</v>
      </c>
      <c r="F17" s="56">
        <v>1</v>
      </c>
      <c r="H17" s="57">
        <v>1</v>
      </c>
      <c r="P17" s="56">
        <f t="shared" si="0"/>
        <v>1</v>
      </c>
      <c r="Q17" s="56">
        <f t="shared" si="0"/>
        <v>0</v>
      </c>
      <c r="R17" s="56">
        <f t="shared" si="0"/>
        <v>0</v>
      </c>
      <c r="S17" s="56">
        <f t="shared" si="0"/>
        <v>0</v>
      </c>
      <c r="T17" s="56">
        <f t="shared" si="0"/>
        <v>0</v>
      </c>
      <c r="U17" s="56">
        <f t="shared" si="1"/>
        <v>0</v>
      </c>
    </row>
    <row r="18" spans="1:21" x14ac:dyDescent="0.45">
      <c r="A18" s="77" t="s">
        <v>28</v>
      </c>
      <c r="B18" s="55" t="s">
        <v>95</v>
      </c>
      <c r="C18" s="55" t="s">
        <v>95</v>
      </c>
      <c r="D18" s="55" t="s">
        <v>829</v>
      </c>
      <c r="E18" s="56">
        <f t="shared" si="2"/>
        <v>1</v>
      </c>
      <c r="F18" s="56">
        <v>1</v>
      </c>
      <c r="H18" s="57">
        <v>1</v>
      </c>
      <c r="P18" s="56">
        <f t="shared" si="0"/>
        <v>1</v>
      </c>
      <c r="Q18" s="56">
        <f t="shared" si="0"/>
        <v>0</v>
      </c>
      <c r="R18" s="56">
        <f t="shared" si="0"/>
        <v>0</v>
      </c>
      <c r="S18" s="56">
        <f t="shared" si="0"/>
        <v>0</v>
      </c>
      <c r="T18" s="56">
        <f t="shared" si="0"/>
        <v>0</v>
      </c>
      <c r="U18" s="56">
        <f t="shared" si="1"/>
        <v>0</v>
      </c>
    </row>
    <row r="19" spans="1:21" x14ac:dyDescent="0.45">
      <c r="A19" s="77" t="s">
        <v>29</v>
      </c>
      <c r="B19" s="55" t="s">
        <v>66</v>
      </c>
      <c r="C19" s="76" t="s">
        <v>364</v>
      </c>
      <c r="D19" s="55" t="s">
        <v>830</v>
      </c>
      <c r="E19" s="56">
        <f t="shared" si="2"/>
        <v>0</v>
      </c>
      <c r="F19" s="56">
        <v>0</v>
      </c>
      <c r="J19" s="59">
        <v>1</v>
      </c>
      <c r="P19" s="56" t="e">
        <f t="shared" si="0"/>
        <v>#DIV/0!</v>
      </c>
      <c r="Q19" s="56" t="e">
        <f t="shared" si="0"/>
        <v>#DIV/0!</v>
      </c>
      <c r="R19" s="56" t="e">
        <f t="shared" si="0"/>
        <v>#DIV/0!</v>
      </c>
      <c r="S19" s="56" t="e">
        <f t="shared" si="0"/>
        <v>#DIV/0!</v>
      </c>
      <c r="T19" s="56" t="e">
        <f t="shared" si="0"/>
        <v>#DIV/0!</v>
      </c>
      <c r="U19" s="56" t="e">
        <f t="shared" si="1"/>
        <v>#DIV/0!</v>
      </c>
    </row>
    <row r="20" spans="1:21" x14ac:dyDescent="0.45">
      <c r="A20" s="77" t="s">
        <v>30</v>
      </c>
      <c r="B20" s="55" t="s">
        <v>66</v>
      </c>
      <c r="C20" s="76" t="s">
        <v>281</v>
      </c>
      <c r="D20" s="55" t="s">
        <v>858</v>
      </c>
      <c r="E20" s="56">
        <f t="shared" si="2"/>
        <v>0</v>
      </c>
      <c r="F20" s="56">
        <v>0</v>
      </c>
      <c r="J20" s="59">
        <v>1</v>
      </c>
      <c r="P20" s="56" t="e">
        <f t="shared" si="0"/>
        <v>#DIV/0!</v>
      </c>
      <c r="Q20" s="56" t="e">
        <f t="shared" si="0"/>
        <v>#DIV/0!</v>
      </c>
      <c r="R20" s="56" t="e">
        <f t="shared" si="0"/>
        <v>#DIV/0!</v>
      </c>
      <c r="S20" s="56" t="e">
        <f t="shared" si="0"/>
        <v>#DIV/0!</v>
      </c>
      <c r="T20" s="56" t="e">
        <f t="shared" si="0"/>
        <v>#DIV/0!</v>
      </c>
      <c r="U20" s="56" t="e">
        <f t="shared" si="1"/>
        <v>#DIV/0!</v>
      </c>
    </row>
    <row r="21" spans="1:21" x14ac:dyDescent="0.45">
      <c r="A21" s="77" t="s">
        <v>31</v>
      </c>
      <c r="B21" s="55" t="s">
        <v>66</v>
      </c>
      <c r="C21" s="76" t="s">
        <v>148</v>
      </c>
      <c r="D21" s="55" t="s">
        <v>859</v>
      </c>
      <c r="E21" s="56">
        <f t="shared" si="2"/>
        <v>0</v>
      </c>
      <c r="F21" s="56">
        <v>0</v>
      </c>
      <c r="J21" s="59">
        <v>1</v>
      </c>
      <c r="P21" s="56" t="e">
        <f t="shared" si="0"/>
        <v>#DIV/0!</v>
      </c>
      <c r="Q21" s="56" t="e">
        <f t="shared" si="0"/>
        <v>#DIV/0!</v>
      </c>
      <c r="R21" s="56" t="e">
        <f t="shared" si="0"/>
        <v>#DIV/0!</v>
      </c>
      <c r="S21" s="56" t="e">
        <f t="shared" si="0"/>
        <v>#DIV/0!</v>
      </c>
      <c r="T21" s="56" t="e">
        <f t="shared" si="0"/>
        <v>#DIV/0!</v>
      </c>
      <c r="U21" s="56" t="e">
        <f t="shared" si="1"/>
        <v>#DIV/0!</v>
      </c>
    </row>
    <row r="22" spans="1:21" x14ac:dyDescent="0.45">
      <c r="A22" s="77" t="s">
        <v>32</v>
      </c>
      <c r="B22" s="55" t="s">
        <v>96</v>
      </c>
      <c r="C22" s="55" t="s">
        <v>96</v>
      </c>
      <c r="D22" s="55" t="s">
        <v>831</v>
      </c>
      <c r="E22" s="56">
        <f t="shared" si="2"/>
        <v>1</v>
      </c>
      <c r="F22" s="56">
        <v>1</v>
      </c>
      <c r="H22" s="57">
        <v>1</v>
      </c>
      <c r="P22" s="56">
        <f t="shared" si="0"/>
        <v>1</v>
      </c>
      <c r="Q22" s="56">
        <f t="shared" si="0"/>
        <v>0</v>
      </c>
      <c r="R22" s="56">
        <f t="shared" si="0"/>
        <v>0</v>
      </c>
      <c r="S22" s="56">
        <f t="shared" si="0"/>
        <v>0</v>
      </c>
      <c r="T22" s="56">
        <f t="shared" si="0"/>
        <v>0</v>
      </c>
      <c r="U22" s="56">
        <f t="shared" si="1"/>
        <v>0</v>
      </c>
    </row>
    <row r="23" spans="1:21" x14ac:dyDescent="0.45">
      <c r="A23" s="77" t="s">
        <v>33</v>
      </c>
      <c r="B23" s="55" t="s">
        <v>537</v>
      </c>
      <c r="C23" s="55" t="s">
        <v>537</v>
      </c>
      <c r="D23" s="55" t="s">
        <v>832</v>
      </c>
      <c r="E23" s="56">
        <f t="shared" si="2"/>
        <v>1</v>
      </c>
      <c r="F23" s="56">
        <v>1</v>
      </c>
      <c r="H23" s="57">
        <v>1</v>
      </c>
      <c r="P23" s="56">
        <f t="shared" si="0"/>
        <v>1</v>
      </c>
      <c r="Q23" s="56">
        <f t="shared" si="0"/>
        <v>0</v>
      </c>
      <c r="R23" s="56">
        <f t="shared" si="0"/>
        <v>0</v>
      </c>
      <c r="S23" s="56">
        <f t="shared" si="0"/>
        <v>0</v>
      </c>
      <c r="T23" s="56">
        <f t="shared" si="0"/>
        <v>0</v>
      </c>
      <c r="U23" s="56">
        <f t="shared" si="1"/>
        <v>0</v>
      </c>
    </row>
    <row r="24" spans="1:21" x14ac:dyDescent="0.45">
      <c r="A24" s="77" t="s">
        <v>34</v>
      </c>
      <c r="B24" s="55" t="s">
        <v>862</v>
      </c>
      <c r="C24" s="55" t="s">
        <v>861</v>
      </c>
      <c r="D24" s="55" t="s">
        <v>860</v>
      </c>
      <c r="E24" s="56">
        <f t="shared" si="2"/>
        <v>0</v>
      </c>
      <c r="F24" s="56">
        <v>3</v>
      </c>
      <c r="H24" s="57">
        <v>1</v>
      </c>
      <c r="I24" s="58">
        <v>2</v>
      </c>
      <c r="J24" s="59">
        <v>1</v>
      </c>
      <c r="P24" s="56">
        <f t="shared" si="0"/>
        <v>0.33333333333333331</v>
      </c>
      <c r="Q24" s="56">
        <f t="shared" si="0"/>
        <v>0.66666666666666663</v>
      </c>
      <c r="R24" s="56">
        <f t="shared" si="0"/>
        <v>0.33333333333333331</v>
      </c>
      <c r="S24" s="56">
        <f t="shared" si="0"/>
        <v>0</v>
      </c>
      <c r="T24" s="56">
        <f t="shared" si="0"/>
        <v>0</v>
      </c>
      <c r="U24" s="56">
        <f t="shared" si="1"/>
        <v>0</v>
      </c>
    </row>
    <row r="25" spans="1:21" x14ac:dyDescent="0.45">
      <c r="A25" s="77" t="s">
        <v>35</v>
      </c>
      <c r="B25" s="55" t="s">
        <v>761</v>
      </c>
      <c r="C25" s="55" t="s">
        <v>761</v>
      </c>
      <c r="D25" s="55" t="s">
        <v>863</v>
      </c>
      <c r="E25" s="56">
        <f t="shared" si="2"/>
        <v>1</v>
      </c>
      <c r="F25" s="56">
        <v>2</v>
      </c>
      <c r="H25" s="57">
        <v>2</v>
      </c>
      <c r="P25" s="56">
        <f t="shared" ref="P25:T26" si="3">H25/($F25-$M25)</f>
        <v>1</v>
      </c>
      <c r="Q25" s="56">
        <f t="shared" si="3"/>
        <v>0</v>
      </c>
      <c r="R25" s="56">
        <f t="shared" si="3"/>
        <v>0</v>
      </c>
      <c r="S25" s="56">
        <f t="shared" si="3"/>
        <v>0</v>
      </c>
      <c r="T25" s="56">
        <f t="shared" si="3"/>
        <v>0</v>
      </c>
      <c r="U25" s="56">
        <f>M25/F25</f>
        <v>0</v>
      </c>
    </row>
    <row r="26" spans="1:21" x14ac:dyDescent="0.45">
      <c r="A26" s="77" t="s">
        <v>36</v>
      </c>
      <c r="B26" s="55" t="s">
        <v>36</v>
      </c>
      <c r="C26" s="55" t="s">
        <v>36</v>
      </c>
      <c r="D26" s="55" t="s">
        <v>833</v>
      </c>
      <c r="E26" s="56">
        <f t="shared" si="2"/>
        <v>1</v>
      </c>
      <c r="F26" s="56">
        <v>1</v>
      </c>
      <c r="H26" s="57">
        <v>1</v>
      </c>
      <c r="P26" s="56">
        <f t="shared" si="3"/>
        <v>1</v>
      </c>
      <c r="Q26" s="56">
        <f t="shared" si="3"/>
        <v>0</v>
      </c>
      <c r="R26" s="56">
        <f t="shared" si="3"/>
        <v>0</v>
      </c>
      <c r="S26" s="56">
        <f t="shared" si="3"/>
        <v>0</v>
      </c>
      <c r="T26" s="56">
        <f t="shared" si="3"/>
        <v>0</v>
      </c>
      <c r="U26" s="56">
        <f>M26/F26</f>
        <v>0</v>
      </c>
    </row>
    <row r="27" spans="1:21" x14ac:dyDescent="0.45">
      <c r="A27" s="69" t="s">
        <v>86</v>
      </c>
      <c r="B27" s="64" t="s">
        <v>84</v>
      </c>
      <c r="C27" s="55" t="s">
        <v>865</v>
      </c>
      <c r="D27" s="55" t="s">
        <v>864</v>
      </c>
      <c r="E27" s="56">
        <f t="shared" si="2"/>
        <v>0</v>
      </c>
      <c r="F27" s="56">
        <v>1</v>
      </c>
      <c r="H27" s="57">
        <v>1</v>
      </c>
      <c r="J27" s="59">
        <v>1</v>
      </c>
      <c r="P27" s="56">
        <f t="shared" si="0"/>
        <v>1</v>
      </c>
      <c r="Q27" s="56">
        <f t="shared" si="0"/>
        <v>0</v>
      </c>
      <c r="R27" s="56">
        <f t="shared" si="0"/>
        <v>1</v>
      </c>
      <c r="S27" s="56">
        <f t="shared" si="0"/>
        <v>0</v>
      </c>
      <c r="T27" s="56">
        <f t="shared" si="0"/>
        <v>0</v>
      </c>
      <c r="U27" s="56">
        <f t="shared" si="1"/>
        <v>0</v>
      </c>
    </row>
    <row r="28" spans="1:21" x14ac:dyDescent="0.45">
      <c r="A28" s="79" t="s">
        <v>87</v>
      </c>
      <c r="B28" s="64" t="s">
        <v>66</v>
      </c>
      <c r="C28" s="64" t="s">
        <v>66</v>
      </c>
      <c r="D28" s="55" t="s">
        <v>866</v>
      </c>
      <c r="E28" s="56">
        <f t="shared" si="2"/>
        <v>1</v>
      </c>
      <c r="F28" s="56">
        <v>0</v>
      </c>
      <c r="P28" s="56" t="e">
        <f t="shared" si="0"/>
        <v>#DIV/0!</v>
      </c>
      <c r="Q28" s="56" t="e">
        <f t="shared" si="0"/>
        <v>#DIV/0!</v>
      </c>
      <c r="R28" s="56" t="e">
        <f t="shared" si="0"/>
        <v>#DIV/0!</v>
      </c>
      <c r="S28" s="56" t="e">
        <f t="shared" si="0"/>
        <v>#DIV/0!</v>
      </c>
      <c r="T28" s="56" t="e">
        <f t="shared" si="0"/>
        <v>#DIV/0!</v>
      </c>
      <c r="U28" s="56" t="e">
        <f t="shared" si="1"/>
        <v>#DIV/0!</v>
      </c>
    </row>
    <row r="29" spans="1:21" x14ac:dyDescent="0.45">
      <c r="A29" s="69" t="s">
        <v>83</v>
      </c>
      <c r="B29" s="64" t="s">
        <v>83</v>
      </c>
      <c r="C29" s="55" t="s">
        <v>83</v>
      </c>
      <c r="D29" s="55" t="s">
        <v>834</v>
      </c>
      <c r="E29" s="56">
        <f t="shared" si="2"/>
        <v>1</v>
      </c>
      <c r="F29" s="56">
        <v>1</v>
      </c>
      <c r="H29" s="57">
        <v>1</v>
      </c>
      <c r="P29" s="56">
        <f t="shared" si="0"/>
        <v>1</v>
      </c>
      <c r="Q29" s="56">
        <f t="shared" si="0"/>
        <v>0</v>
      </c>
      <c r="R29" s="56">
        <f t="shared" si="0"/>
        <v>0</v>
      </c>
      <c r="S29" s="56">
        <f t="shared" si="0"/>
        <v>0</v>
      </c>
      <c r="T29" s="56">
        <f t="shared" si="0"/>
        <v>0</v>
      </c>
      <c r="U29" s="56">
        <f t="shared" si="1"/>
        <v>0</v>
      </c>
    </row>
    <row r="30" spans="1:21" x14ac:dyDescent="0.45">
      <c r="D30" s="55"/>
      <c r="E30" s="55"/>
    </row>
    <row r="31" spans="1:21" x14ac:dyDescent="0.45">
      <c r="D31" s="55"/>
    </row>
    <row r="32" spans="1:21" x14ac:dyDescent="0.45">
      <c r="D32" s="55"/>
    </row>
    <row r="37" spans="2:4" x14ac:dyDescent="0.45">
      <c r="B37" s="64"/>
      <c r="C37" s="64"/>
      <c r="D37" s="64"/>
    </row>
  </sheetData>
  <conditionalFormatting sqref="E14:E29">
    <cfRule type="cellIs" dxfId="25"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31-2730</vt:lpstr>
      <vt:lpstr>30-2758</vt:lpstr>
      <vt:lpstr>29-2757</vt:lpstr>
      <vt:lpstr>28-2756</vt:lpstr>
      <vt:lpstr>27-2755</vt:lpstr>
      <vt:lpstr>26-2754</vt:lpstr>
      <vt:lpstr>25-2753</vt:lpstr>
      <vt:lpstr>24-2752</vt:lpstr>
      <vt:lpstr>23-2751</vt:lpstr>
      <vt:lpstr>22-2750</vt:lpstr>
      <vt:lpstr>21-2749</vt:lpstr>
      <vt:lpstr>20-2748</vt:lpstr>
      <vt:lpstr>19-2747</vt:lpstr>
      <vt:lpstr>18-2746</vt:lpstr>
      <vt:lpstr>17-2745</vt:lpstr>
      <vt:lpstr>16-2744</vt:lpstr>
      <vt:lpstr>15-2743</vt:lpstr>
      <vt:lpstr>14-2742</vt:lpstr>
      <vt:lpstr>13-2741</vt:lpstr>
      <vt:lpstr>12-2740</vt:lpstr>
      <vt:lpstr>11-2739</vt:lpstr>
      <vt:lpstr>10-2738</vt:lpstr>
      <vt:lpstr>9-2737</vt:lpstr>
      <vt:lpstr>8-2736</vt:lpstr>
      <vt:lpstr>7-2735</vt:lpstr>
      <vt:lpstr>6-2734</vt:lpstr>
      <vt:lpstr>5-2733</vt:lpstr>
      <vt:lpstr>4-2732</vt:lpstr>
      <vt:lpstr>3-2731</vt:lpstr>
      <vt:lpstr>2-2729</vt:lpstr>
      <vt:lpstr>1-2728</vt:lpstr>
      <vt:lpstr>Measurements</vt:lpstr>
      <vt:lpstr>InterraterAgreement</vt:lpstr>
      <vt:lpstr>Why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Dharun Rajkkumar Anandayuvaraj</dc:creator>
  <cp:lastModifiedBy>Dharun Rajkkumar Anandayuvaraj</cp:lastModifiedBy>
  <dcterms:created xsi:type="dcterms:W3CDTF">2024-03-25T17:02:47Z</dcterms:created>
  <dcterms:modified xsi:type="dcterms:W3CDTF">2024-06-18T08:29:26Z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044bd30-2ed7-4c9d-9d12-46200872a97b_Enabled">
    <vt:lpwstr>true</vt:lpwstr>
  </property>
  <property fmtid="{D5CDD505-2E9C-101B-9397-08002B2CF9AE}" pid="3" name="MSIP_Label_4044bd30-2ed7-4c9d-9d12-46200872a97b_SetDate">
    <vt:lpwstr>2024-03-25T17:10:13Z</vt:lpwstr>
  </property>
  <property fmtid="{D5CDD505-2E9C-101B-9397-08002B2CF9AE}" pid="4" name="MSIP_Label_4044bd30-2ed7-4c9d-9d12-46200872a97b_Method">
    <vt:lpwstr>Standard</vt:lpwstr>
  </property>
  <property fmtid="{D5CDD505-2E9C-101B-9397-08002B2CF9AE}" pid="5" name="MSIP_Label_4044bd30-2ed7-4c9d-9d12-46200872a97b_Name">
    <vt:lpwstr>defa4170-0d19-0005-0004-bc88714345d2</vt:lpwstr>
  </property>
  <property fmtid="{D5CDD505-2E9C-101B-9397-08002B2CF9AE}" pid="6" name="MSIP_Label_4044bd30-2ed7-4c9d-9d12-46200872a97b_SiteId">
    <vt:lpwstr>4130bd39-7c53-419c-b1e5-8758d6d63f21</vt:lpwstr>
  </property>
  <property fmtid="{D5CDD505-2E9C-101B-9397-08002B2CF9AE}" pid="7" name="MSIP_Label_4044bd30-2ed7-4c9d-9d12-46200872a97b_ActionId">
    <vt:lpwstr>ce761678-e810-4abb-a067-88cbacd291a6</vt:lpwstr>
  </property>
  <property fmtid="{D5CDD505-2E9C-101B-9397-08002B2CF9AE}" pid="8" name="MSIP_Label_4044bd30-2ed7-4c9d-9d12-46200872a97b_ContentBits">
    <vt:lpwstr>0</vt:lpwstr>
  </property>
</Properties>
</file>