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69\pixel-gantry-control\Scripts\Purdue\RD53AAssembly_MultiROC\"/>
    </mc:Choice>
  </mc:AlternateContent>
  <xr:revisionPtr revIDLastSave="0" documentId="8_{B194A2FA-16F6-4AC7-B2E3-150D4CC4269B}" xr6:coauthVersionLast="36" xr6:coauthVersionMax="36" xr10:uidLastSave="{00000000-0000-0000-0000-000000000000}"/>
  <bookViews>
    <workbookView xWindow="0" yWindow="0" windowWidth="28800" windowHeight="12225" xr2:uid="{F1FDF611-80ED-4408-A7CC-D67E5F1F0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20" i="1" s="1"/>
  <c r="F18" i="1"/>
  <c r="G15" i="1"/>
  <c r="F15" i="1"/>
  <c r="H15" i="1" s="1"/>
  <c r="G13" i="1"/>
  <c r="F13" i="1"/>
  <c r="H13" i="1" s="1"/>
  <c r="F10" i="1"/>
  <c r="G10" i="1" s="1"/>
  <c r="F8" i="1"/>
  <c r="F5" i="1"/>
  <c r="H5" i="1" s="1"/>
  <c r="F3" i="1"/>
  <c r="H3" i="1" s="1"/>
  <c r="I20" i="1" l="1"/>
  <c r="G18" i="1"/>
  <c r="I18" i="1" s="1"/>
  <c r="H20" i="1"/>
  <c r="H18" i="1"/>
  <c r="J20" i="1"/>
  <c r="I13" i="1"/>
  <c r="I15" i="1"/>
  <c r="J15" i="1"/>
  <c r="H10" i="1"/>
  <c r="I10" i="1" s="1"/>
  <c r="G8" i="1"/>
  <c r="I8" i="1" s="1"/>
  <c r="H8" i="1"/>
  <c r="G5" i="1"/>
  <c r="I5" i="1" s="1"/>
  <c r="J5" i="1" s="1"/>
  <c r="K5" i="1" s="1"/>
  <c r="G3" i="1"/>
  <c r="I3" i="1" s="1"/>
  <c r="J3" i="1" s="1"/>
  <c r="L3" i="1" s="1"/>
  <c r="L18" i="1" l="1"/>
  <c r="N20" i="1" s="1"/>
  <c r="L20" i="1"/>
  <c r="K20" i="1"/>
  <c r="J18" i="1"/>
  <c r="K18" i="1" s="1"/>
  <c r="N18" i="1" s="1"/>
  <c r="L15" i="1"/>
  <c r="K15" i="1"/>
  <c r="J13" i="1"/>
  <c r="L13" i="1" s="1"/>
  <c r="N15" i="1" s="1"/>
  <c r="J10" i="1"/>
  <c r="L10" i="1" s="1"/>
  <c r="L8" i="1"/>
  <c r="K8" i="1"/>
  <c r="J8" i="1"/>
  <c r="L5" i="1"/>
  <c r="N5" i="1" s="1"/>
  <c r="K3" i="1"/>
  <c r="N3" i="1" s="1"/>
  <c r="K13" i="1" l="1"/>
  <c r="N13" i="1" s="1"/>
  <c r="N10" i="1"/>
  <c r="K10" i="1"/>
  <c r="N8" i="1" s="1"/>
</calcChain>
</file>

<file path=xl/sharedStrings.xml><?xml version="1.0" encoding="utf-8"?>
<sst xmlns="http://schemas.openxmlformats.org/spreadsheetml/2006/main" count="78" uniqueCount="14">
  <si>
    <t>x</t>
  </si>
  <si>
    <t>y</t>
  </si>
  <si>
    <t>glass</t>
  </si>
  <si>
    <t>hdi</t>
  </si>
  <si>
    <t>m</t>
  </si>
  <si>
    <t>top - glass</t>
  </si>
  <si>
    <t>bottom -glass</t>
  </si>
  <si>
    <t>x_num</t>
  </si>
  <si>
    <t>x_den</t>
  </si>
  <si>
    <t>dx</t>
  </si>
  <si>
    <t>d(dx)</t>
  </si>
  <si>
    <t>a(dy)</t>
  </si>
  <si>
    <t>From the Code</t>
  </si>
  <si>
    <t>Calculated from the written down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</si>
</sst>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 applyFill="1" applyBorder="1"/>
    <xf numFmtId="0" fontId="2" fillId="0" borderId="0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Fill="1" applyBorder="1"/>
    <xf numFmtId="0" fontId="3" fillId="0" borderId="7" xfId="0" applyFont="1" applyFill="1" applyBorder="1"/>
    <xf numFmtId="0" fontId="0" fillId="0" borderId="7" xfId="0" applyBorder="1" applyAlignment="1">
      <alignment horizontal="center"/>
    </xf>
    <xf numFmtId="0" fontId="1" fillId="0" borderId="3" xfId="0" applyFont="1" applyBorder="1"/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5229-4EA8-4AF2-9F4D-105022EDA6D2}">
  <dimension ref="A1:P21"/>
  <sheetViews>
    <sheetView tabSelected="1" workbookViewId="0">
      <selection activeCell="S5" sqref="S5"/>
    </sheetView>
  </sheetViews>
  <sheetFormatPr defaultRowHeight="15" x14ac:dyDescent="0.25"/>
  <cols>
    <col min="5" max="5" width="13.140625" bestFit="1" customWidth="1"/>
  </cols>
  <sheetData>
    <row r="1" spans="1:16" ht="15.75" thickBot="1" x14ac:dyDescent="0.3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P1" t="s">
        <v>12</v>
      </c>
    </row>
    <row r="2" spans="1:16" x14ac:dyDescent="0.25">
      <c r="A2" s="1"/>
      <c r="B2" s="2" t="s">
        <v>0</v>
      </c>
      <c r="C2" s="2" t="s">
        <v>1</v>
      </c>
      <c r="D2" s="2"/>
      <c r="E2" s="2"/>
      <c r="F2" s="2" t="s">
        <v>4</v>
      </c>
      <c r="G2" s="2" t="s">
        <v>7</v>
      </c>
      <c r="H2" s="2" t="s">
        <v>8</v>
      </c>
      <c r="I2" s="2" t="s">
        <v>0</v>
      </c>
      <c r="J2" s="2" t="s">
        <v>1</v>
      </c>
      <c r="K2" s="2" t="s">
        <v>9</v>
      </c>
      <c r="L2" s="2" t="s">
        <v>9</v>
      </c>
      <c r="M2" s="2"/>
      <c r="N2" s="18" t="s">
        <v>10</v>
      </c>
      <c r="P2" s="19" t="s">
        <v>10</v>
      </c>
    </row>
    <row r="3" spans="1:16" x14ac:dyDescent="0.25">
      <c r="A3" s="8" t="s">
        <v>2</v>
      </c>
      <c r="B3" s="10">
        <v>412.57400000000001</v>
      </c>
      <c r="C3" s="10">
        <v>528.21699999999998</v>
      </c>
      <c r="D3" s="4"/>
      <c r="E3" s="4" t="s">
        <v>5</v>
      </c>
      <c r="F3" s="4">
        <f>(C4-C6)/(B4-B6)</f>
        <v>229.16279069764013</v>
      </c>
      <c r="G3" s="4">
        <f>(B4*F3^2)+(C3-C4)*F3+B3</f>
        <v>21557065.0973121</v>
      </c>
      <c r="H3" s="4">
        <f>F3^2+1</f>
        <v>52516.584640330417</v>
      </c>
      <c r="I3" s="4">
        <f>G3/H3</f>
        <v>410.48109363831759</v>
      </c>
      <c r="J3" s="4">
        <f>-1/F3*(I3-B3)+C3</f>
        <v>528.22613283677208</v>
      </c>
      <c r="K3" s="4">
        <f>((B3-I3)^2+(C3-J3)^2)^0.5</f>
        <v>2.0929262881139095</v>
      </c>
      <c r="L3" s="4">
        <f>((B4-I3)^2+(C4-J3)^2)^0.5</f>
        <v>0.43687132261305867</v>
      </c>
      <c r="M3" s="4"/>
      <c r="N3" s="5">
        <f>K3-K5</f>
        <v>1.4461705217478915E-2</v>
      </c>
      <c r="P3" s="4">
        <v>1.3525000000000001E-2</v>
      </c>
    </row>
    <row r="4" spans="1:16" x14ac:dyDescent="0.25">
      <c r="A4" s="11" t="s">
        <v>3</v>
      </c>
      <c r="B4" s="12">
        <v>410.483</v>
      </c>
      <c r="C4" s="12">
        <v>528.66300000000001</v>
      </c>
      <c r="D4" s="4"/>
      <c r="E4" s="4"/>
      <c r="F4" s="4"/>
      <c r="G4" s="4"/>
      <c r="H4" s="4"/>
      <c r="I4" s="4"/>
      <c r="J4" s="4"/>
      <c r="K4" s="4"/>
      <c r="L4" s="4"/>
      <c r="M4" s="4"/>
      <c r="N4" s="20" t="s">
        <v>11</v>
      </c>
      <c r="P4" s="21" t="s">
        <v>11</v>
      </c>
    </row>
    <row r="5" spans="1:16" x14ac:dyDescent="0.25">
      <c r="A5" s="8" t="s">
        <v>2</v>
      </c>
      <c r="B5" s="10">
        <v>412.64699999999999</v>
      </c>
      <c r="C5" s="10">
        <v>548.26</v>
      </c>
      <c r="D5" s="4"/>
      <c r="E5" s="4" t="s">
        <v>6</v>
      </c>
      <c r="F5" s="4">
        <f>(C6-C4)/(B6-B4)</f>
        <v>229.16279069764013</v>
      </c>
      <c r="G5" s="4">
        <f>(B6*F5^2)+(C5-C6)*F5+B5</f>
        <v>21561658.280126054</v>
      </c>
      <c r="H5" s="4">
        <f>F5^2+1</f>
        <v>52516.584640330417</v>
      </c>
      <c r="I5" s="4">
        <f>G5/H5</f>
        <v>410.56855520584736</v>
      </c>
      <c r="J5" s="4">
        <f>-1/F5*(I5-B5)+C5</f>
        <v>548.26906973068287</v>
      </c>
      <c r="K5" s="4">
        <f>((B5-I5)^2+(C5-J5)^2)^0.5</f>
        <v>2.0784645828964305</v>
      </c>
      <c r="L5" s="4">
        <f>((B6-I5)^2+(C6-J5)^2)^0.5</f>
        <v>0.10193123978887189</v>
      </c>
      <c r="M5" s="4"/>
      <c r="N5" s="5">
        <f>(L3+L5)/2</f>
        <v>0.26940128120096529</v>
      </c>
      <c r="P5" s="4">
        <v>0.26972499999999999</v>
      </c>
    </row>
    <row r="6" spans="1:16" ht="15.75" thickBot="1" x14ac:dyDescent="0.3">
      <c r="A6" s="13" t="s">
        <v>3</v>
      </c>
      <c r="B6" s="14">
        <v>410.56900000000002</v>
      </c>
      <c r="C6" s="14">
        <v>548.37099999999998</v>
      </c>
      <c r="D6" s="6"/>
      <c r="E6" s="6"/>
      <c r="F6" s="6"/>
      <c r="G6" s="6"/>
      <c r="H6" s="6"/>
      <c r="I6" s="6"/>
      <c r="J6" s="6"/>
      <c r="K6" s="6"/>
      <c r="L6" s="6"/>
      <c r="M6" s="6"/>
      <c r="N6" s="7"/>
      <c r="P6" s="4"/>
    </row>
    <row r="7" spans="1:16" x14ac:dyDescent="0.25">
      <c r="A7" s="3"/>
      <c r="B7" s="4" t="s">
        <v>0</v>
      </c>
      <c r="C7" s="4" t="s">
        <v>1</v>
      </c>
      <c r="D7" s="4"/>
      <c r="E7" s="2"/>
      <c r="F7" s="2" t="s">
        <v>4</v>
      </c>
      <c r="G7" s="2" t="s">
        <v>7</v>
      </c>
      <c r="H7" s="2" t="s">
        <v>8</v>
      </c>
      <c r="I7" s="2" t="s">
        <v>0</v>
      </c>
      <c r="J7" s="2" t="s">
        <v>1</v>
      </c>
      <c r="K7" s="2" t="s">
        <v>9</v>
      </c>
      <c r="L7" s="2" t="s">
        <v>9</v>
      </c>
      <c r="M7" s="2"/>
      <c r="N7" s="18" t="s">
        <v>10</v>
      </c>
      <c r="P7" s="19" t="s">
        <v>10</v>
      </c>
    </row>
    <row r="8" spans="1:16" x14ac:dyDescent="0.25">
      <c r="A8" s="8" t="s">
        <v>2</v>
      </c>
      <c r="B8" s="10">
        <v>412.67</v>
      </c>
      <c r="C8" s="10">
        <v>548.46799999999996</v>
      </c>
      <c r="D8" s="4"/>
      <c r="E8" s="4" t="s">
        <v>5</v>
      </c>
      <c r="F8" s="4">
        <f>(C9-C11)/(B9-B11)</f>
        <v>240.37804878050662</v>
      </c>
      <c r="G8" s="4">
        <f>(B9*F8^2)+(C8-C9)*F8+B8</f>
        <v>23723421.152294021</v>
      </c>
      <c r="H8" s="4">
        <f>F8^2+1</f>
        <v>57782.606335523618</v>
      </c>
      <c r="I8" s="4">
        <f>G8/H8</f>
        <v>410.56336252020748</v>
      </c>
      <c r="J8" s="4">
        <f>-1/F8*(I8-B8)+C8</f>
        <v>548.47676385131865</v>
      </c>
      <c r="K8" s="4">
        <f>((B8-I8)^2+(C8-J8)^2)^0.5</f>
        <v>2.1066557090223825</v>
      </c>
      <c r="L8" s="4">
        <f>((B9-I8)^2+(C9-J8)^2)^0.5</f>
        <v>0.1532374746697979</v>
      </c>
      <c r="M8" s="4"/>
      <c r="N8" s="5">
        <f>K8-K10</f>
        <v>0.37516574553588056</v>
      </c>
      <c r="P8" s="4">
        <v>0.37099300000000002</v>
      </c>
    </row>
    <row r="9" spans="1:16" x14ac:dyDescent="0.25">
      <c r="A9" s="11" t="s">
        <v>3</v>
      </c>
      <c r="B9" s="12">
        <v>410.56400000000002</v>
      </c>
      <c r="C9" s="12">
        <v>548.63</v>
      </c>
      <c r="D9" s="4"/>
      <c r="E9" s="4"/>
      <c r="F9" s="4"/>
      <c r="G9" s="4"/>
      <c r="H9" s="4"/>
      <c r="I9" s="4"/>
      <c r="J9" s="4"/>
      <c r="K9" s="4"/>
      <c r="L9" s="4"/>
      <c r="M9" s="4"/>
      <c r="N9" s="20" t="s">
        <v>11</v>
      </c>
      <c r="P9" s="21" t="s">
        <v>11</v>
      </c>
    </row>
    <row r="10" spans="1:16" x14ac:dyDescent="0.25">
      <c r="A10" s="8" t="s">
        <v>2</v>
      </c>
      <c r="B10" s="10">
        <v>412.37799999999999</v>
      </c>
      <c r="C10" s="10">
        <v>568.46</v>
      </c>
      <c r="D10" s="4"/>
      <c r="E10" s="4" t="s">
        <v>6</v>
      </c>
      <c r="F10" s="4">
        <f>(C11-C9)/(B11-B9)</f>
        <v>240.37804878050662</v>
      </c>
      <c r="G10" s="4">
        <f>(B11*F10^2)+(C10-C11)*F10+B10</f>
        <v>23728226.498245236</v>
      </c>
      <c r="H10" s="4">
        <f>F10^2+1</f>
        <v>57782.606335523618</v>
      </c>
      <c r="I10" s="4">
        <f>G10/H10</f>
        <v>410.64652501937394</v>
      </c>
      <c r="J10" s="4">
        <f>-1/F10*(I10-B10)+C10</f>
        <v>568.46720313268793</v>
      </c>
      <c r="K10" s="4">
        <f>((B10-I10)^2+(C10-J10)^2)^0.5</f>
        <v>1.731489963486502</v>
      </c>
      <c r="L10" s="4">
        <f>((B11-I10)^2+(C11-J10)^2)^0.5</f>
        <v>0.12620422475332446</v>
      </c>
      <c r="M10" s="4"/>
      <c r="N10" s="5">
        <f>(L8+L10)/2</f>
        <v>0.13972084971156118</v>
      </c>
      <c r="P10" s="4">
        <v>0.138762</v>
      </c>
    </row>
    <row r="11" spans="1:16" ht="15.75" thickBot="1" x14ac:dyDescent="0.3">
      <c r="A11" s="13" t="s">
        <v>3</v>
      </c>
      <c r="B11" s="14">
        <v>410.64600000000002</v>
      </c>
      <c r="C11" s="14">
        <v>568.34100000000001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P11" s="4"/>
    </row>
    <row r="12" spans="1:16" x14ac:dyDescent="0.25">
      <c r="A12" s="1"/>
      <c r="B12" s="2" t="s">
        <v>0</v>
      </c>
      <c r="C12" s="2" t="s">
        <v>1</v>
      </c>
      <c r="D12" s="2"/>
      <c r="E12" s="2"/>
      <c r="F12" s="2" t="s">
        <v>4</v>
      </c>
      <c r="G12" s="2" t="s">
        <v>7</v>
      </c>
      <c r="H12" s="2" t="s">
        <v>8</v>
      </c>
      <c r="I12" s="2" t="s">
        <v>0</v>
      </c>
      <c r="J12" s="2" t="s">
        <v>1</v>
      </c>
      <c r="K12" s="2" t="s">
        <v>9</v>
      </c>
      <c r="L12" s="2" t="s">
        <v>9</v>
      </c>
      <c r="M12" s="2"/>
      <c r="N12" s="18" t="s">
        <v>10</v>
      </c>
      <c r="P12" s="19" t="s">
        <v>10</v>
      </c>
    </row>
    <row r="13" spans="1:16" x14ac:dyDescent="0.25">
      <c r="A13" s="8" t="s">
        <v>2</v>
      </c>
      <c r="B13" s="9">
        <v>388.75900000000001</v>
      </c>
      <c r="C13" s="9">
        <v>548.58900000000006</v>
      </c>
      <c r="D13" s="4"/>
      <c r="E13" s="4" t="s">
        <v>5</v>
      </c>
      <c r="F13" s="4">
        <f>(C14-C16)/(B14-B16)</f>
        <v>229.27906976740746</v>
      </c>
      <c r="G13" s="4">
        <f>(B14*F13^2)+(C13-C14)*F13+B13</f>
        <v>20548334.042190157</v>
      </c>
      <c r="H13" s="4">
        <f>F13^2+1</f>
        <v>52569.891833407703</v>
      </c>
      <c r="I13" s="4">
        <f>G13/H13</f>
        <v>390.87647559380883</v>
      </c>
      <c r="J13" s="4">
        <f>-1/F13*(I13-B13)+C13</f>
        <v>548.57976463631871</v>
      </c>
      <c r="K13" s="4">
        <f>((B13-I13)^2+(C13-J13)^2)^0.5</f>
        <v>2.117495733719041</v>
      </c>
      <c r="L13" s="4">
        <f>((B14-I13)^2+(C14-J13)^2)^0.5</f>
        <v>0.12023650727393639</v>
      </c>
      <c r="M13" s="4"/>
      <c r="N13" s="5">
        <f>K13-K15</f>
        <v>4.7347150834431417E-4</v>
      </c>
      <c r="P13" s="4">
        <v>1.06E-3</v>
      </c>
    </row>
    <row r="14" spans="1:16" x14ac:dyDescent="0.25">
      <c r="A14" s="11" t="s">
        <v>3</v>
      </c>
      <c r="B14" s="15">
        <v>390.87700000000001</v>
      </c>
      <c r="C14" s="15">
        <v>548.70000000000005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20" t="s">
        <v>11</v>
      </c>
      <c r="P14" s="21" t="s">
        <v>11</v>
      </c>
    </row>
    <row r="15" spans="1:16" x14ac:dyDescent="0.25">
      <c r="A15" s="8" t="s">
        <v>2</v>
      </c>
      <c r="B15" s="9">
        <v>388.84699999999998</v>
      </c>
      <c r="C15" s="9">
        <v>568.65700000000004</v>
      </c>
      <c r="D15" s="4"/>
      <c r="E15" s="4" t="s">
        <v>6</v>
      </c>
      <c r="F15" s="4">
        <f>(C16-C14)/(B16-B14)</f>
        <v>229.27906976740746</v>
      </c>
      <c r="G15" s="4">
        <f>(B16*F15^2)+(C15-C16)*F15+B15</f>
        <v>20552935.302562252</v>
      </c>
      <c r="H15" s="4">
        <f>F15^2+1</f>
        <v>52569.891833407703</v>
      </c>
      <c r="I15" s="4">
        <f>G15/H15</f>
        <v>390.96400212680373</v>
      </c>
      <c r="J15" s="4">
        <f>-1/F15*(I15-B15)+C15</f>
        <v>568.6477667013437</v>
      </c>
      <c r="K15" s="4">
        <f>((B15-I15)^2+(C15-J15)^2)^0.5</f>
        <v>2.1170222622106967</v>
      </c>
      <c r="L15" s="4">
        <f>((B16-I15)^2+(C16-J15)^2)^0.5</f>
        <v>0.22976888671987802</v>
      </c>
      <c r="M15" s="4"/>
      <c r="N15" s="5">
        <f>(L13+L15)/2</f>
        <v>0.17500269699690721</v>
      </c>
      <c r="P15" s="4">
        <v>0.175202</v>
      </c>
    </row>
    <row r="16" spans="1:16" ht="15.75" thickBot="1" x14ac:dyDescent="0.3">
      <c r="A16" s="13" t="s">
        <v>3</v>
      </c>
      <c r="B16" s="14">
        <v>390.96300000000002</v>
      </c>
      <c r="C16" s="16">
        <v>568.41800000000001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P16" s="4"/>
    </row>
    <row r="17" spans="1:16" x14ac:dyDescent="0.25">
      <c r="A17" s="1"/>
      <c r="B17" s="2" t="s">
        <v>0</v>
      </c>
      <c r="C17" s="2" t="s">
        <v>1</v>
      </c>
      <c r="D17" s="2"/>
      <c r="E17" s="2"/>
      <c r="F17" s="2" t="s">
        <v>4</v>
      </c>
      <c r="G17" s="2" t="s">
        <v>7</v>
      </c>
      <c r="H17" s="2" t="s">
        <v>8</v>
      </c>
      <c r="I17" s="2" t="s">
        <v>0</v>
      </c>
      <c r="J17" s="2" t="s">
        <v>1</v>
      </c>
      <c r="K17" s="2" t="s">
        <v>9</v>
      </c>
      <c r="L17" s="2" t="s">
        <v>9</v>
      </c>
      <c r="M17" s="2"/>
      <c r="N17" s="18" t="s">
        <v>10</v>
      </c>
      <c r="P17" s="19" t="s">
        <v>10</v>
      </c>
    </row>
    <row r="18" spans="1:16" x14ac:dyDescent="0.25">
      <c r="A18" s="8" t="s">
        <v>2</v>
      </c>
      <c r="B18" s="9">
        <v>388.66800000000001</v>
      </c>
      <c r="C18" s="9">
        <v>528.34400000000005</v>
      </c>
      <c r="D18" s="4"/>
      <c r="E18" s="4" t="s">
        <v>5</v>
      </c>
      <c r="F18" s="4">
        <f>(C19-C21)/(B19-B21)</f>
        <v>249.56962025314024</v>
      </c>
      <c r="G18" s="4">
        <f>(B19*F18^2)+(C18-C19)*F18+B18</f>
        <v>24341268.268625289</v>
      </c>
      <c r="H18" s="4">
        <f>F18^2+1</f>
        <v>62285.995353296632</v>
      </c>
      <c r="I18" s="4">
        <f>G18/H18</f>
        <v>390.79841512618566</v>
      </c>
      <c r="J18" s="4">
        <f>-1/F18*(I18-B18)+C18</f>
        <v>528.33546364399638</v>
      </c>
      <c r="K18" s="4">
        <f>((B18-I18)^2+(C18-J18)^2)^0.5</f>
        <v>2.1304322282706987</v>
      </c>
      <c r="L18" s="4">
        <f>((B19-I18)^2+(C19-J18)^2)^0.5</f>
        <v>0.39553953120469248</v>
      </c>
      <c r="M18" s="4"/>
      <c r="N18" s="5">
        <f>K18-K20</f>
        <v>-3.3302633857572594E-3</v>
      </c>
      <c r="P18" s="4">
        <v>-3.0509999999999999E-3</v>
      </c>
    </row>
    <row r="19" spans="1:16" x14ac:dyDescent="0.25">
      <c r="A19" s="11" t="s">
        <v>3</v>
      </c>
      <c r="B19" s="15">
        <v>390.8</v>
      </c>
      <c r="C19" s="15">
        <v>528.73099999999999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20" t="s">
        <v>11</v>
      </c>
      <c r="P19" s="21" t="s">
        <v>11</v>
      </c>
    </row>
    <row r="20" spans="1:16" x14ac:dyDescent="0.25">
      <c r="A20" s="8" t="s">
        <v>2</v>
      </c>
      <c r="B20" s="9">
        <v>388.745</v>
      </c>
      <c r="C20" s="9">
        <v>548.39200000000005</v>
      </c>
      <c r="D20" s="4"/>
      <c r="E20" s="4" t="s">
        <v>6</v>
      </c>
      <c r="F20" s="4">
        <f>(C21-C19)/(B21-B19)</f>
        <v>249.56962025314024</v>
      </c>
      <c r="G20" s="4">
        <f>(B21*F20^2)+(C20-C21)*F20+B20</f>
        <v>24346271.717372123</v>
      </c>
      <c r="H20" s="4">
        <f>F20^2+1</f>
        <v>62285.995353296632</v>
      </c>
      <c r="I20" s="4">
        <f>G20/H20</f>
        <v>390.87874536283766</v>
      </c>
      <c r="J20" s="4">
        <f>-1/F20*(I20-B20)+C20</f>
        <v>548.38345030007793</v>
      </c>
      <c r="K20" s="4">
        <f>((B20-I20)^2+(C20-J20)^2)^0.5</f>
        <v>2.1337624916564559</v>
      </c>
      <c r="L20" s="4">
        <f>((B21-I20)^2+(C21-J20)^2)^0.5</f>
        <v>6.3550210072592025E-2</v>
      </c>
      <c r="M20" s="4"/>
      <c r="N20" s="5">
        <f>(L18+L20)/2</f>
        <v>0.22954487063864226</v>
      </c>
      <c r="P20" s="4">
        <v>0.22931000000000001</v>
      </c>
    </row>
    <row r="21" spans="1:16" ht="15.75" thickBot="1" x14ac:dyDescent="0.3">
      <c r="A21" s="13" t="s">
        <v>3</v>
      </c>
      <c r="B21" s="14">
        <v>390.87900000000002</v>
      </c>
      <c r="C21" s="16">
        <v>548.447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  <c r="P21" s="4"/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purduehep</dc:creator>
  <cp:lastModifiedBy>purduehep</cp:lastModifiedBy>
  <dcterms:created xsi:type="dcterms:W3CDTF">2022-01-27T21:17:47Z</dcterms:created>
  <dcterms:modified xsi:type="dcterms:W3CDTF">2022-01-27T21:46:25Z</dcterms:modified>
</cp:coreProperties>
</file>