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4BAF1F38-302D-4B36-BEF1-AE5B1B6ECA14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ROC Thickness" sheetId="1" r:id="rId1"/>
    <sheet name="HDI Bond Lengths" sheetId="2" r:id="rId2"/>
    <sheet name="Chec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2" l="1"/>
  <c r="G21" i="1"/>
  <c r="G11" i="4"/>
  <c r="G10" i="4"/>
  <c r="G9" i="4"/>
  <c r="G8" i="4"/>
  <c r="G5" i="4"/>
  <c r="G4" i="4"/>
  <c r="G3" i="4"/>
  <c r="G2" i="4"/>
  <c r="I3" i="4"/>
  <c r="I4" i="4"/>
  <c r="I5" i="4"/>
  <c r="I2" i="4"/>
  <c r="H5" i="4"/>
  <c r="H4" i="4"/>
  <c r="H3" i="4"/>
  <c r="H2" i="4"/>
  <c r="C28" i="2"/>
  <c r="E26" i="2"/>
  <c r="D26" i="2"/>
  <c r="E25" i="2"/>
  <c r="D25" i="2"/>
  <c r="I16" i="3" l="1"/>
  <c r="F13" i="3"/>
  <c r="F11" i="3"/>
  <c r="F10" i="3"/>
  <c r="K18" i="2"/>
  <c r="L15" i="2"/>
  <c r="K15" i="2"/>
  <c r="L14" i="2"/>
  <c r="K14" i="2"/>
  <c r="O16" i="2"/>
  <c r="O13" i="2"/>
  <c r="O8" i="2"/>
  <c r="K10" i="2"/>
  <c r="K8" i="2"/>
  <c r="K6" i="2"/>
  <c r="K4" i="2"/>
  <c r="L10" i="2"/>
  <c r="L8" i="2"/>
  <c r="L6" i="2"/>
  <c r="L4" i="2"/>
  <c r="M10" i="2"/>
  <c r="M8" i="2"/>
  <c r="M6" i="2"/>
  <c r="M4" i="2"/>
  <c r="O4" i="2" l="1"/>
  <c r="G16" i="1"/>
  <c r="P6" i="2" l="1"/>
  <c r="I8" i="1"/>
  <c r="G9" i="1"/>
  <c r="J6" i="1"/>
  <c r="I6" i="1"/>
  <c r="J4" i="1"/>
  <c r="I4" i="1"/>
</calcChain>
</file>

<file path=xl/sharedStrings.xml><?xml version="1.0" encoding="utf-8"?>
<sst xmlns="http://schemas.openxmlformats.org/spreadsheetml/2006/main" count="104" uniqueCount="54">
  <si>
    <t>top bond pad</t>
  </si>
  <si>
    <t>tl</t>
  </si>
  <si>
    <t>br</t>
  </si>
  <si>
    <t>bot bond pad</t>
  </si>
  <si>
    <t>x</t>
  </si>
  <si>
    <t>y</t>
  </si>
  <si>
    <t>→</t>
  </si>
  <si>
    <t>length</t>
  </si>
  <si>
    <t>thickness</t>
  </si>
  <si>
    <t>aluminum</t>
  </si>
  <si>
    <t>ROC</t>
  </si>
  <si>
    <t>Focus</t>
  </si>
  <si>
    <t>z</t>
  </si>
  <si>
    <t>HDI</t>
  </si>
  <si>
    <t>Top row</t>
  </si>
  <si>
    <t>Bottom row</t>
  </si>
  <si>
    <t>TL</t>
  </si>
  <si>
    <t>Top</t>
  </si>
  <si>
    <t>Bottom</t>
  </si>
  <si>
    <t>BR</t>
  </si>
  <si>
    <t>T_top</t>
  </si>
  <si>
    <t>T_bot</t>
  </si>
  <si>
    <t>B_top</t>
  </si>
  <si>
    <t>B_bot</t>
  </si>
  <si>
    <t>avg length</t>
  </si>
  <si>
    <t>top</t>
  </si>
  <si>
    <t>bottom</t>
  </si>
  <si>
    <t>Dist between rows of bondpads</t>
  </si>
  <si>
    <t>T_center</t>
  </si>
  <si>
    <t>B_center</t>
  </si>
  <si>
    <t>top bond</t>
  </si>
  <si>
    <t>top edge</t>
  </si>
  <si>
    <t>bot bond</t>
  </si>
  <si>
    <t>bot edge</t>
  </si>
  <si>
    <t>bond length</t>
  </si>
  <si>
    <t>TOTAL</t>
  </si>
  <si>
    <t>Dist between centers</t>
  </si>
  <si>
    <t>Top-bottom, BR</t>
  </si>
  <si>
    <t>Top-bottom, TL</t>
  </si>
  <si>
    <t>Top-top, BR</t>
  </si>
  <si>
    <t>Top-top, TL</t>
  </si>
  <si>
    <t>Bottom Center</t>
  </si>
  <si>
    <t>Top Center</t>
  </si>
  <si>
    <t>Distance</t>
  </si>
  <si>
    <t>TR</t>
  </si>
  <si>
    <t>BL</t>
  </si>
  <si>
    <t>mm</t>
  </si>
  <si>
    <t>μm</t>
  </si>
  <si>
    <t>m</t>
  </si>
  <si>
    <t>inches</t>
  </si>
  <si>
    <t xml:space="preserve">thickness </t>
  </si>
  <si>
    <t>new</t>
  </si>
  <si>
    <t>{161.943987</t>
  </si>
  <si>
    <t>{160.022440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</si>
</sst>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E+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1" fillId="0" borderId="0" xfId="0" applyFont="1" applyAlignment="1">
      <alignment horizontal="right"/>
    </xf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5" fontId="1" fillId="0" borderId="0" xfId="0" applyNumberFormat="1" applyFont="1"/>
    <xf numFmtId="17" fontId="1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6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21"/>
  <sheetViews>
    <sheetView topLeftCell="A10" workbookViewId="0">
      <selection activeCell="B12" sqref="B12:H22"/>
    </sheetView>
  </sheetViews>
  <sheetFormatPr defaultRowHeight="15.75" x14ac:dyDescent="0.25"/>
  <cols>
    <col min="1" max="16384" width="9.140625" style="1"/>
  </cols>
  <sheetData>
    <row r="3" spans="3:10" x14ac:dyDescent="0.25">
      <c r="C3" s="8"/>
      <c r="D3" s="8"/>
      <c r="E3" s="8" t="s">
        <v>4</v>
      </c>
      <c r="F3" s="8" t="s">
        <v>5</v>
      </c>
      <c r="G3" s="8"/>
      <c r="H3" s="8"/>
      <c r="I3" s="8" t="s">
        <v>4</v>
      </c>
      <c r="J3" s="8" t="s">
        <v>5</v>
      </c>
    </row>
    <row r="4" spans="3:10" x14ac:dyDescent="0.25">
      <c r="C4" s="17" t="s">
        <v>0</v>
      </c>
      <c r="D4" s="8" t="s">
        <v>1</v>
      </c>
      <c r="E4" s="9">
        <v>111.192718</v>
      </c>
      <c r="F4" s="9">
        <v>523.96015299999999</v>
      </c>
      <c r="G4" s="18" t="s">
        <v>6</v>
      </c>
      <c r="H4" s="18"/>
      <c r="I4" s="18">
        <f>AVERAGE(E4:E5)</f>
        <v>111.2436575</v>
      </c>
      <c r="J4" s="15">
        <f>AVERAGE(F4:F5)</f>
        <v>523.99261899999999</v>
      </c>
    </row>
    <row r="5" spans="3:10" x14ac:dyDescent="0.25">
      <c r="C5" s="17"/>
      <c r="D5" s="8" t="s">
        <v>2</v>
      </c>
      <c r="E5" s="9">
        <v>111.294597</v>
      </c>
      <c r="F5" s="9">
        <v>524.02508499999999</v>
      </c>
      <c r="G5" s="18"/>
      <c r="H5" s="18"/>
      <c r="I5" s="18"/>
      <c r="J5" s="16"/>
    </row>
    <row r="6" spans="3:10" x14ac:dyDescent="0.25">
      <c r="C6" s="17" t="s">
        <v>3</v>
      </c>
      <c r="D6" s="8" t="s">
        <v>1</v>
      </c>
      <c r="E6" s="9">
        <v>111.095907</v>
      </c>
      <c r="F6" s="9">
        <v>545.05620299999998</v>
      </c>
      <c r="G6" s="18" t="s">
        <v>6</v>
      </c>
      <c r="H6" s="18"/>
      <c r="I6" s="18">
        <f>AVERAGE(E6:E7)</f>
        <v>111.095907</v>
      </c>
      <c r="J6" s="15">
        <f>AVERAGE(F6:F7)</f>
        <v>545.05620299999998</v>
      </c>
    </row>
    <row r="7" spans="3:10" x14ac:dyDescent="0.25">
      <c r="C7" s="17"/>
      <c r="D7" s="8" t="s">
        <v>2</v>
      </c>
      <c r="E7" s="9">
        <v>111.095907</v>
      </c>
      <c r="F7" s="9">
        <v>545.05620299999998</v>
      </c>
      <c r="G7" s="18"/>
      <c r="H7" s="18"/>
      <c r="I7" s="18"/>
      <c r="J7" s="16"/>
    </row>
    <row r="8" spans="3:10" x14ac:dyDescent="0.25">
      <c r="H8" s="1" t="s">
        <v>7</v>
      </c>
      <c r="I8" s="1">
        <f>((I4-I6)^2+(J4-J6)^2)^0.5</f>
        <v>21.064102191532065</v>
      </c>
    </row>
    <row r="9" spans="3:10" x14ac:dyDescent="0.25">
      <c r="F9" s="1" t="s">
        <v>7</v>
      </c>
      <c r="G9" s="1">
        <f>((I4-I6)^2+(J4-J6)^2)^(0.5)</f>
        <v>21.064102191532065</v>
      </c>
    </row>
    <row r="13" spans="3:10" x14ac:dyDescent="0.25">
      <c r="D13" s="1" t="s">
        <v>11</v>
      </c>
      <c r="E13" s="1" t="s">
        <v>4</v>
      </c>
      <c r="F13" s="1" t="s">
        <v>5</v>
      </c>
      <c r="G13" s="1" t="s">
        <v>12</v>
      </c>
    </row>
    <row r="14" spans="3:10" x14ac:dyDescent="0.25">
      <c r="C14" s="1" t="s">
        <v>8</v>
      </c>
      <c r="D14" s="1" t="s">
        <v>10</v>
      </c>
      <c r="E14" s="1">
        <v>111.85001800000001</v>
      </c>
      <c r="F14" s="1">
        <v>523.782917</v>
      </c>
      <c r="G14" s="1">
        <v>99.612001000000006</v>
      </c>
    </row>
    <row r="15" spans="3:10" x14ac:dyDescent="0.25">
      <c r="D15" s="1" t="s">
        <v>9</v>
      </c>
      <c r="E15" s="1">
        <v>111.705691</v>
      </c>
      <c r="F15" s="1">
        <v>523.78291000000002</v>
      </c>
      <c r="G15" s="1">
        <v>100.09699999999999</v>
      </c>
    </row>
    <row r="16" spans="3:10" x14ac:dyDescent="0.25">
      <c r="G16" s="1">
        <f>G15-G14</f>
        <v>0.48499899999998775</v>
      </c>
    </row>
    <row r="18" spans="2:7" x14ac:dyDescent="0.25">
      <c r="B18" s="4" t="s">
        <v>51</v>
      </c>
      <c r="C18" s="1" t="s">
        <v>50</v>
      </c>
      <c r="D18" s="1" t="s">
        <v>11</v>
      </c>
      <c r="E18" s="1" t="s">
        <v>4</v>
      </c>
      <c r="F18" s="1" t="s">
        <v>5</v>
      </c>
      <c r="G18" s="1" t="s">
        <v>12</v>
      </c>
    </row>
    <row r="19" spans="2:7" x14ac:dyDescent="0.25">
      <c r="D19" s="1" t="s">
        <v>10</v>
      </c>
      <c r="E19" s="1">
        <v>111.955375</v>
      </c>
      <c r="F19" s="1">
        <v>522.72057099999995</v>
      </c>
      <c r="G19" s="1">
        <v>99.265773999999993</v>
      </c>
    </row>
    <row r="20" spans="2:7" x14ac:dyDescent="0.25">
      <c r="D20" s="1" t="s">
        <v>9</v>
      </c>
      <c r="E20" s="1">
        <v>111.42057800000001</v>
      </c>
      <c r="F20" s="1">
        <v>522.71311900000001</v>
      </c>
      <c r="G20" s="1">
        <v>100.0736</v>
      </c>
    </row>
    <row r="21" spans="2:7" x14ac:dyDescent="0.25">
      <c r="G21" s="1">
        <f>G20-G19</f>
        <v>0.80782600000000571</v>
      </c>
    </row>
  </sheetData>
  <mergeCells count="8">
    <mergeCell ref="J4:J5"/>
    <mergeCell ref="J6:J7"/>
    <mergeCell ref="C4:C5"/>
    <mergeCell ref="C6:C7"/>
    <mergeCell ref="G4:H5"/>
    <mergeCell ref="G6:H7"/>
    <mergeCell ref="I4:I5"/>
    <mergeCell ref="I6:I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7F97-2CF7-46B6-9F1C-A7D7B4124A1F}">
  <dimension ref="B3:P28"/>
  <sheetViews>
    <sheetView workbookViewId="0">
      <selection activeCell="H21" sqref="H21"/>
    </sheetView>
  </sheetViews>
  <sheetFormatPr defaultRowHeight="15.75" x14ac:dyDescent="0.25"/>
  <cols>
    <col min="1" max="3" width="9.140625" style="1"/>
    <col min="4" max="4" width="9.7109375" style="1" bestFit="1" customWidth="1"/>
    <col min="5" max="10" width="9.140625" style="1"/>
    <col min="11" max="11" width="9.5703125" style="1" bestFit="1" customWidth="1"/>
    <col min="12" max="15" width="9.140625" style="1"/>
    <col min="16" max="16" width="9.5703125" style="1" bestFit="1" customWidth="1"/>
    <col min="17" max="16384" width="9.140625" style="1"/>
  </cols>
  <sheetData>
    <row r="3" spans="2:16" x14ac:dyDescent="0.25">
      <c r="C3" s="1" t="s">
        <v>13</v>
      </c>
      <c r="E3" s="1" t="s">
        <v>4</v>
      </c>
      <c r="F3" s="1" t="s">
        <v>5</v>
      </c>
      <c r="G3" s="1" t="s">
        <v>12</v>
      </c>
      <c r="K3" s="1" t="s">
        <v>4</v>
      </c>
      <c r="L3" s="1" t="s">
        <v>5</v>
      </c>
      <c r="M3" s="1" t="s">
        <v>12</v>
      </c>
      <c r="O3" s="1" t="s">
        <v>7</v>
      </c>
    </row>
    <row r="4" spans="2:16" x14ac:dyDescent="0.25">
      <c r="B4" s="19" t="s">
        <v>14</v>
      </c>
      <c r="C4" s="19" t="s">
        <v>17</v>
      </c>
      <c r="D4" s="1" t="s">
        <v>16</v>
      </c>
      <c r="E4" s="1">
        <v>161.79181600000001</v>
      </c>
      <c r="F4" s="1">
        <v>527.74118299999998</v>
      </c>
      <c r="G4" s="1">
        <v>99.792688999999996</v>
      </c>
      <c r="H4" s="21" t="s">
        <v>6</v>
      </c>
      <c r="I4" s="21"/>
      <c r="J4" s="22" t="s">
        <v>20</v>
      </c>
      <c r="K4" s="3">
        <f>AVERAGE(E4:E5)</f>
        <v>161.92019850000003</v>
      </c>
      <c r="L4" s="3">
        <f>AVERAGE(F4:F5)</f>
        <v>527.77897899999994</v>
      </c>
      <c r="M4" s="3">
        <f t="shared" ref="M4" si="0">AVERAGE(G4:G5)</f>
        <v>99.792688999999996</v>
      </c>
      <c r="N4" s="4" t="s">
        <v>25</v>
      </c>
      <c r="O4" s="5">
        <f>((K4-K6)^2+(L4-L6)^2)^0.5</f>
        <v>21.220929347754829</v>
      </c>
    </row>
    <row r="5" spans="2:16" x14ac:dyDescent="0.25">
      <c r="B5" s="19"/>
      <c r="C5" s="19"/>
      <c r="D5" s="1" t="s">
        <v>19</v>
      </c>
      <c r="E5" s="1">
        <v>162.04858100000001</v>
      </c>
      <c r="F5" s="1">
        <v>527.81677500000001</v>
      </c>
      <c r="G5" s="1">
        <v>99.792688999999996</v>
      </c>
      <c r="H5" s="21"/>
      <c r="I5" s="21"/>
      <c r="J5" s="22"/>
      <c r="N5" s="4"/>
      <c r="P5" s="1" t="s">
        <v>24</v>
      </c>
    </row>
    <row r="6" spans="2:16" x14ac:dyDescent="0.25">
      <c r="B6" s="19"/>
      <c r="C6" s="19" t="s">
        <v>18</v>
      </c>
      <c r="D6" s="1" t="s">
        <v>16</v>
      </c>
      <c r="E6" s="1">
        <v>161.98677599999999</v>
      </c>
      <c r="F6" s="1">
        <v>548.96014300000002</v>
      </c>
      <c r="G6" s="1">
        <v>99.792688999999996</v>
      </c>
      <c r="H6" s="21" t="s">
        <v>6</v>
      </c>
      <c r="I6" s="21"/>
      <c r="J6" s="22" t="s">
        <v>21</v>
      </c>
      <c r="K6" s="1">
        <f>AVERAGE(E6:E7)</f>
        <v>162.11409599999999</v>
      </c>
      <c r="L6" s="1">
        <f>AVERAGE(F6:F7)</f>
        <v>548.99902250000002</v>
      </c>
      <c r="M6" s="1">
        <f t="shared" ref="M6" si="1">AVERAGE(G6:G7)</f>
        <v>99.792689999999993</v>
      </c>
      <c r="N6" s="4"/>
      <c r="P6" s="6">
        <f>AVERAGE(O4,O8)</f>
        <v>21.218874539886134</v>
      </c>
    </row>
    <row r="7" spans="2:16" x14ac:dyDescent="0.25">
      <c r="B7" s="19"/>
      <c r="C7" s="19"/>
      <c r="D7" s="1" t="s">
        <v>19</v>
      </c>
      <c r="E7" s="1">
        <v>162.24141599999999</v>
      </c>
      <c r="F7" s="1">
        <v>549.03790200000003</v>
      </c>
      <c r="G7" s="1">
        <v>99.792691000000005</v>
      </c>
      <c r="H7" s="21"/>
      <c r="I7" s="21"/>
      <c r="J7" s="22"/>
      <c r="N7" s="4"/>
    </row>
    <row r="8" spans="2:16" ht="15.75" customHeight="1" x14ac:dyDescent="0.25">
      <c r="B8" s="20" t="s">
        <v>15</v>
      </c>
      <c r="C8" s="19" t="s">
        <v>17</v>
      </c>
      <c r="D8" s="1" t="s">
        <v>16</v>
      </c>
      <c r="E8" s="1">
        <v>161.88718399999999</v>
      </c>
      <c r="F8" s="1">
        <v>549.56271400000003</v>
      </c>
      <c r="G8" s="1">
        <v>99.792687999999998</v>
      </c>
      <c r="H8" s="21" t="s">
        <v>6</v>
      </c>
      <c r="I8" s="21"/>
      <c r="J8" s="22" t="s">
        <v>22</v>
      </c>
      <c r="K8" s="1">
        <f>AVERAGE(E8:E9)</f>
        <v>162.01766800000001</v>
      </c>
      <c r="L8" s="1">
        <f>AVERAGE(F8:F9)</f>
        <v>549.59946000000002</v>
      </c>
      <c r="M8" s="1">
        <f t="shared" ref="M8" si="2">AVERAGE(G8:G9)</f>
        <v>99.792688999999996</v>
      </c>
      <c r="N8" s="4" t="s">
        <v>26</v>
      </c>
      <c r="O8" s="5">
        <f>((K8-K10)^2+(L8-L10)^2)^0.5</f>
        <v>21.216819732017438</v>
      </c>
    </row>
    <row r="9" spans="2:16" x14ac:dyDescent="0.25">
      <c r="B9" s="20"/>
      <c r="C9" s="19"/>
      <c r="D9" s="1" t="s">
        <v>19</v>
      </c>
      <c r="E9" s="1">
        <v>162.14815200000001</v>
      </c>
      <c r="F9" s="1">
        <v>549.63620600000002</v>
      </c>
      <c r="G9" s="1">
        <v>99.792689999999993</v>
      </c>
      <c r="H9" s="21"/>
      <c r="I9" s="21"/>
      <c r="J9" s="22"/>
    </row>
    <row r="10" spans="2:16" x14ac:dyDescent="0.25">
      <c r="B10" s="20"/>
      <c r="C10" s="19" t="s">
        <v>18</v>
      </c>
      <c r="D10" s="1" t="s">
        <v>16</v>
      </c>
      <c r="E10" s="1">
        <v>162.07941600000001</v>
      </c>
      <c r="F10" s="1">
        <v>570.77869799999996</v>
      </c>
      <c r="G10" s="1">
        <v>99.792689999999993</v>
      </c>
      <c r="H10" s="21" t="s">
        <v>6</v>
      </c>
      <c r="I10" s="21"/>
      <c r="J10" s="22" t="s">
        <v>23</v>
      </c>
      <c r="K10" s="1">
        <f>AVERAGE(E10:E11)</f>
        <v>162.20833400000001</v>
      </c>
      <c r="L10" s="1">
        <f>AVERAGE(F10:F11)</f>
        <v>570.81542300000001</v>
      </c>
      <c r="M10" s="1">
        <f t="shared" ref="M10" si="3">AVERAGE(G10:G11)</f>
        <v>99.792690499999992</v>
      </c>
    </row>
    <row r="11" spans="2:16" x14ac:dyDescent="0.25">
      <c r="B11" s="20"/>
      <c r="C11" s="19"/>
      <c r="D11" s="1" t="s">
        <v>19</v>
      </c>
      <c r="E11" s="1">
        <v>162.33725200000001</v>
      </c>
      <c r="F11" s="1">
        <v>570.85214800000006</v>
      </c>
      <c r="G11" s="1">
        <v>99.792691000000005</v>
      </c>
      <c r="H11" s="21"/>
      <c r="I11" s="21"/>
      <c r="J11" s="22"/>
    </row>
    <row r="12" spans="2:16" x14ac:dyDescent="0.25">
      <c r="O12" s="1" t="s">
        <v>27</v>
      </c>
    </row>
    <row r="13" spans="2:16" x14ac:dyDescent="0.25">
      <c r="K13" s="1" t="s">
        <v>4</v>
      </c>
      <c r="L13" s="1" t="s">
        <v>5</v>
      </c>
      <c r="O13" s="7">
        <f>((K6-K8)^2+(L6-L8)^2)^0.5</f>
        <v>0.60813119521221981</v>
      </c>
    </row>
    <row r="14" spans="2:16" x14ac:dyDescent="0.25">
      <c r="J14" s="1" t="s">
        <v>28</v>
      </c>
      <c r="K14" s="3">
        <f>AVERAGE(K4,K6)</f>
        <v>162.01714724999999</v>
      </c>
      <c r="L14" s="3">
        <f>AVERAGE(L4,L6)</f>
        <v>538.38900074999992</v>
      </c>
    </row>
    <row r="15" spans="2:16" x14ac:dyDescent="0.25">
      <c r="J15" s="1" t="s">
        <v>29</v>
      </c>
      <c r="K15" s="1">
        <f>AVERAGE(K8,K10)</f>
        <v>162.113001</v>
      </c>
      <c r="L15" s="1">
        <f>AVERAGE(L8,L10)</f>
        <v>560.20744149999996</v>
      </c>
    </row>
    <row r="16" spans="2:16" x14ac:dyDescent="0.25">
      <c r="O16" s="3">
        <f>((K4-K10)^2+(L4-L10)^2)^0.5</f>
        <v>43.037408544561586</v>
      </c>
    </row>
    <row r="18" spans="2:13" x14ac:dyDescent="0.25">
      <c r="K18" s="10">
        <f>((K14-K15)^2+(L14-L15)^2)^0.5</f>
        <v>21.818651303475455</v>
      </c>
    </row>
    <row r="19" spans="2:13" x14ac:dyDescent="0.25">
      <c r="B19" s="11">
        <v>44826</v>
      </c>
      <c r="D19" s="1" t="s">
        <v>4</v>
      </c>
      <c r="E19" s="1" t="s">
        <v>5</v>
      </c>
    </row>
    <row r="20" spans="2:13" x14ac:dyDescent="0.25">
      <c r="B20" s="1" t="s">
        <v>37</v>
      </c>
      <c r="D20" s="1">
        <v>162.208</v>
      </c>
      <c r="E20" s="1">
        <v>548.83399999999995</v>
      </c>
    </row>
    <row r="21" spans="2:13" x14ac:dyDescent="0.25">
      <c r="B21" s="1" t="s">
        <v>38</v>
      </c>
      <c r="D21" s="1">
        <v>161.952</v>
      </c>
      <c r="E21" s="1">
        <v>548.76700000000005</v>
      </c>
    </row>
    <row r="22" spans="2:13" x14ac:dyDescent="0.25">
      <c r="B22" s="1" t="s">
        <v>39</v>
      </c>
      <c r="D22" s="1">
        <v>162.006</v>
      </c>
      <c r="E22" s="1">
        <v>527.62</v>
      </c>
    </row>
    <row r="23" spans="2:13" x14ac:dyDescent="0.25">
      <c r="B23" s="1" t="s">
        <v>40</v>
      </c>
      <c r="D23" s="1">
        <v>161.749</v>
      </c>
      <c r="E23" s="1">
        <v>527.55100000000004</v>
      </c>
      <c r="J23" s="1" t="s">
        <v>13</v>
      </c>
      <c r="K23" s="1" t="s">
        <v>52</v>
      </c>
      <c r="L23" s="1">
        <v>527.41099999999994</v>
      </c>
      <c r="M23" s="1">
        <v>99.799895000000006</v>
      </c>
    </row>
    <row r="24" spans="2:13" x14ac:dyDescent="0.25">
      <c r="K24" s="1" t="s">
        <v>53</v>
      </c>
      <c r="L24" s="1">
        <v>527.41100200000005</v>
      </c>
      <c r="M24" s="1">
        <v>100.051242</v>
      </c>
    </row>
    <row r="25" spans="2:13" x14ac:dyDescent="0.25">
      <c r="B25" s="1" t="s">
        <v>41</v>
      </c>
      <c r="D25" s="1">
        <f>AVERAGE(D20:D21)</f>
        <v>162.07999999999998</v>
      </c>
      <c r="E25" s="1">
        <f>AVERAGE(E20:E21)</f>
        <v>548.80050000000006</v>
      </c>
      <c r="M25" s="1">
        <f>ABS(M24-M23)</f>
        <v>0.25134699999999555</v>
      </c>
    </row>
    <row r="26" spans="2:13" x14ac:dyDescent="0.25">
      <c r="B26" s="1" t="s">
        <v>42</v>
      </c>
      <c r="D26" s="1">
        <f>AVERAGE(D22:D23)</f>
        <v>161.8775</v>
      </c>
      <c r="E26" s="1">
        <f>AVERAGE(E22:E23)</f>
        <v>527.58550000000002</v>
      </c>
    </row>
    <row r="28" spans="2:13" x14ac:dyDescent="0.25">
      <c r="B28" s="1" t="s">
        <v>43</v>
      </c>
      <c r="C28" s="1">
        <f>SQRT((D25-D26)^2 + (E25-E26)^2)</f>
        <v>21.215966422720445</v>
      </c>
    </row>
  </sheetData>
  <mergeCells count="14">
    <mergeCell ref="H4:I5"/>
    <mergeCell ref="H6:I7"/>
    <mergeCell ref="H8:I9"/>
    <mergeCell ref="H10:I11"/>
    <mergeCell ref="J4:J5"/>
    <mergeCell ref="J6:J7"/>
    <mergeCell ref="J8:J9"/>
    <mergeCell ref="J10:J11"/>
    <mergeCell ref="B4:B7"/>
    <mergeCell ref="B8:B11"/>
    <mergeCell ref="C4:C5"/>
    <mergeCell ref="C6:C7"/>
    <mergeCell ref="C8:C9"/>
    <mergeCell ref="C10:C11"/>
  </mergeCell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ABCE-3991-428D-960C-1398899D5B8E}">
  <dimension ref="C2:J16"/>
  <sheetViews>
    <sheetView workbookViewId="0">
      <selection activeCell="I16" sqref="I16"/>
    </sheetView>
  </sheetViews>
  <sheetFormatPr defaultRowHeight="15.75" x14ac:dyDescent="0.25"/>
  <cols>
    <col min="1" max="4" width="9.140625" style="1"/>
    <col min="5" max="5" width="12.42578125" style="1" bestFit="1" customWidth="1"/>
    <col min="6" max="8" width="9.140625" style="1"/>
    <col min="9" max="9" width="19.28515625" style="1" bestFit="1" customWidth="1"/>
    <col min="10" max="16384" width="9.140625" style="1"/>
  </cols>
  <sheetData>
    <row r="2" spans="3:10" x14ac:dyDescent="0.25">
      <c r="D2" s="1" t="s">
        <v>4</v>
      </c>
      <c r="E2" s="1" t="s">
        <v>5</v>
      </c>
      <c r="F2" s="1" t="s">
        <v>12</v>
      </c>
    </row>
    <row r="3" spans="3:10" x14ac:dyDescent="0.25">
      <c r="C3" s="1" t="s">
        <v>30</v>
      </c>
      <c r="D3" s="1">
        <v>111.73748500000001</v>
      </c>
      <c r="E3" s="1">
        <v>522.964696</v>
      </c>
      <c r="F3" s="1">
        <v>99.606999999999999</v>
      </c>
    </row>
    <row r="4" spans="3:10" x14ac:dyDescent="0.25">
      <c r="C4" s="1" t="s">
        <v>31</v>
      </c>
      <c r="D4" s="1">
        <v>111.737511</v>
      </c>
      <c r="E4" s="1">
        <v>522.60072000000002</v>
      </c>
      <c r="F4" s="1">
        <v>99.607000999999997</v>
      </c>
    </row>
    <row r="6" spans="3:10" x14ac:dyDescent="0.25">
      <c r="C6" s="1" t="s">
        <v>32</v>
      </c>
      <c r="D6" s="1">
        <v>111.575295</v>
      </c>
      <c r="E6" s="1">
        <v>544.06061</v>
      </c>
      <c r="F6" s="1">
        <v>99.606999999999999</v>
      </c>
    </row>
    <row r="7" spans="3:10" x14ac:dyDescent="0.25">
      <c r="C7" s="1" t="s">
        <v>33</v>
      </c>
      <c r="D7" s="1">
        <v>111.57525699999999</v>
      </c>
      <c r="E7" s="1">
        <v>544.41625999999997</v>
      </c>
      <c r="F7" s="1">
        <v>99.606999999999999</v>
      </c>
    </row>
    <row r="10" spans="3:10" x14ac:dyDescent="0.25">
      <c r="D10" s="19" t="s">
        <v>10</v>
      </c>
      <c r="E10" s="1" t="s">
        <v>25</v>
      </c>
      <c r="F10" s="1">
        <f>((D3-D4)^2+(E3-E4)^2)^0.5</f>
        <v>0.36397600092861232</v>
      </c>
    </row>
    <row r="11" spans="3:10" x14ac:dyDescent="0.25">
      <c r="D11" s="19"/>
      <c r="E11" s="1" t="s">
        <v>26</v>
      </c>
      <c r="F11" s="1">
        <f>((D6-D7)^2+(E6-E7)^2)^0.5</f>
        <v>0.35565000203005448</v>
      </c>
    </row>
    <row r="12" spans="3:10" x14ac:dyDescent="0.25">
      <c r="D12" s="19"/>
      <c r="E12" s="1" t="s">
        <v>34</v>
      </c>
      <c r="F12" s="1">
        <v>21.064102191532065</v>
      </c>
    </row>
    <row r="13" spans="3:10" x14ac:dyDescent="0.25">
      <c r="D13" s="19"/>
      <c r="E13" s="1" t="s">
        <v>35</v>
      </c>
      <c r="F13" s="1">
        <f>SUM(F10:F12)</f>
        <v>21.783728194490731</v>
      </c>
      <c r="H13" s="2" t="s">
        <v>13</v>
      </c>
      <c r="I13" s="1" t="s">
        <v>36</v>
      </c>
      <c r="J13" s="1">
        <v>21.818651303475455</v>
      </c>
    </row>
    <row r="16" spans="3:10" x14ac:dyDescent="0.25">
      <c r="I16" s="1">
        <f>J13-F13</f>
        <v>3.4923108984724394E-2</v>
      </c>
    </row>
  </sheetData>
  <mergeCells count="1">
    <mergeCell ref="D10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50C2F-F5A5-4F24-B11A-5A86FFCF01AD}">
  <dimension ref="B1:I11"/>
  <sheetViews>
    <sheetView tabSelected="1" workbookViewId="0">
      <selection activeCell="K6" sqref="K6"/>
    </sheetView>
  </sheetViews>
  <sheetFormatPr defaultRowHeight="15" x14ac:dyDescent="0.25"/>
  <cols>
    <col min="7" max="7" width="10.28515625" bestFit="1" customWidth="1"/>
  </cols>
  <sheetData>
    <row r="1" spans="2:9" x14ac:dyDescent="0.25">
      <c r="C1" t="s">
        <v>4</v>
      </c>
      <c r="D1" t="s">
        <v>5</v>
      </c>
      <c r="E1" t="s">
        <v>12</v>
      </c>
      <c r="G1" t="s">
        <v>48</v>
      </c>
      <c r="H1" s="12" t="s">
        <v>46</v>
      </c>
      <c r="I1" s="13" t="s">
        <v>47</v>
      </c>
    </row>
    <row r="2" spans="2:9" x14ac:dyDescent="0.25">
      <c r="B2" t="s">
        <v>16</v>
      </c>
      <c r="C2">
        <v>56.350422999999999</v>
      </c>
      <c r="D2">
        <v>505.09450399999997</v>
      </c>
      <c r="E2">
        <v>93.703570999999997</v>
      </c>
      <c r="G2">
        <f>H2/1000</f>
        <v>0</v>
      </c>
      <c r="H2">
        <f>$E$2-E2</f>
        <v>0</v>
      </c>
      <c r="I2">
        <f>H2*1000</f>
        <v>0</v>
      </c>
    </row>
    <row r="3" spans="2:9" x14ac:dyDescent="0.25">
      <c r="B3" t="s">
        <v>44</v>
      </c>
      <c r="C3">
        <v>84.786968000000002</v>
      </c>
      <c r="D3">
        <v>508.91809599999999</v>
      </c>
      <c r="E3">
        <v>93.698943999999997</v>
      </c>
      <c r="G3" s="14">
        <f t="shared" ref="G3:G5" si="0">H3/1000</f>
        <v>4.6269999999992706E-6</v>
      </c>
      <c r="H3">
        <f>$E$2-E3</f>
        <v>4.6269999999992706E-3</v>
      </c>
      <c r="I3">
        <f t="shared" ref="I3:I5" si="1">H3*1000</f>
        <v>4.6269999999992706</v>
      </c>
    </row>
    <row r="4" spans="2:9" x14ac:dyDescent="0.25">
      <c r="B4" t="s">
        <v>19</v>
      </c>
      <c r="C4">
        <v>84.786956000000004</v>
      </c>
      <c r="D4">
        <v>585.06809299999998</v>
      </c>
      <c r="E4">
        <v>93.684821999999997</v>
      </c>
      <c r="G4" s="14">
        <f t="shared" si="0"/>
        <v>1.8748999999999681E-5</v>
      </c>
      <c r="H4">
        <f>$E$2-E4</f>
        <v>1.8748999999999683E-2</v>
      </c>
      <c r="I4">
        <f t="shared" si="1"/>
        <v>18.748999999999683</v>
      </c>
    </row>
    <row r="5" spans="2:9" x14ac:dyDescent="0.25">
      <c r="B5" t="s">
        <v>45</v>
      </c>
      <c r="C5">
        <v>63.436971</v>
      </c>
      <c r="D5">
        <v>588.36809500000004</v>
      </c>
      <c r="E5">
        <v>93.654961999999998</v>
      </c>
      <c r="G5" s="14">
        <f t="shared" si="0"/>
        <v>4.8608999999999012E-5</v>
      </c>
      <c r="H5">
        <f>$E$2-E5</f>
        <v>4.8608999999999014E-2</v>
      </c>
      <c r="I5">
        <f t="shared" si="1"/>
        <v>48.608999999999014</v>
      </c>
    </row>
    <row r="7" spans="2:9" x14ac:dyDescent="0.25">
      <c r="G7" t="s">
        <v>49</v>
      </c>
    </row>
    <row r="8" spans="2:9" x14ac:dyDescent="0.25">
      <c r="G8">
        <f>G2*39.37</f>
        <v>0</v>
      </c>
    </row>
    <row r="9" spans="2:9" x14ac:dyDescent="0.25">
      <c r="G9">
        <f t="shared" ref="G9:G11" si="2">G3*39.37</f>
        <v>1.8216498999997128E-4</v>
      </c>
    </row>
    <row r="10" spans="2:9" x14ac:dyDescent="0.25">
      <c r="G10">
        <f t="shared" si="2"/>
        <v>7.3814812999998744E-4</v>
      </c>
    </row>
    <row r="11" spans="2:9" x14ac:dyDescent="0.25">
      <c r="G11">
        <f t="shared" si="2"/>
        <v>1.913736329999961E-3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ROC Thickness</vt:lpstr>
      <vt:lpstr>HDI Bond Lengths</vt:lpstr>
      <vt:lpstr>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2023-01-20T21:00:24Z</dcterms:modified>
</cp:coreProperties>
</file>