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LAPR3\sem3pi2023_24_g094\docs\fsiap\sprint3\"/>
    </mc:Choice>
  </mc:AlternateContent>
  <xr:revisionPtr revIDLastSave="0" documentId="13_ncr:1_{F051A108-0CFD-4544-A4DB-96A32FEF26EE}" xr6:coauthVersionLast="47" xr6:coauthVersionMax="47" xr10:uidLastSave="{00000000-0000-0000-0000-000000000000}"/>
  <bookViews>
    <workbookView xWindow="-120" yWindow="-120" windowWidth="29040" windowHeight="15720" activeTab="4" xr2:uid="{E859B17B-B0AB-42D8-9E88-116DA005D4D8}"/>
  </bookViews>
  <sheets>
    <sheet name="Zona A" sheetId="1" r:id="rId1"/>
    <sheet name="Zona B" sheetId="7" r:id="rId2"/>
    <sheet name="Zona C" sheetId="11" r:id="rId3"/>
    <sheet name="Zona D" sheetId="12" r:id="rId4"/>
    <sheet name="Zona E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3" l="1"/>
  <c r="J51" i="13" s="1"/>
  <c r="F50" i="13"/>
  <c r="J50" i="13" s="1"/>
  <c r="F46" i="13"/>
  <c r="J46" i="13" s="1"/>
  <c r="F45" i="13"/>
  <c r="J45" i="13" s="1"/>
  <c r="J47" i="13" s="1"/>
  <c r="F73" i="13"/>
  <c r="F74" i="13"/>
  <c r="F72" i="13"/>
  <c r="F71" i="13"/>
  <c r="F70" i="13"/>
  <c r="F68" i="12"/>
  <c r="F67" i="12"/>
  <c r="F66" i="12"/>
  <c r="F65" i="12"/>
  <c r="F64" i="12"/>
  <c r="F55" i="13"/>
  <c r="J55" i="13" s="1"/>
  <c r="J56" i="13" s="1"/>
  <c r="F41" i="13"/>
  <c r="J41" i="13" s="1"/>
  <c r="F40" i="13"/>
  <c r="J40" i="13" s="1"/>
  <c r="J39" i="13"/>
  <c r="J42" i="13" s="1"/>
  <c r="F37" i="13"/>
  <c r="J37" i="13" s="1"/>
  <c r="F36" i="13"/>
  <c r="J36" i="13" s="1"/>
  <c r="J35" i="13"/>
  <c r="F33" i="13"/>
  <c r="J33" i="13" s="1"/>
  <c r="F32" i="13"/>
  <c r="J32" i="13" s="1"/>
  <c r="J31" i="13"/>
  <c r="F27" i="13"/>
  <c r="F29" i="13" s="1"/>
  <c r="J29" i="13" s="1"/>
  <c r="F49" i="12"/>
  <c r="J49" i="12" s="1"/>
  <c r="J50" i="12" s="1"/>
  <c r="F45" i="12"/>
  <c r="J45" i="12" s="1"/>
  <c r="J46" i="12" s="1"/>
  <c r="F41" i="12"/>
  <c r="J41" i="12" s="1"/>
  <c r="F40" i="12"/>
  <c r="J40" i="12" s="1"/>
  <c r="J39" i="12"/>
  <c r="J42" i="12" s="1"/>
  <c r="J37" i="12"/>
  <c r="F37" i="12"/>
  <c r="F36" i="12"/>
  <c r="J36" i="12" s="1"/>
  <c r="J35" i="12"/>
  <c r="F33" i="12"/>
  <c r="J33" i="12" s="1"/>
  <c r="F32" i="12"/>
  <c r="J32" i="12" s="1"/>
  <c r="J31" i="12"/>
  <c r="J34" i="12" s="1"/>
  <c r="F27" i="12"/>
  <c r="F29" i="12" s="1"/>
  <c r="J29" i="12" s="1"/>
  <c r="J34" i="13" l="1"/>
  <c r="J52" i="13"/>
  <c r="J38" i="13"/>
  <c r="J38" i="12"/>
  <c r="J27" i="13"/>
  <c r="F28" i="13"/>
  <c r="J28" i="13" s="1"/>
  <c r="J27" i="12"/>
  <c r="F28" i="12"/>
  <c r="J28" i="12" s="1"/>
  <c r="F68" i="11"/>
  <c r="F67" i="11"/>
  <c r="F66" i="11"/>
  <c r="F65" i="11"/>
  <c r="F64" i="11"/>
  <c r="J27" i="11"/>
  <c r="F49" i="11"/>
  <c r="J49" i="11" s="1"/>
  <c r="J50" i="11" s="1"/>
  <c r="F45" i="11"/>
  <c r="J45" i="11" s="1"/>
  <c r="J46" i="11" s="1"/>
  <c r="F41" i="11"/>
  <c r="J41" i="11" s="1"/>
  <c r="F40" i="11"/>
  <c r="J40" i="11" s="1"/>
  <c r="J39" i="11"/>
  <c r="F37" i="11"/>
  <c r="J37" i="11" s="1"/>
  <c r="F36" i="11"/>
  <c r="J36" i="11" s="1"/>
  <c r="J38" i="11" s="1"/>
  <c r="J35" i="11"/>
  <c r="F33" i="11"/>
  <c r="J33" i="11" s="1"/>
  <c r="F32" i="11"/>
  <c r="J32" i="11" s="1"/>
  <c r="J31" i="11"/>
  <c r="F27" i="11"/>
  <c r="F29" i="11" s="1"/>
  <c r="J29" i="11" s="1"/>
  <c r="F68" i="7"/>
  <c r="F67" i="7"/>
  <c r="F66" i="7"/>
  <c r="F65" i="7"/>
  <c r="F64" i="7"/>
  <c r="F49" i="7"/>
  <c r="J49" i="7" s="1"/>
  <c r="J50" i="7" s="1"/>
  <c r="F45" i="7"/>
  <c r="J45" i="7" s="1"/>
  <c r="J46" i="7" s="1"/>
  <c r="F41" i="7"/>
  <c r="J41" i="7" s="1"/>
  <c r="F40" i="7"/>
  <c r="J40" i="7" s="1"/>
  <c r="J39" i="7"/>
  <c r="F37" i="7"/>
  <c r="J37" i="7" s="1"/>
  <c r="F36" i="7"/>
  <c r="J36" i="7" s="1"/>
  <c r="J35" i="7"/>
  <c r="F33" i="7"/>
  <c r="J33" i="7" s="1"/>
  <c r="F32" i="7"/>
  <c r="J32" i="7" s="1"/>
  <c r="J31" i="7"/>
  <c r="F27" i="7"/>
  <c r="F29" i="7" s="1"/>
  <c r="J29" i="7" s="1"/>
  <c r="F86" i="1"/>
  <c r="F85" i="1"/>
  <c r="F83" i="1"/>
  <c r="F82" i="1"/>
  <c r="F81" i="1"/>
  <c r="F80" i="1"/>
  <c r="J30" i="13" l="1"/>
  <c r="J30" i="12"/>
  <c r="J42" i="11"/>
  <c r="J34" i="11"/>
  <c r="F28" i="11"/>
  <c r="J28" i="11" s="1"/>
  <c r="J34" i="7"/>
  <c r="J38" i="7"/>
  <c r="J42" i="7"/>
  <c r="J27" i="7"/>
  <c r="F28" i="7"/>
  <c r="J28" i="7" s="1"/>
  <c r="J34" i="1"/>
  <c r="F65" i="1"/>
  <c r="J30" i="11" l="1"/>
  <c r="J30" i="7"/>
  <c r="J65" i="1"/>
  <c r="J66" i="1" s="1"/>
  <c r="J61" i="1"/>
  <c r="F61" i="1"/>
  <c r="F60" i="1"/>
  <c r="J60" i="1"/>
  <c r="F56" i="1"/>
  <c r="F55" i="1"/>
  <c r="J55" i="1" s="1"/>
  <c r="J56" i="1"/>
  <c r="F53" i="1"/>
  <c r="F37" i="1"/>
  <c r="J37" i="1" s="1"/>
  <c r="F36" i="1"/>
  <c r="J36" i="1" s="1"/>
  <c r="J35" i="1"/>
  <c r="F49" i="1"/>
  <c r="J49" i="1" s="1"/>
  <c r="F48" i="1"/>
  <c r="J48" i="1" s="1"/>
  <c r="J47" i="1"/>
  <c r="F45" i="1"/>
  <c r="J45" i="1" s="1"/>
  <c r="F44" i="1"/>
  <c r="J44" i="1" s="1"/>
  <c r="J43" i="1"/>
  <c r="J41" i="1"/>
  <c r="F41" i="1"/>
  <c r="F40" i="1"/>
  <c r="J40" i="1" s="1"/>
  <c r="J39" i="1"/>
  <c r="F33" i="1"/>
  <c r="J33" i="1" s="1"/>
  <c r="F32" i="1"/>
  <c r="F29" i="1"/>
  <c r="J28" i="1"/>
  <c r="J29" i="1"/>
  <c r="F28" i="1"/>
  <c r="F27" i="1"/>
  <c r="J32" i="1"/>
  <c r="J31" i="1"/>
  <c r="J27" i="1"/>
  <c r="F84" i="1"/>
  <c r="J62" i="1" l="1"/>
  <c r="J57" i="1"/>
  <c r="J53" i="1"/>
  <c r="J54" i="1" s="1"/>
  <c r="J38" i="1"/>
  <c r="J50" i="1"/>
  <c r="J42" i="1"/>
  <c r="J46" i="1"/>
  <c r="J30" i="1"/>
  <c r="G87" i="1" l="1"/>
  <c r="H87" i="1" s="1"/>
  <c r="G75" i="13"/>
  <c r="H75" i="13" s="1"/>
  <c r="G69" i="11"/>
  <c r="H69" i="11"/>
  <c r="H69" i="7"/>
  <c r="G69" i="7"/>
  <c r="H69" i="12"/>
  <c r="G69" i="12"/>
</calcChain>
</file>

<file path=xl/sharedStrings.xml><?xml version="1.0" encoding="utf-8"?>
<sst xmlns="http://schemas.openxmlformats.org/spreadsheetml/2006/main" count="320" uniqueCount="60">
  <si>
    <t>Zona B</t>
  </si>
  <si>
    <t>Paredes</t>
  </si>
  <si>
    <t>Espessura (m)</t>
  </si>
  <si>
    <t>Material</t>
  </si>
  <si>
    <t>Condutividade térmica (W/m.K)</t>
  </si>
  <si>
    <t>Área (m^2)</t>
  </si>
  <si>
    <t>Resistência térmica (m^2. K/W)</t>
  </si>
  <si>
    <t>Poliuretano</t>
  </si>
  <si>
    <t>Total</t>
  </si>
  <si>
    <t>Telhado</t>
  </si>
  <si>
    <t>Temperatura (º C)</t>
  </si>
  <si>
    <t>Temperatura ambiente</t>
  </si>
  <si>
    <t>Zona A</t>
  </si>
  <si>
    <t>Zona C</t>
  </si>
  <si>
    <t>Zona D</t>
  </si>
  <si>
    <t>Zona E</t>
  </si>
  <si>
    <t>Diferença de temperaturas</t>
  </si>
  <si>
    <t>Energia (W)</t>
  </si>
  <si>
    <t>Potência (J por h)</t>
  </si>
  <si>
    <t>Parede 10</t>
  </si>
  <si>
    <t>Total - zona B</t>
  </si>
  <si>
    <t>Betão</t>
  </si>
  <si>
    <t>Pedra Natural</t>
  </si>
  <si>
    <t>Tijolos</t>
  </si>
  <si>
    <t>Lã de vidro</t>
  </si>
  <si>
    <t>PVC</t>
  </si>
  <si>
    <t>Portas</t>
  </si>
  <si>
    <t>Interiores</t>
  </si>
  <si>
    <t>Aço</t>
  </si>
  <si>
    <t>Cortiça</t>
  </si>
  <si>
    <t>Madeira</t>
  </si>
  <si>
    <t>Garagem</t>
  </si>
  <si>
    <t>Janelas</t>
  </si>
  <si>
    <t>Em trapézio</t>
  </si>
  <si>
    <t>Vidro Duplo</t>
  </si>
  <si>
    <t>Caixilhos de alumínio</t>
  </si>
  <si>
    <t>Telhados</t>
  </si>
  <si>
    <t>Telhado na Zona</t>
  </si>
  <si>
    <t>Telhas de Barro</t>
  </si>
  <si>
    <t>Total - zona A</t>
  </si>
  <si>
    <t>Parede 4 com Porta de Garagem e duas Janelas</t>
  </si>
  <si>
    <t>Parede 6 com duas portas interiores</t>
  </si>
  <si>
    <t>Parede 7</t>
  </si>
  <si>
    <t>Parede 8 com uma porta interior</t>
  </si>
  <si>
    <t>Parede 9</t>
  </si>
  <si>
    <t>Parede 3</t>
  </si>
  <si>
    <t>Parede 5</t>
  </si>
  <si>
    <t>Parede 6 com uma parede interior</t>
  </si>
  <si>
    <t>Total - zona C</t>
  </si>
  <si>
    <t>Parede 6</t>
  </si>
  <si>
    <t>Parede 8 com porta interior</t>
  </si>
  <si>
    <t>Total - zona D</t>
  </si>
  <si>
    <t>Parede 4</t>
  </si>
  <si>
    <t>Parede 6 com porta interior</t>
  </si>
  <si>
    <t>Total - zona E</t>
  </si>
  <si>
    <t>Parede 1</t>
  </si>
  <si>
    <t>Parede 2 com porta de duas folhas</t>
  </si>
  <si>
    <t>Parede 3 com janela</t>
  </si>
  <si>
    <t>Duas Folhas</t>
  </si>
  <si>
    <t>Janela na 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</si>
</sst>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0" fillId="2" borderId="4" xfId="0" applyNumberForma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72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1E5FCD1-1281-DEBC-2678-1C6A9CDC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750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F4B5770-E08D-64FC-E8A1-6BC7F7098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57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1F2DC94-E851-2EB3-5DB3-60A591A8D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CC9A80-772D-4AF3-8B11-87C73C908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1C5BE5-519B-4FB8-AE0B-08420754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92CF7A-B0F6-4059-9ABB-967691A76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9AC169-07B2-48FB-A24E-FD746C233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8432DE-5EE4-4277-A8CE-01679CA88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46D1352-7D40-4F2E-B590-EDB55E3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819E7E-1BB3-4968-91A5-4ED042F9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C954A7-3BBB-48E1-AD8B-0488F926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1152C5-4BFA-410B-9DB3-5E104F3B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0893F2-BDE6-4A39-8BD3-DD80F2737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5EE19F-B605-4948-87F9-0226290FF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0C07B6B-37DE-48D0-A864-8A83543FD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E233-07CE-4760-AE42-15600A8496AE}">
  <dimension ref="D23:K87"/>
  <sheetViews>
    <sheetView topLeftCell="C27" workbookViewId="0">
      <selection activeCell="I32" sqref="I32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5" t="s">
        <v>12</v>
      </c>
      <c r="F24" s="46"/>
      <c r="G24" s="46"/>
      <c r="H24" s="46"/>
      <c r="I24" s="46"/>
      <c r="J24" s="47"/>
    </row>
    <row r="25" spans="5:11" ht="15.75" thickBot="1" x14ac:dyDescent="0.3"/>
    <row r="26" spans="5:11" ht="15.75" thickBot="1" x14ac:dyDescent="0.3">
      <c r="E26" s="41" t="s">
        <v>1</v>
      </c>
      <c r="F26" s="41" t="s">
        <v>2</v>
      </c>
      <c r="G26" s="41" t="s">
        <v>3</v>
      </c>
      <c r="H26" s="41" t="s">
        <v>4</v>
      </c>
      <c r="I26" s="41" t="s">
        <v>5</v>
      </c>
      <c r="J26" s="41" t="s">
        <v>6</v>
      </c>
      <c r="K26" s="17"/>
    </row>
    <row r="27" spans="5:11" x14ac:dyDescent="0.25">
      <c r="E27" s="42">
        <v>4</v>
      </c>
      <c r="F27" s="9">
        <f>0.1</f>
        <v>0.1</v>
      </c>
      <c r="G27" s="3" t="s">
        <v>21</v>
      </c>
      <c r="H27" s="4">
        <v>1.8</v>
      </c>
      <c r="I27" s="5">
        <v>12.0784</v>
      </c>
      <c r="J27" s="6">
        <f>F27/(H27*I27)</f>
        <v>4.5995790465256621E-3</v>
      </c>
      <c r="K27" s="23"/>
    </row>
    <row r="28" spans="5:11" x14ac:dyDescent="0.25">
      <c r="E28" s="43"/>
      <c r="F28" s="9">
        <f>(0.2-$F27)/2</f>
        <v>0.05</v>
      </c>
      <c r="G28" s="8" t="s">
        <v>7</v>
      </c>
      <c r="H28" s="8">
        <v>2.5000000000000001E-2</v>
      </c>
      <c r="I28" s="9">
        <v>12.0784</v>
      </c>
      <c r="J28" s="10">
        <f>F28/(H28*I28)</f>
        <v>0.16558484567492385</v>
      </c>
      <c r="K28" s="17"/>
    </row>
    <row r="29" spans="5:11" ht="15.75" thickBot="1" x14ac:dyDescent="0.3">
      <c r="E29" s="44"/>
      <c r="F29" s="9">
        <f>(0.2-$F27)/2</f>
        <v>0.05</v>
      </c>
      <c r="G29" s="8" t="s">
        <v>22</v>
      </c>
      <c r="H29" s="8">
        <v>1.6</v>
      </c>
      <c r="I29" s="9">
        <v>12.0784</v>
      </c>
      <c r="J29" s="10">
        <f t="shared" ref="J29" si="0">F29/(H29*I29)</f>
        <v>2.5872632136706851E-3</v>
      </c>
    </row>
    <row r="30" spans="5:11" ht="15.75" thickBot="1" x14ac:dyDescent="0.3">
      <c r="E30" s="11" t="s">
        <v>8</v>
      </c>
      <c r="F30" s="12"/>
      <c r="G30" s="12"/>
      <c r="H30" s="12"/>
      <c r="I30" s="13"/>
      <c r="J30" s="37">
        <f>SUM(J27:J29)</f>
        <v>0.17277168793512021</v>
      </c>
    </row>
    <row r="31" spans="5:11" x14ac:dyDescent="0.25">
      <c r="E31" s="42">
        <v>6</v>
      </c>
      <c r="F31" s="9">
        <v>0.1</v>
      </c>
      <c r="G31" s="3" t="s">
        <v>23</v>
      </c>
      <c r="H31" s="4">
        <v>0.9</v>
      </c>
      <c r="I31" s="5">
        <v>20.440000000000001</v>
      </c>
      <c r="J31" s="6">
        <f>F31/(H31*I31)</f>
        <v>5.4359643400739288E-3</v>
      </c>
    </row>
    <row r="32" spans="5:11" x14ac:dyDescent="0.25">
      <c r="E32" s="43"/>
      <c r="F32" s="9">
        <f>0.1/2</f>
        <v>0.05</v>
      </c>
      <c r="G32" s="8" t="s">
        <v>24</v>
      </c>
      <c r="H32" s="8">
        <v>0.04</v>
      </c>
      <c r="I32" s="9">
        <v>20.440000000000001</v>
      </c>
      <c r="J32" s="10">
        <f>F32/(H32*I32)</f>
        <v>6.1154598825831699E-2</v>
      </c>
    </row>
    <row r="33" spans="5:10" ht="15.75" thickBot="1" x14ac:dyDescent="0.3">
      <c r="E33" s="44"/>
      <c r="F33" s="9">
        <f>0.1/2</f>
        <v>0.05</v>
      </c>
      <c r="G33" s="8" t="s">
        <v>25</v>
      </c>
      <c r="H33" s="8">
        <v>3.5000000000000003E-2</v>
      </c>
      <c r="I33" s="9">
        <v>20.440000000000001</v>
      </c>
      <c r="J33" s="10">
        <f t="shared" ref="J33" si="1">F33/(H33*I33)</f>
        <v>6.9890970086664797E-2</v>
      </c>
    </row>
    <row r="34" spans="5:10" ht="15.75" thickBot="1" x14ac:dyDescent="0.3">
      <c r="E34" s="11" t="s">
        <v>8</v>
      </c>
      <c r="F34" s="12"/>
      <c r="G34" s="12"/>
      <c r="H34" s="12"/>
      <c r="I34" s="13"/>
      <c r="J34" s="14">
        <f>SUM(J31:J33)</f>
        <v>0.13648153325257043</v>
      </c>
    </row>
    <row r="35" spans="5:10" x14ac:dyDescent="0.25">
      <c r="E35" s="42">
        <v>7</v>
      </c>
      <c r="F35" s="9">
        <v>0.1</v>
      </c>
      <c r="G35" s="3" t="s">
        <v>21</v>
      </c>
      <c r="H35" s="4">
        <v>1.8</v>
      </c>
      <c r="I35" s="9">
        <v>42.56</v>
      </c>
      <c r="J35" s="6">
        <f>F35/(H35*I35)</f>
        <v>1.3053467000835421E-3</v>
      </c>
    </row>
    <row r="36" spans="5:10" x14ac:dyDescent="0.25">
      <c r="E36" s="43"/>
      <c r="F36" s="9">
        <f>0.1/2</f>
        <v>0.05</v>
      </c>
      <c r="G36" s="8" t="s">
        <v>7</v>
      </c>
      <c r="H36" s="8">
        <v>2.5000000000000001E-2</v>
      </c>
      <c r="I36" s="9">
        <v>42.56</v>
      </c>
      <c r="J36" s="10">
        <f>F36/(H36*I36)</f>
        <v>4.6992481203007516E-2</v>
      </c>
    </row>
    <row r="37" spans="5:10" ht="15.75" thickBot="1" x14ac:dyDescent="0.3">
      <c r="E37" s="44"/>
      <c r="F37" s="9">
        <f>0.1/2</f>
        <v>0.05</v>
      </c>
      <c r="G37" s="8" t="s">
        <v>22</v>
      </c>
      <c r="H37" s="8">
        <v>1.6</v>
      </c>
      <c r="I37" s="9">
        <v>42.56</v>
      </c>
      <c r="J37" s="10">
        <f t="shared" ref="J37" si="2">F37/(H37*I37)</f>
        <v>7.3425751879699244E-4</v>
      </c>
    </row>
    <row r="38" spans="5:10" ht="15.75" thickBot="1" x14ac:dyDescent="0.3">
      <c r="E38" s="11" t="s">
        <v>8</v>
      </c>
      <c r="F38" s="12"/>
      <c r="G38" s="12"/>
      <c r="H38" s="12"/>
      <c r="I38" s="13"/>
      <c r="J38" s="14">
        <f>SUM(J35:J37)</f>
        <v>4.9032085421888055E-2</v>
      </c>
    </row>
    <row r="39" spans="5:10" x14ac:dyDescent="0.25">
      <c r="E39" s="42">
        <v>8</v>
      </c>
      <c r="F39" s="9">
        <v>0.1</v>
      </c>
      <c r="G39" s="3" t="s">
        <v>23</v>
      </c>
      <c r="H39" s="4">
        <v>0.9</v>
      </c>
      <c r="I39" s="5">
        <v>13.9</v>
      </c>
      <c r="J39" s="6">
        <f>F39/(H39*I39)</f>
        <v>7.9936051159072742E-3</v>
      </c>
    </row>
    <row r="40" spans="5:10" x14ac:dyDescent="0.25">
      <c r="E40" s="43"/>
      <c r="F40" s="9">
        <f>0.1/2</f>
        <v>0.05</v>
      </c>
      <c r="G40" s="8" t="s">
        <v>24</v>
      </c>
      <c r="H40" s="8">
        <v>0.04</v>
      </c>
      <c r="I40" s="9">
        <v>13.9</v>
      </c>
      <c r="J40" s="10">
        <f>F40/(H40*I40)</f>
        <v>8.9928057553956831E-2</v>
      </c>
    </row>
    <row r="41" spans="5:10" ht="15.75" thickBot="1" x14ac:dyDescent="0.3">
      <c r="E41" s="44"/>
      <c r="F41" s="9">
        <f>0.1/2</f>
        <v>0.05</v>
      </c>
      <c r="G41" s="8" t="s">
        <v>25</v>
      </c>
      <c r="H41" s="8">
        <v>3.5000000000000003E-2</v>
      </c>
      <c r="I41" s="9">
        <v>13.9</v>
      </c>
      <c r="J41" s="10">
        <f t="shared" ref="J41" si="3">F41/(H41*I41)</f>
        <v>0.10277492291880781</v>
      </c>
    </row>
    <row r="42" spans="5:10" ht="15.75" thickBot="1" x14ac:dyDescent="0.3">
      <c r="E42" s="11" t="s">
        <v>8</v>
      </c>
      <c r="F42" s="12"/>
      <c r="G42" s="12"/>
      <c r="H42" s="12"/>
      <c r="I42" s="13"/>
      <c r="J42" s="14">
        <f>SUM(J39:J41)</f>
        <v>0.20069658558867193</v>
      </c>
    </row>
    <row r="43" spans="5:10" x14ac:dyDescent="0.25">
      <c r="E43" s="42">
        <v>9</v>
      </c>
      <c r="F43" s="9">
        <v>0.1</v>
      </c>
      <c r="G43" s="3" t="s">
        <v>23</v>
      </c>
      <c r="H43" s="4">
        <v>0.9</v>
      </c>
      <c r="I43" s="9">
        <v>17.12</v>
      </c>
      <c r="J43" s="6">
        <f>F43/(H43*I43)</f>
        <v>6.4901349948078921E-3</v>
      </c>
    </row>
    <row r="44" spans="5:10" x14ac:dyDescent="0.25">
      <c r="E44" s="43"/>
      <c r="F44" s="9">
        <f>0.1/2</f>
        <v>0.05</v>
      </c>
      <c r="G44" s="8" t="s">
        <v>24</v>
      </c>
      <c r="H44" s="8">
        <v>0.04</v>
      </c>
      <c r="I44" s="9">
        <v>17.12</v>
      </c>
      <c r="J44" s="10">
        <f>F44/(H44*I44)</f>
        <v>7.3014018691588786E-2</v>
      </c>
    </row>
    <row r="45" spans="5:10" ht="15.75" thickBot="1" x14ac:dyDescent="0.3">
      <c r="E45" s="44"/>
      <c r="F45" s="9">
        <f>0.1/2</f>
        <v>0.05</v>
      </c>
      <c r="G45" s="8" t="s">
        <v>25</v>
      </c>
      <c r="H45" s="8">
        <v>3.5000000000000003E-2</v>
      </c>
      <c r="I45" s="9">
        <v>17.12</v>
      </c>
      <c r="J45" s="10">
        <f t="shared" ref="J45" si="4">F45/(H45*I45)</f>
        <v>8.3444592790387184E-2</v>
      </c>
    </row>
    <row r="46" spans="5:10" ht="15.75" thickBot="1" x14ac:dyDescent="0.3">
      <c r="E46" s="11" t="s">
        <v>8</v>
      </c>
      <c r="F46" s="12"/>
      <c r="G46" s="12"/>
      <c r="H46" s="12"/>
      <c r="I46" s="13"/>
      <c r="J46" s="14">
        <f>SUM(J43:J45)</f>
        <v>0.16294874647678387</v>
      </c>
    </row>
    <row r="47" spans="5:10" x14ac:dyDescent="0.25">
      <c r="E47" s="42">
        <v>10</v>
      </c>
      <c r="F47" s="9">
        <v>0.1</v>
      </c>
      <c r="G47" s="3" t="s">
        <v>21</v>
      </c>
      <c r="H47" s="4">
        <v>1.8</v>
      </c>
      <c r="I47" s="9">
        <v>10.4</v>
      </c>
      <c r="J47" s="6">
        <f>F47/(H47*I47)</f>
        <v>5.3418803418803411E-3</v>
      </c>
    </row>
    <row r="48" spans="5:10" x14ac:dyDescent="0.25">
      <c r="E48" s="43"/>
      <c r="F48" s="9">
        <f>0.1/2</f>
        <v>0.05</v>
      </c>
      <c r="G48" s="8" t="s">
        <v>7</v>
      </c>
      <c r="H48" s="8">
        <v>2.5000000000000001E-2</v>
      </c>
      <c r="I48" s="9">
        <v>10.4</v>
      </c>
      <c r="J48" s="10">
        <f>F48/(H48*I48)</f>
        <v>0.19230769230769232</v>
      </c>
    </row>
    <row r="49" spans="5:10" ht="15.75" thickBot="1" x14ac:dyDescent="0.3">
      <c r="E49" s="44"/>
      <c r="F49" s="9">
        <f>0.1/2</f>
        <v>0.05</v>
      </c>
      <c r="G49" s="8" t="s">
        <v>22</v>
      </c>
      <c r="H49" s="8">
        <v>1.6</v>
      </c>
      <c r="I49" s="9">
        <v>10.4</v>
      </c>
      <c r="J49" s="10">
        <f t="shared" ref="J49" si="5">F49/(H49*I49)</f>
        <v>3.0048076923076925E-3</v>
      </c>
    </row>
    <row r="50" spans="5:10" ht="15.75" thickBot="1" x14ac:dyDescent="0.3">
      <c r="E50" s="11" t="s">
        <v>8</v>
      </c>
      <c r="F50" s="12"/>
      <c r="G50" s="12"/>
      <c r="H50" s="12"/>
      <c r="I50" s="13"/>
      <c r="J50" s="14">
        <f>SUM(J47:J49)</f>
        <v>0.20065438034188035</v>
      </c>
    </row>
    <row r="51" spans="5:10" ht="15.75" thickBot="1" x14ac:dyDescent="0.3"/>
    <row r="52" spans="5:10" ht="15.75" thickBot="1" x14ac:dyDescent="0.3">
      <c r="E52" s="48" t="s">
        <v>26</v>
      </c>
      <c r="F52" s="48" t="s">
        <v>2</v>
      </c>
      <c r="G52" s="48" t="s">
        <v>3</v>
      </c>
      <c r="H52" s="48" t="s">
        <v>4</v>
      </c>
      <c r="I52" s="48" t="s">
        <v>5</v>
      </c>
      <c r="J52" s="48" t="s">
        <v>6</v>
      </c>
    </row>
    <row r="53" spans="5:10" ht="15.75" thickBot="1" x14ac:dyDescent="0.3">
      <c r="E53" s="48" t="s">
        <v>27</v>
      </c>
      <c r="F53" s="9">
        <f>0.05</f>
        <v>0.05</v>
      </c>
      <c r="G53" s="3" t="s">
        <v>30</v>
      </c>
      <c r="H53" s="4">
        <v>0.14000000000000001</v>
      </c>
      <c r="I53" s="5">
        <v>2.0499999999999998</v>
      </c>
      <c r="J53" s="6">
        <f>F53/(H53*I53)</f>
        <v>0.17421602787456447</v>
      </c>
    </row>
    <row r="54" spans="5:10" ht="15.75" thickBot="1" x14ac:dyDescent="0.3">
      <c r="E54" s="11" t="s">
        <v>8</v>
      </c>
      <c r="F54" s="12"/>
      <c r="G54" s="12"/>
      <c r="H54" s="12"/>
      <c r="I54" s="13"/>
      <c r="J54" s="37">
        <f>SUM(J53)</f>
        <v>0.17421602787456447</v>
      </c>
    </row>
    <row r="55" spans="5:10" x14ac:dyDescent="0.25">
      <c r="E55" s="49" t="s">
        <v>31</v>
      </c>
      <c r="F55" s="9">
        <f>0.075</f>
        <v>7.4999999999999997E-2</v>
      </c>
      <c r="G55" s="9" t="s">
        <v>28</v>
      </c>
      <c r="H55" s="40">
        <v>52</v>
      </c>
      <c r="I55" s="9">
        <v>14</v>
      </c>
      <c r="J55" s="10">
        <f>F55/(H55*I55)</f>
        <v>1.0302197802197802E-4</v>
      </c>
    </row>
    <row r="56" spans="5:10" ht="15.75" thickBot="1" x14ac:dyDescent="0.3">
      <c r="E56" s="50"/>
      <c r="F56" s="9">
        <f>0.025</f>
        <v>2.5000000000000001E-2</v>
      </c>
      <c r="G56" s="9" t="s">
        <v>29</v>
      </c>
      <c r="H56" s="38">
        <v>0.04</v>
      </c>
      <c r="I56" s="9">
        <v>14</v>
      </c>
      <c r="J56" s="10">
        <f>F56/(H56*I56)</f>
        <v>4.4642857142857144E-2</v>
      </c>
    </row>
    <row r="57" spans="5:10" ht="15.75" thickBot="1" x14ac:dyDescent="0.3">
      <c r="E57" s="11" t="s">
        <v>8</v>
      </c>
      <c r="F57" s="12"/>
      <c r="G57" s="12"/>
      <c r="H57" s="12"/>
      <c r="I57" s="13"/>
      <c r="J57" s="37">
        <f>SUM(J55:J56)</f>
        <v>4.4745879120879122E-2</v>
      </c>
    </row>
    <row r="58" spans="5:10" ht="15.75" thickBot="1" x14ac:dyDescent="0.3"/>
    <row r="59" spans="5:10" ht="15.75" thickBot="1" x14ac:dyDescent="0.3">
      <c r="E59" s="51" t="s">
        <v>32</v>
      </c>
      <c r="F59" s="51" t="s">
        <v>2</v>
      </c>
      <c r="G59" s="51" t="s">
        <v>3</v>
      </c>
      <c r="H59" s="51" t="s">
        <v>4</v>
      </c>
      <c r="I59" s="51" t="s">
        <v>5</v>
      </c>
      <c r="J59" s="51" t="s">
        <v>6</v>
      </c>
    </row>
    <row r="60" spans="5:10" x14ac:dyDescent="0.25">
      <c r="E60" s="52" t="s">
        <v>33</v>
      </c>
      <c r="F60" s="9">
        <f>0.0014</f>
        <v>1.4E-3</v>
      </c>
      <c r="G60" s="9" t="s">
        <v>34</v>
      </c>
      <c r="H60" s="39">
        <v>0.8</v>
      </c>
      <c r="I60" s="9">
        <v>0.58499999999999996</v>
      </c>
      <c r="J60" s="10">
        <f>F60/(H60*I60)</f>
        <v>2.9914529914529917E-3</v>
      </c>
    </row>
    <row r="61" spans="5:10" ht="15.75" thickBot="1" x14ac:dyDescent="0.3">
      <c r="E61" s="53"/>
      <c r="F61" s="9">
        <f>0.05</f>
        <v>0.05</v>
      </c>
      <c r="G61" s="9" t="s">
        <v>35</v>
      </c>
      <c r="H61" s="40">
        <v>204</v>
      </c>
      <c r="I61" s="9">
        <v>9.6600000000000005E-2</v>
      </c>
      <c r="J61" s="10">
        <f>F61/(H61*I61)</f>
        <v>2.5372467827710792E-3</v>
      </c>
    </row>
    <row r="62" spans="5:10" ht="15.75" thickBot="1" x14ac:dyDescent="0.3">
      <c r="E62" s="11" t="s">
        <v>8</v>
      </c>
      <c r="F62" s="12"/>
      <c r="G62" s="12"/>
      <c r="H62" s="12"/>
      <c r="I62" s="13"/>
      <c r="J62" s="37">
        <f>SUM(J60:J61)</f>
        <v>5.5286997742240709E-3</v>
      </c>
    </row>
    <row r="63" spans="5:10" ht="15.75" thickBot="1" x14ac:dyDescent="0.3"/>
    <row r="64" spans="5:10" ht="15.75" thickBot="1" x14ac:dyDescent="0.3">
      <c r="E64" s="54" t="s">
        <v>36</v>
      </c>
      <c r="F64" s="54" t="s">
        <v>2</v>
      </c>
      <c r="G64" s="54" t="s">
        <v>3</v>
      </c>
      <c r="H64" s="54" t="s">
        <v>4</v>
      </c>
      <c r="I64" s="54" t="s">
        <v>5</v>
      </c>
      <c r="J64" s="54" t="s">
        <v>6</v>
      </c>
    </row>
    <row r="65" spans="4:11" ht="15.75" thickBot="1" x14ac:dyDescent="0.3">
      <c r="E65" s="55" t="s">
        <v>37</v>
      </c>
      <c r="F65" s="9">
        <f>0.3</f>
        <v>0.3</v>
      </c>
      <c r="G65" s="3" t="s">
        <v>38</v>
      </c>
      <c r="H65" s="4">
        <v>1.2</v>
      </c>
      <c r="I65" s="5">
        <v>53.69</v>
      </c>
      <c r="J65" s="6">
        <f>F65/(H65*I65)</f>
        <v>4.6563605885639788E-3</v>
      </c>
    </row>
    <row r="66" spans="4:11" ht="15.75" thickBot="1" x14ac:dyDescent="0.3">
      <c r="E66" s="11" t="s">
        <v>8</v>
      </c>
      <c r="F66" s="12"/>
      <c r="G66" s="12"/>
      <c r="H66" s="12"/>
      <c r="I66" s="13"/>
      <c r="J66" s="37">
        <f>SUM(J65)</f>
        <v>4.6563605885639788E-3</v>
      </c>
    </row>
    <row r="68" spans="4:11" ht="15.75" thickBot="1" x14ac:dyDescent="0.3"/>
    <row r="69" spans="4:11" ht="15.75" thickBot="1" x14ac:dyDescent="0.3">
      <c r="D69" s="35"/>
      <c r="E69" s="17"/>
      <c r="F69" s="1" t="s">
        <v>10</v>
      </c>
      <c r="J69" s="35"/>
      <c r="K69" s="35"/>
    </row>
    <row r="70" spans="4:11" x14ac:dyDescent="0.25">
      <c r="D70" s="35"/>
      <c r="E70" s="19" t="s">
        <v>11</v>
      </c>
      <c r="F70" s="20">
        <v>20</v>
      </c>
      <c r="J70" s="35"/>
      <c r="K70" s="35"/>
    </row>
    <row r="71" spans="4:11" x14ac:dyDescent="0.25">
      <c r="D71" s="35"/>
      <c r="E71" s="21" t="s">
        <v>12</v>
      </c>
      <c r="F71" s="22">
        <v>15</v>
      </c>
      <c r="G71" s="18"/>
      <c r="J71" s="36"/>
      <c r="K71" s="35"/>
    </row>
    <row r="72" spans="4:11" x14ac:dyDescent="0.25">
      <c r="D72" s="35"/>
      <c r="E72" s="21" t="s">
        <v>0</v>
      </c>
      <c r="F72" s="22">
        <v>-5</v>
      </c>
      <c r="J72" s="35"/>
      <c r="K72" s="35"/>
    </row>
    <row r="73" spans="4:11" x14ac:dyDescent="0.25">
      <c r="D73" s="35"/>
      <c r="E73" s="21" t="s">
        <v>13</v>
      </c>
      <c r="F73" s="22">
        <v>0</v>
      </c>
      <c r="G73" s="18"/>
      <c r="J73" s="35"/>
      <c r="K73" s="35"/>
    </row>
    <row r="74" spans="4:11" x14ac:dyDescent="0.25">
      <c r="E74" s="21" t="s">
        <v>14</v>
      </c>
      <c r="F74" s="22">
        <v>7</v>
      </c>
      <c r="J74" s="35"/>
      <c r="K74" s="35"/>
    </row>
    <row r="75" spans="4:11" ht="15.75" thickBot="1" x14ac:dyDescent="0.3">
      <c r="E75" s="24" t="s">
        <v>15</v>
      </c>
      <c r="F75" s="25">
        <v>15</v>
      </c>
      <c r="J75" s="35"/>
      <c r="K75" s="35"/>
    </row>
    <row r="76" spans="4:11" x14ac:dyDescent="0.25">
      <c r="J76" s="35"/>
      <c r="K76" s="35"/>
    </row>
    <row r="78" spans="4:11" ht="15.75" thickBot="1" x14ac:dyDescent="0.3"/>
    <row r="79" spans="4:11" ht="15.75" thickBot="1" x14ac:dyDescent="0.3">
      <c r="E79" s="26"/>
      <c r="F79" s="27" t="s">
        <v>16</v>
      </c>
      <c r="G79" s="15" t="s">
        <v>17</v>
      </c>
      <c r="H79" s="2" t="s">
        <v>18</v>
      </c>
    </row>
    <row r="80" spans="4:11" x14ac:dyDescent="0.25">
      <c r="E80" s="16" t="s">
        <v>40</v>
      </c>
      <c r="F80" s="16">
        <f>F70-F71</f>
        <v>5</v>
      </c>
      <c r="G80" s="28"/>
      <c r="H80" s="7"/>
    </row>
    <row r="81" spans="5:8" x14ac:dyDescent="0.25">
      <c r="E81" s="16" t="s">
        <v>41</v>
      </c>
      <c r="F81" s="16">
        <f>F74-F71</f>
        <v>-8</v>
      </c>
      <c r="G81" s="28"/>
      <c r="H81" s="7"/>
    </row>
    <row r="82" spans="5:8" x14ac:dyDescent="0.25">
      <c r="E82" s="16" t="s">
        <v>42</v>
      </c>
      <c r="F82" s="16">
        <f>F70-F71</f>
        <v>5</v>
      </c>
      <c r="G82" s="28"/>
      <c r="H82" s="7"/>
    </row>
    <row r="83" spans="5:8" x14ac:dyDescent="0.25">
      <c r="E83" s="16" t="s">
        <v>43</v>
      </c>
      <c r="F83" s="16">
        <f>F73-F71</f>
        <v>-15</v>
      </c>
      <c r="G83" s="28"/>
      <c r="H83" s="7"/>
    </row>
    <row r="84" spans="5:8" x14ac:dyDescent="0.25">
      <c r="E84" s="16" t="s">
        <v>44</v>
      </c>
      <c r="F84" s="16">
        <f>F73-F74</f>
        <v>-7</v>
      </c>
      <c r="G84" s="28"/>
      <c r="H84" s="7"/>
    </row>
    <row r="85" spans="5:8" x14ac:dyDescent="0.25">
      <c r="E85" s="16" t="s">
        <v>19</v>
      </c>
      <c r="F85" s="16">
        <f>F70-F71</f>
        <v>5</v>
      </c>
      <c r="G85" s="28"/>
      <c r="H85" s="7"/>
    </row>
    <row r="86" spans="5:8" ht="15.75" thickBot="1" x14ac:dyDescent="0.3">
      <c r="E86" s="29" t="s">
        <v>9</v>
      </c>
      <c r="F86" s="29">
        <f>F70-F71</f>
        <v>5</v>
      </c>
      <c r="G86" s="28"/>
      <c r="H86" s="30"/>
    </row>
    <row r="87" spans="5:8" ht="15.75" thickBot="1" x14ac:dyDescent="0.3">
      <c r="E87" s="31" t="s">
        <v>39</v>
      </c>
      <c r="F87" s="32"/>
      <c r="G87" s="33">
        <f>SUM(G80:G86)</f>
        <v>0</v>
      </c>
      <c r="H87" s="34">
        <f>G87*3600</f>
        <v>0</v>
      </c>
    </row>
  </sheetData>
  <mergeCells count="21">
    <mergeCell ref="E60:E61"/>
    <mergeCell ref="E62:I62"/>
    <mergeCell ref="E66:I66"/>
    <mergeCell ref="E35:E37"/>
    <mergeCell ref="E38:I38"/>
    <mergeCell ref="E54:I54"/>
    <mergeCell ref="E55:E56"/>
    <mergeCell ref="E57:I57"/>
    <mergeCell ref="H79:H86"/>
    <mergeCell ref="E87:F87"/>
    <mergeCell ref="E39:E41"/>
    <mergeCell ref="E42:I42"/>
    <mergeCell ref="E43:E45"/>
    <mergeCell ref="E46:I46"/>
    <mergeCell ref="E30:I30"/>
    <mergeCell ref="E47:E49"/>
    <mergeCell ref="E50:I50"/>
    <mergeCell ref="E24:J24"/>
    <mergeCell ref="E27:E29"/>
    <mergeCell ref="E31:E33"/>
    <mergeCell ref="E34:I34"/>
  </mergeCells>
  <pageMargins left="0.7" right="0.7" top="0.75" bottom="0.75" header="0.3" footer="0.3"/>
  <pageSetup paperSize="9" orientation="portrait" r:id="rId1"/>
  <ignoredErrors>
    <ignoredError sqref="J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C61A-E307-4342-94C4-0AFF545AB8D5}">
  <dimension ref="D23:K76"/>
  <sheetViews>
    <sheetView topLeftCell="C41" workbookViewId="0">
      <selection activeCell="G59" sqref="G59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5" t="s">
        <v>0</v>
      </c>
      <c r="F24" s="46"/>
      <c r="G24" s="46"/>
      <c r="H24" s="46"/>
      <c r="I24" s="46"/>
      <c r="J24" s="47"/>
    </row>
    <row r="25" spans="5:11" ht="15.75" thickBot="1" x14ac:dyDescent="0.3"/>
    <row r="26" spans="5:11" ht="15.75" thickBot="1" x14ac:dyDescent="0.3">
      <c r="E26" s="41" t="s">
        <v>1</v>
      </c>
      <c r="F26" s="41" t="s">
        <v>2</v>
      </c>
      <c r="G26" s="41" t="s">
        <v>3</v>
      </c>
      <c r="H26" s="41" t="s">
        <v>4</v>
      </c>
      <c r="I26" s="41" t="s">
        <v>5</v>
      </c>
      <c r="J26" s="41" t="s">
        <v>6</v>
      </c>
      <c r="K26" s="17"/>
    </row>
    <row r="27" spans="5:11" x14ac:dyDescent="0.25">
      <c r="E27" s="42">
        <v>3</v>
      </c>
      <c r="F27" s="9">
        <f>0.1</f>
        <v>0.1</v>
      </c>
      <c r="G27" s="3" t="s">
        <v>21</v>
      </c>
      <c r="H27" s="4">
        <v>1.8</v>
      </c>
      <c r="I27" s="9">
        <v>22</v>
      </c>
      <c r="J27" s="6">
        <f>F27/(H27*I27)</f>
        <v>2.5252525252525255E-3</v>
      </c>
      <c r="K27" s="23"/>
    </row>
    <row r="28" spans="5:11" x14ac:dyDescent="0.25">
      <c r="E28" s="43"/>
      <c r="F28" s="9">
        <f>(0.2-$F27)/2</f>
        <v>0.05</v>
      </c>
      <c r="G28" s="8" t="s">
        <v>7</v>
      </c>
      <c r="H28" s="8">
        <v>2.5000000000000001E-2</v>
      </c>
      <c r="I28" s="9">
        <v>22</v>
      </c>
      <c r="J28" s="10">
        <f>F28/(H28*I28)</f>
        <v>9.0909090909090912E-2</v>
      </c>
      <c r="K28" s="17"/>
    </row>
    <row r="29" spans="5:11" ht="15.75" thickBot="1" x14ac:dyDescent="0.3">
      <c r="E29" s="44"/>
      <c r="F29" s="9">
        <f>(0.2-$F27)/2</f>
        <v>0.05</v>
      </c>
      <c r="G29" s="8" t="s">
        <v>22</v>
      </c>
      <c r="H29" s="8">
        <v>1.6</v>
      </c>
      <c r="I29" s="9">
        <v>22</v>
      </c>
      <c r="J29" s="10">
        <f t="shared" ref="J29" si="0">F29/(H29*I29)</f>
        <v>1.4204545454545455E-3</v>
      </c>
    </row>
    <row r="30" spans="5:11" ht="15.75" thickBot="1" x14ac:dyDescent="0.3">
      <c r="E30" s="11" t="s">
        <v>8</v>
      </c>
      <c r="F30" s="12"/>
      <c r="G30" s="12"/>
      <c r="H30" s="12"/>
      <c r="I30" s="13"/>
      <c r="J30" s="37">
        <f>SUM(J27:J29)</f>
        <v>9.4854797979797983E-2</v>
      </c>
    </row>
    <row r="31" spans="5:11" x14ac:dyDescent="0.25">
      <c r="E31" s="42">
        <v>5</v>
      </c>
      <c r="F31" s="9">
        <v>0.1</v>
      </c>
      <c r="G31" s="3" t="s">
        <v>23</v>
      </c>
      <c r="H31" s="4">
        <v>0.9</v>
      </c>
      <c r="I31" s="5">
        <v>14.52</v>
      </c>
      <c r="J31" s="6">
        <f>F31/(H31*I31)</f>
        <v>7.6522803795531077E-3</v>
      </c>
    </row>
    <row r="32" spans="5:11" x14ac:dyDescent="0.25">
      <c r="E32" s="43"/>
      <c r="F32" s="9">
        <f>0.1/2</f>
        <v>0.05</v>
      </c>
      <c r="G32" s="8" t="s">
        <v>24</v>
      </c>
      <c r="H32" s="8">
        <v>0.04</v>
      </c>
      <c r="I32" s="9">
        <v>14.52</v>
      </c>
      <c r="J32" s="10">
        <f>F32/(H32*I32)</f>
        <v>8.6088154269972461E-2</v>
      </c>
    </row>
    <row r="33" spans="5:11" ht="15.75" thickBot="1" x14ac:dyDescent="0.3">
      <c r="E33" s="44"/>
      <c r="F33" s="9">
        <f>0.1/2</f>
        <v>0.05</v>
      </c>
      <c r="G33" s="8" t="s">
        <v>25</v>
      </c>
      <c r="H33" s="8">
        <v>3.5000000000000003E-2</v>
      </c>
      <c r="I33" s="9">
        <v>14.52</v>
      </c>
      <c r="J33" s="10">
        <f t="shared" ref="J33" si="1">F33/(H33*I33)</f>
        <v>9.8386462022825666E-2</v>
      </c>
    </row>
    <row r="34" spans="5:11" ht="15.75" thickBot="1" x14ac:dyDescent="0.3">
      <c r="E34" s="11" t="s">
        <v>8</v>
      </c>
      <c r="F34" s="12"/>
      <c r="G34" s="12"/>
      <c r="H34" s="12"/>
      <c r="I34" s="13"/>
      <c r="J34" s="14">
        <f>SUM(J31:J33)</f>
        <v>0.19212689667235122</v>
      </c>
    </row>
    <row r="35" spans="5:11" x14ac:dyDescent="0.25">
      <c r="E35" s="42">
        <v>6</v>
      </c>
      <c r="F35" s="9">
        <v>0.1</v>
      </c>
      <c r="G35" s="3" t="s">
        <v>23</v>
      </c>
      <c r="H35" s="4">
        <v>0.9</v>
      </c>
      <c r="I35" s="9">
        <v>19.5</v>
      </c>
      <c r="J35" s="6">
        <f>F35/(H35*I35)</f>
        <v>5.6980056980056983E-3</v>
      </c>
    </row>
    <row r="36" spans="5:11" x14ac:dyDescent="0.25">
      <c r="E36" s="43"/>
      <c r="F36" s="9">
        <f>0.1/2</f>
        <v>0.05</v>
      </c>
      <c r="G36" s="8" t="s">
        <v>24</v>
      </c>
      <c r="H36" s="8">
        <v>0.04</v>
      </c>
      <c r="I36" s="9">
        <v>19.5</v>
      </c>
      <c r="J36" s="10">
        <f>F36/(H36*I36)</f>
        <v>6.4102564102564111E-2</v>
      </c>
      <c r="K36" s="56"/>
    </row>
    <row r="37" spans="5:11" ht="15.75" thickBot="1" x14ac:dyDescent="0.3">
      <c r="E37" s="44"/>
      <c r="F37" s="9">
        <f>0.1/2</f>
        <v>0.05</v>
      </c>
      <c r="G37" s="8" t="s">
        <v>25</v>
      </c>
      <c r="H37" s="8">
        <v>3.5000000000000003E-2</v>
      </c>
      <c r="I37" s="9">
        <v>19.5</v>
      </c>
      <c r="J37" s="10">
        <f t="shared" ref="J37" si="2">F37/(H37*I37)</f>
        <v>7.326007326007325E-2</v>
      </c>
    </row>
    <row r="38" spans="5:11" ht="15.75" thickBot="1" x14ac:dyDescent="0.3">
      <c r="E38" s="11" t="s">
        <v>8</v>
      </c>
      <c r="F38" s="12"/>
      <c r="G38" s="12"/>
      <c r="H38" s="12"/>
      <c r="I38" s="13"/>
      <c r="J38" s="14">
        <f>SUM(J35:J37)</f>
        <v>0.14306064306064306</v>
      </c>
    </row>
    <row r="39" spans="5:11" x14ac:dyDescent="0.25">
      <c r="E39" s="42">
        <v>10</v>
      </c>
      <c r="F39" s="9">
        <v>0.1</v>
      </c>
      <c r="G39" s="3" t="s">
        <v>21</v>
      </c>
      <c r="H39" s="4">
        <v>1.8</v>
      </c>
      <c r="I39" s="9">
        <v>14.52</v>
      </c>
      <c r="J39" s="6">
        <f>F39/(H39*I39)</f>
        <v>3.8261401897765539E-3</v>
      </c>
    </row>
    <row r="40" spans="5:11" x14ac:dyDescent="0.25">
      <c r="E40" s="43"/>
      <c r="F40" s="9">
        <f>0.1/2</f>
        <v>0.05</v>
      </c>
      <c r="G40" s="8" t="s">
        <v>7</v>
      </c>
      <c r="H40" s="8">
        <v>2.5000000000000001E-2</v>
      </c>
      <c r="I40" s="9">
        <v>14.52</v>
      </c>
      <c r="J40" s="10">
        <f>F40/(H40*I40)</f>
        <v>0.13774104683195593</v>
      </c>
    </row>
    <row r="41" spans="5:11" ht="15.75" thickBot="1" x14ac:dyDescent="0.3">
      <c r="E41" s="44"/>
      <c r="F41" s="9">
        <f>0.1/2</f>
        <v>0.05</v>
      </c>
      <c r="G41" s="8" t="s">
        <v>22</v>
      </c>
      <c r="H41" s="8">
        <v>1.6</v>
      </c>
      <c r="I41" s="9">
        <v>14.52</v>
      </c>
      <c r="J41" s="10">
        <f t="shared" ref="J41" si="3">F41/(H41*I41)</f>
        <v>2.1522038567493114E-3</v>
      </c>
    </row>
    <row r="42" spans="5:11" ht="15.75" thickBot="1" x14ac:dyDescent="0.3">
      <c r="E42" s="11" t="s">
        <v>8</v>
      </c>
      <c r="F42" s="12"/>
      <c r="G42" s="12"/>
      <c r="H42" s="12"/>
      <c r="I42" s="13"/>
      <c r="J42" s="14">
        <f>SUM(J39:J41)</f>
        <v>0.14371939087848179</v>
      </c>
    </row>
    <row r="43" spans="5:11" ht="15.75" thickBot="1" x14ac:dyDescent="0.3"/>
    <row r="44" spans="5:11" ht="15.75" thickBot="1" x14ac:dyDescent="0.3">
      <c r="E44" s="48" t="s">
        <v>26</v>
      </c>
      <c r="F44" s="48" t="s">
        <v>2</v>
      </c>
      <c r="G44" s="48" t="s">
        <v>3</v>
      </c>
      <c r="H44" s="48" t="s">
        <v>4</v>
      </c>
      <c r="I44" s="48" t="s">
        <v>5</v>
      </c>
      <c r="J44" s="48" t="s">
        <v>6</v>
      </c>
    </row>
    <row r="45" spans="5:11" ht="15.75" thickBot="1" x14ac:dyDescent="0.3">
      <c r="E45" s="48" t="s">
        <v>27</v>
      </c>
      <c r="F45" s="9">
        <f>0.05</f>
        <v>0.05</v>
      </c>
      <c r="G45" s="3" t="s">
        <v>30</v>
      </c>
      <c r="H45" s="4">
        <v>0.14000000000000001</v>
      </c>
      <c r="I45" s="5">
        <v>2.0499999999999998</v>
      </c>
      <c r="J45" s="6">
        <f>F45/(H45*I45)</f>
        <v>0.17421602787456447</v>
      </c>
    </row>
    <row r="46" spans="5:11" ht="15.75" thickBot="1" x14ac:dyDescent="0.3">
      <c r="E46" s="11" t="s">
        <v>8</v>
      </c>
      <c r="F46" s="12"/>
      <c r="G46" s="12"/>
      <c r="H46" s="12"/>
      <c r="I46" s="13"/>
      <c r="J46" s="37">
        <f>SUM(J45)</f>
        <v>0.17421602787456447</v>
      </c>
    </row>
    <row r="47" spans="5:11" ht="15.75" thickBot="1" x14ac:dyDescent="0.3"/>
    <row r="48" spans="5:11" ht="15.75" thickBot="1" x14ac:dyDescent="0.3">
      <c r="E48" s="54" t="s">
        <v>36</v>
      </c>
      <c r="F48" s="54" t="s">
        <v>2</v>
      </c>
      <c r="G48" s="54" t="s">
        <v>3</v>
      </c>
      <c r="H48" s="54" t="s">
        <v>4</v>
      </c>
      <c r="I48" s="54" t="s">
        <v>5</v>
      </c>
      <c r="J48" s="54" t="s">
        <v>6</v>
      </c>
    </row>
    <row r="49" spans="5:10" ht="15.75" thickBot="1" x14ac:dyDescent="0.3">
      <c r="E49" s="55" t="s">
        <v>37</v>
      </c>
      <c r="F49" s="9">
        <f>0.3</f>
        <v>0.3</v>
      </c>
      <c r="G49" s="3" t="s">
        <v>38</v>
      </c>
      <c r="H49" s="4">
        <v>1.2</v>
      </c>
      <c r="I49" s="5">
        <v>19.98</v>
      </c>
      <c r="J49" s="6">
        <f>F49/(H49*I49)</f>
        <v>1.2512512512512513E-2</v>
      </c>
    </row>
    <row r="50" spans="5:10" ht="15.75" thickBot="1" x14ac:dyDescent="0.3">
      <c r="E50" s="11" t="s">
        <v>8</v>
      </c>
      <c r="F50" s="12"/>
      <c r="G50" s="12"/>
      <c r="H50" s="12"/>
      <c r="I50" s="13"/>
      <c r="J50" s="37">
        <f>SUM(J49)</f>
        <v>1.2512512512512513E-2</v>
      </c>
    </row>
    <row r="53" spans="5:10" ht="15.75" thickBot="1" x14ac:dyDescent="0.3"/>
    <row r="54" spans="5:10" ht="15.75" thickBot="1" x14ac:dyDescent="0.3">
      <c r="E54" s="17"/>
      <c r="F54" s="1" t="s">
        <v>10</v>
      </c>
    </row>
    <row r="55" spans="5:10" x14ac:dyDescent="0.25">
      <c r="E55" s="19" t="s">
        <v>11</v>
      </c>
      <c r="F55" s="20">
        <v>20</v>
      </c>
    </row>
    <row r="56" spans="5:10" x14ac:dyDescent="0.25">
      <c r="E56" s="21" t="s">
        <v>12</v>
      </c>
      <c r="F56" s="22">
        <v>15</v>
      </c>
    </row>
    <row r="57" spans="5:10" x14ac:dyDescent="0.25">
      <c r="E57" s="21" t="s">
        <v>0</v>
      </c>
      <c r="F57" s="22">
        <v>-5</v>
      </c>
    </row>
    <row r="58" spans="5:10" x14ac:dyDescent="0.25">
      <c r="E58" s="21" t="s">
        <v>13</v>
      </c>
      <c r="F58" s="22">
        <v>0</v>
      </c>
    </row>
    <row r="59" spans="5:10" x14ac:dyDescent="0.25">
      <c r="E59" s="21" t="s">
        <v>14</v>
      </c>
      <c r="F59" s="22">
        <v>7</v>
      </c>
    </row>
    <row r="60" spans="5:10" ht="15.75" thickBot="1" x14ac:dyDescent="0.3">
      <c r="E60" s="24" t="s">
        <v>15</v>
      </c>
      <c r="F60" s="25">
        <v>15</v>
      </c>
      <c r="G60" s="18"/>
    </row>
    <row r="62" spans="5:10" ht="15.75" thickBot="1" x14ac:dyDescent="0.3"/>
    <row r="63" spans="5:10" ht="15.75" thickBot="1" x14ac:dyDescent="0.3">
      <c r="E63" s="26"/>
      <c r="F63" s="27" t="s">
        <v>16</v>
      </c>
      <c r="G63" s="15" t="s">
        <v>17</v>
      </c>
      <c r="H63" s="2" t="s">
        <v>18</v>
      </c>
    </row>
    <row r="64" spans="5:10" x14ac:dyDescent="0.25">
      <c r="E64" s="16" t="s">
        <v>45</v>
      </c>
      <c r="F64" s="16">
        <f>F55-F57</f>
        <v>25</v>
      </c>
      <c r="G64" s="28"/>
      <c r="H64" s="7"/>
    </row>
    <row r="65" spans="4:11" x14ac:dyDescent="0.25">
      <c r="E65" s="16" t="s">
        <v>46</v>
      </c>
      <c r="F65" s="16">
        <f>F59-F57</f>
        <v>12</v>
      </c>
      <c r="G65" s="28"/>
      <c r="H65" s="7"/>
    </row>
    <row r="66" spans="4:11" x14ac:dyDescent="0.25">
      <c r="E66" s="16" t="s">
        <v>47</v>
      </c>
      <c r="F66" s="16">
        <f>F58-F57</f>
        <v>5</v>
      </c>
      <c r="G66" s="28"/>
      <c r="H66" s="7"/>
    </row>
    <row r="67" spans="4:11" x14ac:dyDescent="0.25">
      <c r="E67" s="16" t="s">
        <v>19</v>
      </c>
      <c r="F67" s="16">
        <f>F55-F57</f>
        <v>25</v>
      </c>
      <c r="G67" s="28"/>
      <c r="H67" s="7"/>
    </row>
    <row r="68" spans="4:11" ht="15.75" thickBot="1" x14ac:dyDescent="0.3">
      <c r="E68" s="16" t="s">
        <v>9</v>
      </c>
      <c r="F68" s="16">
        <f>F55-F57</f>
        <v>25</v>
      </c>
      <c r="G68" s="28"/>
      <c r="H68" s="7"/>
    </row>
    <row r="69" spans="4:11" ht="15.75" thickBot="1" x14ac:dyDescent="0.3">
      <c r="D69" s="35"/>
      <c r="E69" s="31" t="s">
        <v>20</v>
      </c>
      <c r="F69" s="32"/>
      <c r="G69" s="33">
        <f ca="1">SUM(G64:G70)</f>
        <v>0</v>
      </c>
      <c r="H69" s="34">
        <f ca="1">G69*3600</f>
        <v>0</v>
      </c>
      <c r="J69" s="35"/>
      <c r="K69" s="35"/>
    </row>
    <row r="70" spans="4:11" x14ac:dyDescent="0.25">
      <c r="J70" s="35"/>
      <c r="K70" s="35"/>
    </row>
    <row r="71" spans="4:11" x14ac:dyDescent="0.25">
      <c r="J71" s="36"/>
      <c r="K71" s="35"/>
    </row>
    <row r="72" spans="4:11" x14ac:dyDescent="0.25">
      <c r="J72" s="35"/>
      <c r="K72" s="35"/>
    </row>
    <row r="73" spans="4:11" x14ac:dyDescent="0.25">
      <c r="D73" s="35"/>
      <c r="J73" s="35"/>
      <c r="K73" s="35"/>
    </row>
    <row r="74" spans="4:11" x14ac:dyDescent="0.25">
      <c r="J74" s="35"/>
      <c r="K74" s="35"/>
    </row>
    <row r="75" spans="4:11" x14ac:dyDescent="0.25">
      <c r="J75" s="35"/>
      <c r="K75" s="35"/>
    </row>
    <row r="76" spans="4:11" x14ac:dyDescent="0.25">
      <c r="J76" s="35"/>
      <c r="K76" s="35"/>
    </row>
  </sheetData>
  <mergeCells count="13">
    <mergeCell ref="E50:I50"/>
    <mergeCell ref="E69:F69"/>
    <mergeCell ref="H63:H68"/>
    <mergeCell ref="E46:I46"/>
    <mergeCell ref="E38:I38"/>
    <mergeCell ref="E39:E41"/>
    <mergeCell ref="E42:I42"/>
    <mergeCell ref="E24:J24"/>
    <mergeCell ref="E27:E29"/>
    <mergeCell ref="E30:I30"/>
    <mergeCell ref="E31:E33"/>
    <mergeCell ref="E34:I34"/>
    <mergeCell ref="E35:E3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5444-C78B-42AF-BB4D-FBB961764521}">
  <dimension ref="D23:K76"/>
  <sheetViews>
    <sheetView topLeftCell="A47" workbookViewId="0">
      <selection activeCell="E70" sqref="E70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5" t="s">
        <v>13</v>
      </c>
      <c r="F24" s="46"/>
      <c r="G24" s="46"/>
      <c r="H24" s="46"/>
      <c r="I24" s="46"/>
      <c r="J24" s="47"/>
    </row>
    <row r="25" spans="5:11" ht="15.75" thickBot="1" x14ac:dyDescent="0.3"/>
    <row r="26" spans="5:11" ht="15.75" thickBot="1" x14ac:dyDescent="0.3">
      <c r="E26" s="41" t="s">
        <v>1</v>
      </c>
      <c r="F26" s="41" t="s">
        <v>2</v>
      </c>
      <c r="G26" s="41" t="s">
        <v>3</v>
      </c>
      <c r="H26" s="41" t="s">
        <v>4</v>
      </c>
      <c r="I26" s="41" t="s">
        <v>5</v>
      </c>
      <c r="J26" s="41" t="s">
        <v>6</v>
      </c>
      <c r="K26" s="17"/>
    </row>
    <row r="27" spans="5:11" x14ac:dyDescent="0.25">
      <c r="E27" s="42">
        <v>6</v>
      </c>
      <c r="F27" s="9">
        <f>0.1</f>
        <v>0.1</v>
      </c>
      <c r="G27" s="3" t="s">
        <v>23</v>
      </c>
      <c r="H27" s="4">
        <v>0.9</v>
      </c>
      <c r="I27" s="9">
        <v>16.36</v>
      </c>
      <c r="J27" s="6">
        <f>F27/(H27*I27)</f>
        <v>6.7916327085031248E-3</v>
      </c>
      <c r="K27" s="23"/>
    </row>
    <row r="28" spans="5:11" x14ac:dyDescent="0.25">
      <c r="E28" s="43"/>
      <c r="F28" s="9">
        <f>(0.2-$F27)/2</f>
        <v>0.05</v>
      </c>
      <c r="G28" s="8" t="s">
        <v>24</v>
      </c>
      <c r="H28" s="8">
        <v>0.04</v>
      </c>
      <c r="I28" s="9">
        <v>16.36</v>
      </c>
      <c r="J28" s="10">
        <f>F28/(H28*I28)</f>
        <v>7.6405867970660152E-2</v>
      </c>
      <c r="K28" s="17"/>
    </row>
    <row r="29" spans="5:11" ht="15.75" thickBot="1" x14ac:dyDescent="0.3">
      <c r="E29" s="44"/>
      <c r="F29" s="9">
        <f>(0.2-$F27)/2</f>
        <v>0.05</v>
      </c>
      <c r="G29" s="8" t="s">
        <v>25</v>
      </c>
      <c r="H29" s="8">
        <v>3.5000000000000003E-2</v>
      </c>
      <c r="I29" s="9">
        <v>16.36</v>
      </c>
      <c r="J29" s="10">
        <f t="shared" ref="J29" si="0">F29/(H29*I29)</f>
        <v>8.7320991966468739E-2</v>
      </c>
    </row>
    <row r="30" spans="5:11" ht="15.75" thickBot="1" x14ac:dyDescent="0.3">
      <c r="E30" s="11" t="s">
        <v>8</v>
      </c>
      <c r="F30" s="12"/>
      <c r="G30" s="12"/>
      <c r="H30" s="12"/>
      <c r="I30" s="13"/>
      <c r="J30" s="37">
        <f>SUM(J27:J29)</f>
        <v>0.17051849264563201</v>
      </c>
    </row>
    <row r="31" spans="5:11" x14ac:dyDescent="0.25">
      <c r="E31" s="42">
        <v>8</v>
      </c>
      <c r="F31" s="9">
        <v>0.1</v>
      </c>
      <c r="G31" s="3" t="s">
        <v>23</v>
      </c>
      <c r="H31" s="4">
        <v>0.9</v>
      </c>
      <c r="I31" s="5">
        <v>13.14</v>
      </c>
      <c r="J31" s="6">
        <f>F31/(H31*I31)</f>
        <v>8.4559445290038893E-3</v>
      </c>
    </row>
    <row r="32" spans="5:11" x14ac:dyDescent="0.25">
      <c r="E32" s="43"/>
      <c r="F32" s="9">
        <f>0.1/2</f>
        <v>0.05</v>
      </c>
      <c r="G32" s="8" t="s">
        <v>24</v>
      </c>
      <c r="H32" s="8">
        <v>0.04</v>
      </c>
      <c r="I32" s="9">
        <v>13.14</v>
      </c>
      <c r="J32" s="10">
        <f>F32/(H32*I32)</f>
        <v>9.5129375951293754E-2</v>
      </c>
    </row>
    <row r="33" spans="5:11" ht="15.75" thickBot="1" x14ac:dyDescent="0.3">
      <c r="E33" s="44"/>
      <c r="F33" s="9">
        <f>0.1/2</f>
        <v>0.05</v>
      </c>
      <c r="G33" s="8" t="s">
        <v>25</v>
      </c>
      <c r="H33" s="8">
        <v>3.5000000000000003E-2</v>
      </c>
      <c r="I33" s="9">
        <v>13.14</v>
      </c>
      <c r="J33" s="10">
        <f t="shared" ref="J33" si="1">F33/(H33*I33)</f>
        <v>0.10871928680147856</v>
      </c>
    </row>
    <row r="34" spans="5:11" ht="15.75" thickBot="1" x14ac:dyDescent="0.3">
      <c r="E34" s="11" t="s">
        <v>8</v>
      </c>
      <c r="F34" s="12"/>
      <c r="G34" s="12"/>
      <c r="H34" s="12"/>
      <c r="I34" s="13"/>
      <c r="J34" s="14">
        <f>SUM(J31:J33)</f>
        <v>0.21230460728177619</v>
      </c>
    </row>
    <row r="35" spans="5:11" x14ac:dyDescent="0.25">
      <c r="E35" s="42">
        <v>9</v>
      </c>
      <c r="F35" s="9">
        <v>0.1</v>
      </c>
      <c r="G35" s="3" t="s">
        <v>23</v>
      </c>
      <c r="H35" s="4">
        <v>0.9</v>
      </c>
      <c r="I35" s="9">
        <v>16.36</v>
      </c>
      <c r="J35" s="6">
        <f>F35/(H35*I35)</f>
        <v>6.7916327085031248E-3</v>
      </c>
    </row>
    <row r="36" spans="5:11" x14ac:dyDescent="0.25">
      <c r="E36" s="43"/>
      <c r="F36" s="9">
        <f>0.1/2</f>
        <v>0.05</v>
      </c>
      <c r="G36" s="8" t="s">
        <v>24</v>
      </c>
      <c r="H36" s="8">
        <v>0.04</v>
      </c>
      <c r="I36" s="9">
        <v>16.36</v>
      </c>
      <c r="J36" s="10">
        <f>F36/(H36*I36)</f>
        <v>7.6405867970660152E-2</v>
      </c>
      <c r="K36" s="56"/>
    </row>
    <row r="37" spans="5:11" ht="15.75" thickBot="1" x14ac:dyDescent="0.3">
      <c r="E37" s="44"/>
      <c r="F37" s="9">
        <f>0.1/2</f>
        <v>0.05</v>
      </c>
      <c r="G37" s="8" t="s">
        <v>25</v>
      </c>
      <c r="H37" s="8">
        <v>3.5000000000000003E-2</v>
      </c>
      <c r="I37" s="9">
        <v>16.36</v>
      </c>
      <c r="J37" s="10">
        <f t="shared" ref="J37" si="2">F37/(H37*I37)</f>
        <v>8.7320991966468739E-2</v>
      </c>
    </row>
    <row r="38" spans="5:11" ht="15.75" thickBot="1" x14ac:dyDescent="0.3">
      <c r="E38" s="11" t="s">
        <v>8</v>
      </c>
      <c r="F38" s="12"/>
      <c r="G38" s="12"/>
      <c r="H38" s="12"/>
      <c r="I38" s="13"/>
      <c r="J38" s="14">
        <f>SUM(J35:J37)</f>
        <v>0.17051849264563201</v>
      </c>
    </row>
    <row r="39" spans="5:11" x14ac:dyDescent="0.25">
      <c r="E39" s="42">
        <v>10</v>
      </c>
      <c r="F39" s="9">
        <v>0.1</v>
      </c>
      <c r="G39" s="3" t="s">
        <v>21</v>
      </c>
      <c r="H39" s="4">
        <v>1.8</v>
      </c>
      <c r="I39" s="9">
        <v>15.64</v>
      </c>
      <c r="J39" s="6">
        <f>F39/(H39*I39)</f>
        <v>3.5521454958795111E-3</v>
      </c>
    </row>
    <row r="40" spans="5:11" x14ac:dyDescent="0.25">
      <c r="E40" s="43"/>
      <c r="F40" s="9">
        <f>0.1/2</f>
        <v>0.05</v>
      </c>
      <c r="G40" s="8" t="s">
        <v>7</v>
      </c>
      <c r="H40" s="8">
        <v>2.5000000000000001E-2</v>
      </c>
      <c r="I40" s="9">
        <v>15.64</v>
      </c>
      <c r="J40" s="10">
        <f>F40/(H40*I40)</f>
        <v>0.12787723785166241</v>
      </c>
    </row>
    <row r="41" spans="5:11" ht="15.75" thickBot="1" x14ac:dyDescent="0.3">
      <c r="E41" s="44"/>
      <c r="F41" s="9">
        <f>0.1/2</f>
        <v>0.05</v>
      </c>
      <c r="G41" s="8" t="s">
        <v>22</v>
      </c>
      <c r="H41" s="8">
        <v>1.6</v>
      </c>
      <c r="I41" s="9">
        <v>15.64</v>
      </c>
      <c r="J41" s="10">
        <f t="shared" ref="J41" si="3">F41/(H41*I41)</f>
        <v>1.9980818414322252E-3</v>
      </c>
    </row>
    <row r="42" spans="5:11" ht="15.75" thickBot="1" x14ac:dyDescent="0.3">
      <c r="E42" s="11" t="s">
        <v>8</v>
      </c>
      <c r="F42" s="12"/>
      <c r="G42" s="12"/>
      <c r="H42" s="12"/>
      <c r="I42" s="13"/>
      <c r="J42" s="14">
        <f>SUM(J39:J41)</f>
        <v>0.13342746518897414</v>
      </c>
    </row>
    <row r="43" spans="5:11" ht="15.75" thickBot="1" x14ac:dyDescent="0.3"/>
    <row r="44" spans="5:11" ht="15.75" thickBot="1" x14ac:dyDescent="0.3">
      <c r="E44" s="48" t="s">
        <v>26</v>
      </c>
      <c r="F44" s="48" t="s">
        <v>2</v>
      </c>
      <c r="G44" s="48" t="s">
        <v>3</v>
      </c>
      <c r="H44" s="48" t="s">
        <v>4</v>
      </c>
      <c r="I44" s="48" t="s">
        <v>5</v>
      </c>
      <c r="J44" s="48" t="s">
        <v>6</v>
      </c>
    </row>
    <row r="45" spans="5:11" ht="15.75" thickBot="1" x14ac:dyDescent="0.3">
      <c r="E45" s="48" t="s">
        <v>27</v>
      </c>
      <c r="F45" s="9">
        <f>0.05</f>
        <v>0.05</v>
      </c>
      <c r="G45" s="3" t="s">
        <v>30</v>
      </c>
      <c r="H45" s="4">
        <v>0.14000000000000001</v>
      </c>
      <c r="I45" s="5">
        <v>2.0499999999999998</v>
      </c>
      <c r="J45" s="6">
        <f>F45/(H45*I45)</f>
        <v>0.17421602787456447</v>
      </c>
    </row>
    <row r="46" spans="5:11" ht="15.75" thickBot="1" x14ac:dyDescent="0.3">
      <c r="E46" s="11" t="s">
        <v>8</v>
      </c>
      <c r="F46" s="12"/>
      <c r="G46" s="12"/>
      <c r="H46" s="12"/>
      <c r="I46" s="13"/>
      <c r="J46" s="37">
        <f>SUM(J45)</f>
        <v>0.17421602787456447</v>
      </c>
    </row>
    <row r="47" spans="5:11" ht="15.75" thickBot="1" x14ac:dyDescent="0.3"/>
    <row r="48" spans="5:11" ht="15.75" thickBot="1" x14ac:dyDescent="0.3">
      <c r="E48" s="54" t="s">
        <v>36</v>
      </c>
      <c r="F48" s="54" t="s">
        <v>2</v>
      </c>
      <c r="G48" s="54" t="s">
        <v>3</v>
      </c>
      <c r="H48" s="54" t="s">
        <v>4</v>
      </c>
      <c r="I48" s="54" t="s">
        <v>5</v>
      </c>
      <c r="J48" s="54" t="s">
        <v>6</v>
      </c>
    </row>
    <row r="49" spans="5:10" ht="15.75" thickBot="1" x14ac:dyDescent="0.3">
      <c r="E49" s="55" t="s">
        <v>37</v>
      </c>
      <c r="F49" s="9">
        <f>0.3</f>
        <v>0.3</v>
      </c>
      <c r="G49" s="3" t="s">
        <v>38</v>
      </c>
      <c r="H49" s="4">
        <v>1.2</v>
      </c>
      <c r="I49" s="5">
        <v>15.99</v>
      </c>
      <c r="J49" s="6">
        <f>F49/(H49*I49)</f>
        <v>1.5634771732332707E-2</v>
      </c>
    </row>
    <row r="50" spans="5:10" ht="15.75" thickBot="1" x14ac:dyDescent="0.3">
      <c r="E50" s="11" t="s">
        <v>8</v>
      </c>
      <c r="F50" s="12"/>
      <c r="G50" s="12"/>
      <c r="H50" s="12"/>
      <c r="I50" s="13"/>
      <c r="J50" s="37">
        <f>SUM(J49)</f>
        <v>1.5634771732332707E-2</v>
      </c>
    </row>
    <row r="53" spans="5:10" ht="15.75" thickBot="1" x14ac:dyDescent="0.3"/>
    <row r="54" spans="5:10" ht="15.75" thickBot="1" x14ac:dyDescent="0.3">
      <c r="E54" s="17"/>
      <c r="F54" s="1" t="s">
        <v>10</v>
      </c>
    </row>
    <row r="55" spans="5:10" x14ac:dyDescent="0.25">
      <c r="E55" s="19" t="s">
        <v>11</v>
      </c>
      <c r="F55" s="20">
        <v>20</v>
      </c>
    </row>
    <row r="56" spans="5:10" x14ac:dyDescent="0.25">
      <c r="E56" s="21" t="s">
        <v>12</v>
      </c>
      <c r="F56" s="22">
        <v>15</v>
      </c>
    </row>
    <row r="57" spans="5:10" x14ac:dyDescent="0.25">
      <c r="E57" s="21" t="s">
        <v>0</v>
      </c>
      <c r="F57" s="22">
        <v>-5</v>
      </c>
    </row>
    <row r="58" spans="5:10" x14ac:dyDescent="0.25">
      <c r="E58" s="21" t="s">
        <v>13</v>
      </c>
      <c r="F58" s="22">
        <v>0</v>
      </c>
    </row>
    <row r="59" spans="5:10" x14ac:dyDescent="0.25">
      <c r="E59" s="21" t="s">
        <v>14</v>
      </c>
      <c r="F59" s="22">
        <v>7</v>
      </c>
    </row>
    <row r="60" spans="5:10" ht="15.75" thickBot="1" x14ac:dyDescent="0.3">
      <c r="E60" s="24" t="s">
        <v>15</v>
      </c>
      <c r="F60" s="25">
        <v>15</v>
      </c>
      <c r="G60" s="18"/>
    </row>
    <row r="62" spans="5:10" ht="15.75" thickBot="1" x14ac:dyDescent="0.3"/>
    <row r="63" spans="5:10" ht="15.75" thickBot="1" x14ac:dyDescent="0.3">
      <c r="E63" s="26"/>
      <c r="F63" s="27" t="s">
        <v>16</v>
      </c>
      <c r="G63" s="15" t="s">
        <v>17</v>
      </c>
      <c r="H63" s="2" t="s">
        <v>18</v>
      </c>
    </row>
    <row r="64" spans="5:10" x14ac:dyDescent="0.25">
      <c r="E64" s="16" t="s">
        <v>49</v>
      </c>
      <c r="F64" s="16">
        <f>F57-F58</f>
        <v>-5</v>
      </c>
      <c r="G64" s="28"/>
      <c r="H64" s="7"/>
    </row>
    <row r="65" spans="4:11" x14ac:dyDescent="0.25">
      <c r="E65" s="16" t="s">
        <v>50</v>
      </c>
      <c r="F65" s="16">
        <f>F56-F58</f>
        <v>15</v>
      </c>
      <c r="G65" s="28"/>
      <c r="H65" s="7"/>
    </row>
    <row r="66" spans="4:11" x14ac:dyDescent="0.25">
      <c r="E66" s="16" t="s">
        <v>44</v>
      </c>
      <c r="F66" s="16">
        <f>F56-F58</f>
        <v>15</v>
      </c>
      <c r="G66" s="28"/>
      <c r="H66" s="7"/>
    </row>
    <row r="67" spans="4:11" x14ac:dyDescent="0.25">
      <c r="E67" s="16" t="s">
        <v>19</v>
      </c>
      <c r="F67" s="16">
        <f>F55-F58</f>
        <v>20</v>
      </c>
      <c r="G67" s="28"/>
      <c r="H67" s="7"/>
    </row>
    <row r="68" spans="4:11" ht="15.75" thickBot="1" x14ac:dyDescent="0.3">
      <c r="E68" s="16" t="s">
        <v>9</v>
      </c>
      <c r="F68" s="16">
        <f>F55-F58</f>
        <v>20</v>
      </c>
      <c r="G68" s="28"/>
      <c r="H68" s="7"/>
    </row>
    <row r="69" spans="4:11" ht="15.75" thickBot="1" x14ac:dyDescent="0.3">
      <c r="D69" s="35"/>
      <c r="E69" s="31" t="s">
        <v>48</v>
      </c>
      <c r="F69" s="32"/>
      <c r="G69" s="33">
        <f ca="1">SUM(G64:G70)</f>
        <v>0</v>
      </c>
      <c r="H69" s="34">
        <f ca="1">G69*3600</f>
        <v>0</v>
      </c>
      <c r="J69" s="35"/>
      <c r="K69" s="35"/>
    </row>
    <row r="70" spans="4:11" x14ac:dyDescent="0.25">
      <c r="J70" s="35"/>
      <c r="K70" s="35"/>
    </row>
    <row r="71" spans="4:11" x14ac:dyDescent="0.25">
      <c r="J71" s="36"/>
      <c r="K71" s="35"/>
    </row>
    <row r="72" spans="4:11" x14ac:dyDescent="0.25">
      <c r="J72" s="35"/>
      <c r="K72" s="35"/>
    </row>
    <row r="73" spans="4:11" x14ac:dyDescent="0.25">
      <c r="D73" s="35"/>
      <c r="J73" s="35"/>
      <c r="K73" s="35"/>
    </row>
    <row r="74" spans="4:11" x14ac:dyDescent="0.25">
      <c r="J74" s="35"/>
      <c r="K74" s="35"/>
    </row>
    <row r="75" spans="4:11" x14ac:dyDescent="0.25">
      <c r="J75" s="35"/>
      <c r="K75" s="35"/>
    </row>
    <row r="76" spans="4:11" x14ac:dyDescent="0.25">
      <c r="J76" s="35"/>
      <c r="K76" s="35"/>
    </row>
  </sheetData>
  <mergeCells count="13">
    <mergeCell ref="E69:F69"/>
    <mergeCell ref="E38:I38"/>
    <mergeCell ref="E39:E41"/>
    <mergeCell ref="E42:I42"/>
    <mergeCell ref="E46:I46"/>
    <mergeCell ref="E50:I50"/>
    <mergeCell ref="H63:H68"/>
    <mergeCell ref="E24:J24"/>
    <mergeCell ref="E27:E29"/>
    <mergeCell ref="E30:I30"/>
    <mergeCell ref="E31:E33"/>
    <mergeCell ref="E34:I34"/>
    <mergeCell ref="E35:E3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6EC0-3FAB-4363-B7CF-B7846D8C8F68}">
  <dimension ref="D23:K76"/>
  <sheetViews>
    <sheetView topLeftCell="B13" workbookViewId="0">
      <selection activeCell="J38" sqref="J38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5" t="s">
        <v>14</v>
      </c>
      <c r="F24" s="46"/>
      <c r="G24" s="46"/>
      <c r="H24" s="46"/>
      <c r="I24" s="46"/>
      <c r="J24" s="47"/>
    </row>
    <row r="25" spans="5:11" ht="15.75" thickBot="1" x14ac:dyDescent="0.3"/>
    <row r="26" spans="5:11" ht="15.75" thickBot="1" x14ac:dyDescent="0.3">
      <c r="E26" s="41" t="s">
        <v>1</v>
      </c>
      <c r="F26" s="41" t="s">
        <v>2</v>
      </c>
      <c r="G26" s="41" t="s">
        <v>3</v>
      </c>
      <c r="H26" s="41" t="s">
        <v>4</v>
      </c>
      <c r="I26" s="41" t="s">
        <v>5</v>
      </c>
      <c r="J26" s="41" t="s">
        <v>6</v>
      </c>
      <c r="K26" s="17"/>
    </row>
    <row r="27" spans="5:11" x14ac:dyDescent="0.25">
      <c r="E27" s="42">
        <v>3</v>
      </c>
      <c r="F27" s="9">
        <f>0.1</f>
        <v>0.1</v>
      </c>
      <c r="G27" s="3" t="s">
        <v>21</v>
      </c>
      <c r="H27" s="4">
        <v>1.8</v>
      </c>
      <c r="I27" s="9">
        <v>19.8</v>
      </c>
      <c r="J27" s="6">
        <f>F27/(H27*I27)</f>
        <v>2.8058361391694727E-3</v>
      </c>
      <c r="K27" s="23"/>
    </row>
    <row r="28" spans="5:11" x14ac:dyDescent="0.25">
      <c r="E28" s="43"/>
      <c r="F28" s="9">
        <f>(0.2-$F27)/2</f>
        <v>0.05</v>
      </c>
      <c r="G28" s="8" t="s">
        <v>7</v>
      </c>
      <c r="H28" s="8">
        <v>2.5000000000000001E-2</v>
      </c>
      <c r="I28" s="9">
        <v>19.8</v>
      </c>
      <c r="J28" s="10">
        <f>F28/(H28*I28)</f>
        <v>0.10101010101010101</v>
      </c>
      <c r="K28" s="17"/>
    </row>
    <row r="29" spans="5:11" ht="15.75" thickBot="1" x14ac:dyDescent="0.3">
      <c r="E29" s="44"/>
      <c r="F29" s="9">
        <f>(0.2-$F27)/2</f>
        <v>0.05</v>
      </c>
      <c r="G29" s="8" t="s">
        <v>22</v>
      </c>
      <c r="H29" s="8">
        <v>1.6</v>
      </c>
      <c r="I29" s="9">
        <v>19.8</v>
      </c>
      <c r="J29" s="10">
        <f t="shared" ref="J29" si="0">F29/(H29*I29)</f>
        <v>1.5782828282828283E-3</v>
      </c>
    </row>
    <row r="30" spans="5:11" ht="15.75" thickBot="1" x14ac:dyDescent="0.3">
      <c r="E30" s="11" t="s">
        <v>8</v>
      </c>
      <c r="F30" s="12"/>
      <c r="G30" s="12"/>
      <c r="H30" s="12"/>
      <c r="I30" s="13"/>
      <c r="J30" s="37">
        <f>SUM(J27:J29)</f>
        <v>0.10539421997755331</v>
      </c>
    </row>
    <row r="31" spans="5:11" x14ac:dyDescent="0.25">
      <c r="E31" s="42">
        <v>4</v>
      </c>
      <c r="F31" s="9">
        <v>0.1</v>
      </c>
      <c r="G31" s="3" t="s">
        <v>23</v>
      </c>
      <c r="H31" s="4">
        <v>0.9</v>
      </c>
      <c r="I31" s="5">
        <v>11.96</v>
      </c>
      <c r="J31" s="6">
        <f>F31/(H31*I31)</f>
        <v>9.2902266815310282E-3</v>
      </c>
    </row>
    <row r="32" spans="5:11" x14ac:dyDescent="0.25">
      <c r="E32" s="43"/>
      <c r="F32" s="9">
        <f>0.1/2</f>
        <v>0.05</v>
      </c>
      <c r="G32" s="8" t="s">
        <v>24</v>
      </c>
      <c r="H32" s="8">
        <v>0.04</v>
      </c>
      <c r="I32" s="9">
        <v>11.96</v>
      </c>
      <c r="J32" s="10">
        <f>F32/(H32*I32)</f>
        <v>0.10451505016722408</v>
      </c>
    </row>
    <row r="33" spans="5:11" ht="15.75" thickBot="1" x14ac:dyDescent="0.3">
      <c r="E33" s="44"/>
      <c r="F33" s="9">
        <f>0.1/2</f>
        <v>0.05</v>
      </c>
      <c r="G33" s="8" t="s">
        <v>25</v>
      </c>
      <c r="H33" s="8">
        <v>3.5000000000000003E-2</v>
      </c>
      <c r="I33" s="9">
        <v>11.96</v>
      </c>
      <c r="J33" s="10">
        <f t="shared" ref="J33" si="1">F33/(H33*I33)</f>
        <v>0.11944577161968464</v>
      </c>
    </row>
    <row r="34" spans="5:11" ht="15.75" thickBot="1" x14ac:dyDescent="0.3">
      <c r="E34" s="11" t="s">
        <v>8</v>
      </c>
      <c r="F34" s="12"/>
      <c r="G34" s="12"/>
      <c r="H34" s="12"/>
      <c r="I34" s="13"/>
      <c r="J34" s="14">
        <f>SUM(J31:J33)</f>
        <v>0.23325104846843975</v>
      </c>
    </row>
    <row r="35" spans="5:11" x14ac:dyDescent="0.25">
      <c r="E35" s="42">
        <v>5</v>
      </c>
      <c r="F35" s="9">
        <v>0.1</v>
      </c>
      <c r="G35" s="3" t="s">
        <v>23</v>
      </c>
      <c r="H35" s="4">
        <v>0.9</v>
      </c>
      <c r="I35" s="5">
        <v>11.96</v>
      </c>
      <c r="J35" s="6">
        <f>F35/(H35*I35)</f>
        <v>9.2902266815310282E-3</v>
      </c>
    </row>
    <row r="36" spans="5:11" x14ac:dyDescent="0.25">
      <c r="E36" s="43"/>
      <c r="F36" s="9">
        <f>0.1/2</f>
        <v>0.05</v>
      </c>
      <c r="G36" s="8" t="s">
        <v>24</v>
      </c>
      <c r="H36" s="8">
        <v>0.04</v>
      </c>
      <c r="I36" s="9">
        <v>11.96</v>
      </c>
      <c r="J36" s="10">
        <f>F36/(H36*I36)</f>
        <v>0.10451505016722408</v>
      </c>
      <c r="K36" s="56"/>
    </row>
    <row r="37" spans="5:11" ht="15.75" thickBot="1" x14ac:dyDescent="0.3">
      <c r="E37" s="44"/>
      <c r="F37" s="9">
        <f>0.1/2</f>
        <v>0.05</v>
      </c>
      <c r="G37" s="8" t="s">
        <v>25</v>
      </c>
      <c r="H37" s="8">
        <v>3.5000000000000003E-2</v>
      </c>
      <c r="I37" s="9">
        <v>11.96</v>
      </c>
      <c r="J37" s="10">
        <f t="shared" ref="J37" si="2">F37/(H37*I37)</f>
        <v>0.11944577161968464</v>
      </c>
    </row>
    <row r="38" spans="5:11" ht="15.75" thickBot="1" x14ac:dyDescent="0.3">
      <c r="E38" s="11" t="s">
        <v>8</v>
      </c>
      <c r="F38" s="12"/>
      <c r="G38" s="12"/>
      <c r="H38" s="12"/>
      <c r="I38" s="13"/>
      <c r="J38" s="14">
        <f>SUM(J35:J37)</f>
        <v>0.23325104846843975</v>
      </c>
    </row>
    <row r="39" spans="5:11" x14ac:dyDescent="0.25">
      <c r="E39" s="42">
        <v>6</v>
      </c>
      <c r="F39" s="9">
        <v>0.1</v>
      </c>
      <c r="G39" s="3" t="s">
        <v>23</v>
      </c>
      <c r="H39" s="4">
        <v>0.9</v>
      </c>
      <c r="I39" s="9">
        <v>17.3</v>
      </c>
      <c r="J39" s="6">
        <f>F39/(H39*I39)</f>
        <v>6.4226075786769435E-3</v>
      </c>
    </row>
    <row r="40" spans="5:11" x14ac:dyDescent="0.25">
      <c r="E40" s="43"/>
      <c r="F40" s="9">
        <f>0.1/2</f>
        <v>0.05</v>
      </c>
      <c r="G40" s="8" t="s">
        <v>24</v>
      </c>
      <c r="H40" s="8">
        <v>0.04</v>
      </c>
      <c r="I40" s="9">
        <v>17.3</v>
      </c>
      <c r="J40" s="10">
        <f>F40/(H40*I40)</f>
        <v>7.2254335260115599E-2</v>
      </c>
    </row>
    <row r="41" spans="5:11" ht="15.75" thickBot="1" x14ac:dyDescent="0.3">
      <c r="E41" s="44"/>
      <c r="F41" s="9">
        <f>0.1/2</f>
        <v>0.05</v>
      </c>
      <c r="G41" s="8" t="s">
        <v>25</v>
      </c>
      <c r="H41" s="8">
        <v>3.5000000000000003E-2</v>
      </c>
      <c r="I41" s="9">
        <v>17.3</v>
      </c>
      <c r="J41" s="10">
        <f t="shared" ref="J41" si="3">F41/(H41*I41)</f>
        <v>8.2576383154417829E-2</v>
      </c>
    </row>
    <row r="42" spans="5:11" ht="15.75" thickBot="1" x14ac:dyDescent="0.3">
      <c r="E42" s="11" t="s">
        <v>8</v>
      </c>
      <c r="F42" s="12"/>
      <c r="G42" s="12"/>
      <c r="H42" s="12"/>
      <c r="I42" s="13"/>
      <c r="J42" s="14">
        <f>SUM(J39:J41)</f>
        <v>0.16125332599321035</v>
      </c>
    </row>
    <row r="43" spans="5:11" ht="15.75" thickBot="1" x14ac:dyDescent="0.3"/>
    <row r="44" spans="5:11" ht="15.75" thickBot="1" x14ac:dyDescent="0.3">
      <c r="E44" s="48" t="s">
        <v>26</v>
      </c>
      <c r="F44" s="48" t="s">
        <v>2</v>
      </c>
      <c r="G44" s="48" t="s">
        <v>3</v>
      </c>
      <c r="H44" s="48" t="s">
        <v>4</v>
      </c>
      <c r="I44" s="48" t="s">
        <v>5</v>
      </c>
      <c r="J44" s="48" t="s">
        <v>6</v>
      </c>
    </row>
    <row r="45" spans="5:11" ht="15.75" thickBot="1" x14ac:dyDescent="0.3">
      <c r="E45" s="48" t="s">
        <v>27</v>
      </c>
      <c r="F45" s="9">
        <f>0.05</f>
        <v>0.05</v>
      </c>
      <c r="G45" s="3" t="s">
        <v>30</v>
      </c>
      <c r="H45" s="4">
        <v>0.14000000000000001</v>
      </c>
      <c r="I45" s="5">
        <v>2.0499999999999998</v>
      </c>
      <c r="J45" s="6">
        <f>F45/(H45*I45)</f>
        <v>0.17421602787456447</v>
      </c>
    </row>
    <row r="46" spans="5:11" ht="15.75" thickBot="1" x14ac:dyDescent="0.3">
      <c r="E46" s="11" t="s">
        <v>8</v>
      </c>
      <c r="F46" s="12"/>
      <c r="G46" s="12"/>
      <c r="H46" s="12"/>
      <c r="I46" s="13"/>
      <c r="J46" s="37">
        <f>SUM(J45)</f>
        <v>0.17421602787456447</v>
      </c>
    </row>
    <row r="47" spans="5:11" ht="15.75" thickBot="1" x14ac:dyDescent="0.3"/>
    <row r="48" spans="5:11" ht="15.75" thickBot="1" x14ac:dyDescent="0.3">
      <c r="E48" s="54" t="s">
        <v>36</v>
      </c>
      <c r="F48" s="54" t="s">
        <v>2</v>
      </c>
      <c r="G48" s="54" t="s">
        <v>3</v>
      </c>
      <c r="H48" s="54" t="s">
        <v>4</v>
      </c>
      <c r="I48" s="54" t="s">
        <v>5</v>
      </c>
      <c r="J48" s="54" t="s">
        <v>6</v>
      </c>
    </row>
    <row r="49" spans="5:10" ht="15.75" thickBot="1" x14ac:dyDescent="0.3">
      <c r="E49" s="55" t="s">
        <v>37</v>
      </c>
      <c r="F49" s="9">
        <f>0.3</f>
        <v>0.3</v>
      </c>
      <c r="G49" s="3" t="s">
        <v>38</v>
      </c>
      <c r="H49" s="4">
        <v>1.2</v>
      </c>
      <c r="I49" s="5">
        <v>17.96</v>
      </c>
      <c r="J49" s="6">
        <f>F49/(H49*I49)</f>
        <v>1.3919821826280623E-2</v>
      </c>
    </row>
    <row r="50" spans="5:10" ht="15.75" thickBot="1" x14ac:dyDescent="0.3">
      <c r="E50" s="11" t="s">
        <v>8</v>
      </c>
      <c r="F50" s="12"/>
      <c r="G50" s="12"/>
      <c r="H50" s="12"/>
      <c r="I50" s="13"/>
      <c r="J50" s="37">
        <f>SUM(J49)</f>
        <v>1.3919821826280623E-2</v>
      </c>
    </row>
    <row r="53" spans="5:10" ht="15.75" thickBot="1" x14ac:dyDescent="0.3"/>
    <row r="54" spans="5:10" ht="15.75" thickBot="1" x14ac:dyDescent="0.3">
      <c r="E54" s="17"/>
      <c r="F54" s="1" t="s">
        <v>10</v>
      </c>
    </row>
    <row r="55" spans="5:10" x14ac:dyDescent="0.25">
      <c r="E55" s="19" t="s">
        <v>11</v>
      </c>
      <c r="F55" s="20">
        <v>20</v>
      </c>
    </row>
    <row r="56" spans="5:10" x14ac:dyDescent="0.25">
      <c r="E56" s="21" t="s">
        <v>12</v>
      </c>
      <c r="F56" s="22">
        <v>15</v>
      </c>
    </row>
    <row r="57" spans="5:10" x14ac:dyDescent="0.25">
      <c r="E57" s="21" t="s">
        <v>0</v>
      </c>
      <c r="F57" s="22">
        <v>-5</v>
      </c>
    </row>
    <row r="58" spans="5:10" x14ac:dyDescent="0.25">
      <c r="E58" s="21" t="s">
        <v>13</v>
      </c>
      <c r="F58" s="22">
        <v>0</v>
      </c>
    </row>
    <row r="59" spans="5:10" x14ac:dyDescent="0.25">
      <c r="E59" s="21" t="s">
        <v>14</v>
      </c>
      <c r="F59" s="22">
        <v>7</v>
      </c>
    </row>
    <row r="60" spans="5:10" ht="15.75" thickBot="1" x14ac:dyDescent="0.3">
      <c r="E60" s="24" t="s">
        <v>15</v>
      </c>
      <c r="F60" s="25">
        <v>15</v>
      </c>
      <c r="G60" s="18"/>
    </row>
    <row r="62" spans="5:10" ht="15.75" thickBot="1" x14ac:dyDescent="0.3"/>
    <row r="63" spans="5:10" ht="15.75" thickBot="1" x14ac:dyDescent="0.3">
      <c r="E63" s="26"/>
      <c r="F63" s="27" t="s">
        <v>16</v>
      </c>
      <c r="G63" s="15" t="s">
        <v>17</v>
      </c>
      <c r="H63" s="2" t="s">
        <v>18</v>
      </c>
    </row>
    <row r="64" spans="5:10" x14ac:dyDescent="0.25">
      <c r="E64" s="16" t="s">
        <v>45</v>
      </c>
      <c r="F64" s="16">
        <f>F55-F59</f>
        <v>13</v>
      </c>
      <c r="G64" s="28"/>
      <c r="H64" s="7"/>
    </row>
    <row r="65" spans="4:11" x14ac:dyDescent="0.25">
      <c r="E65" s="16" t="s">
        <v>52</v>
      </c>
      <c r="F65" s="16">
        <f>F60-F59</f>
        <v>8</v>
      </c>
      <c r="G65" s="28"/>
      <c r="H65" s="7"/>
    </row>
    <row r="66" spans="4:11" x14ac:dyDescent="0.25">
      <c r="E66" s="16" t="s">
        <v>46</v>
      </c>
      <c r="F66" s="16">
        <f>F57-F59</f>
        <v>-12</v>
      </c>
      <c r="G66" s="28"/>
      <c r="H66" s="7"/>
    </row>
    <row r="67" spans="4:11" x14ac:dyDescent="0.25">
      <c r="E67" s="16" t="s">
        <v>53</v>
      </c>
      <c r="F67" s="16">
        <f>F56-F59</f>
        <v>8</v>
      </c>
      <c r="G67" s="28"/>
      <c r="H67" s="7"/>
    </row>
    <row r="68" spans="4:11" ht="15.75" thickBot="1" x14ac:dyDescent="0.3">
      <c r="E68" s="16" t="s">
        <v>9</v>
      </c>
      <c r="F68" s="16">
        <f>F55-F59</f>
        <v>13</v>
      </c>
      <c r="G68" s="28"/>
      <c r="H68" s="7"/>
    </row>
    <row r="69" spans="4:11" ht="15.75" thickBot="1" x14ac:dyDescent="0.3">
      <c r="D69" s="35"/>
      <c r="E69" s="31" t="s">
        <v>51</v>
      </c>
      <c r="F69" s="32"/>
      <c r="G69" s="33">
        <f ca="1">SUM(G64:G70)</f>
        <v>0</v>
      </c>
      <c r="H69" s="34">
        <f ca="1">G69*3600</f>
        <v>0</v>
      </c>
      <c r="J69" s="35"/>
      <c r="K69" s="35"/>
    </row>
    <row r="70" spans="4:11" x14ac:dyDescent="0.25">
      <c r="J70" s="35"/>
      <c r="K70" s="35"/>
    </row>
    <row r="71" spans="4:11" x14ac:dyDescent="0.25">
      <c r="J71" s="36"/>
      <c r="K71" s="35"/>
    </row>
    <row r="72" spans="4:11" x14ac:dyDescent="0.25">
      <c r="J72" s="35"/>
      <c r="K72" s="35"/>
    </row>
    <row r="73" spans="4:11" x14ac:dyDescent="0.25">
      <c r="D73" s="35"/>
      <c r="J73" s="35"/>
      <c r="K73" s="35"/>
    </row>
    <row r="74" spans="4:11" x14ac:dyDescent="0.25">
      <c r="J74" s="35"/>
      <c r="K74" s="35"/>
    </row>
    <row r="75" spans="4:11" x14ac:dyDescent="0.25">
      <c r="J75" s="35"/>
      <c r="K75" s="35"/>
    </row>
    <row r="76" spans="4:11" x14ac:dyDescent="0.25">
      <c r="J76" s="35"/>
      <c r="K76" s="35"/>
    </row>
  </sheetData>
  <mergeCells count="13">
    <mergeCell ref="E69:F69"/>
    <mergeCell ref="E38:I38"/>
    <mergeCell ref="E39:E41"/>
    <mergeCell ref="E42:I42"/>
    <mergeCell ref="E46:I46"/>
    <mergeCell ref="E50:I50"/>
    <mergeCell ref="H63:H68"/>
    <mergeCell ref="E24:J24"/>
    <mergeCell ref="E27:E29"/>
    <mergeCell ref="E30:I30"/>
    <mergeCell ref="E31:E33"/>
    <mergeCell ref="E34:I34"/>
    <mergeCell ref="E35:E3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3A9F-BFDF-4FDA-850D-4AC6C32BA31D}">
  <dimension ref="D23:K76"/>
  <sheetViews>
    <sheetView tabSelected="1" topLeftCell="A7" workbookViewId="0">
      <selection activeCell="K38" sqref="K38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5" t="s">
        <v>15</v>
      </c>
      <c r="F24" s="46"/>
      <c r="G24" s="46"/>
      <c r="H24" s="46"/>
      <c r="I24" s="46"/>
      <c r="J24" s="47"/>
    </row>
    <row r="25" spans="5:11" ht="15.75" thickBot="1" x14ac:dyDescent="0.3"/>
    <row r="26" spans="5:11" ht="15.75" thickBot="1" x14ac:dyDescent="0.3">
      <c r="E26" s="41" t="s">
        <v>1</v>
      </c>
      <c r="F26" s="41" t="s">
        <v>2</v>
      </c>
      <c r="G26" s="41" t="s">
        <v>3</v>
      </c>
      <c r="H26" s="41" t="s">
        <v>4</v>
      </c>
      <c r="I26" s="41" t="s">
        <v>5</v>
      </c>
      <c r="J26" s="41" t="s">
        <v>6</v>
      </c>
      <c r="K26" s="17"/>
    </row>
    <row r="27" spans="5:11" x14ac:dyDescent="0.25">
      <c r="E27" s="42">
        <v>1</v>
      </c>
      <c r="F27" s="9">
        <f>0.1</f>
        <v>0.1</v>
      </c>
      <c r="G27" s="3" t="s">
        <v>21</v>
      </c>
      <c r="H27" s="4">
        <v>1.8</v>
      </c>
      <c r="I27" s="9">
        <v>19.05</v>
      </c>
      <c r="J27" s="6">
        <f>F27/(H27*I27)</f>
        <v>2.9163021289005542E-3</v>
      </c>
      <c r="K27" s="23"/>
    </row>
    <row r="28" spans="5:11" x14ac:dyDescent="0.25">
      <c r="E28" s="43"/>
      <c r="F28" s="9">
        <f>(0.2-$F27)/2</f>
        <v>0.05</v>
      </c>
      <c r="G28" s="8" t="s">
        <v>7</v>
      </c>
      <c r="H28" s="8">
        <v>2.5000000000000001E-2</v>
      </c>
      <c r="I28" s="9">
        <v>19.05</v>
      </c>
      <c r="J28" s="10">
        <f>F28/(H28*I28)</f>
        <v>0.10498687664041995</v>
      </c>
      <c r="K28" s="17"/>
    </row>
    <row r="29" spans="5:11" ht="15.75" thickBot="1" x14ac:dyDescent="0.3">
      <c r="E29" s="44"/>
      <c r="F29" s="9">
        <f>(0.2-$F27)/2</f>
        <v>0.05</v>
      </c>
      <c r="G29" s="8" t="s">
        <v>22</v>
      </c>
      <c r="H29" s="8">
        <v>1.6</v>
      </c>
      <c r="I29" s="9">
        <v>19.05</v>
      </c>
      <c r="J29" s="10">
        <f t="shared" ref="J29" si="0">F29/(H29*I29)</f>
        <v>1.6404199475065617E-3</v>
      </c>
    </row>
    <row r="30" spans="5:11" ht="15.75" thickBot="1" x14ac:dyDescent="0.3">
      <c r="E30" s="11" t="s">
        <v>8</v>
      </c>
      <c r="F30" s="12"/>
      <c r="G30" s="12"/>
      <c r="H30" s="12"/>
      <c r="I30" s="13"/>
      <c r="J30" s="37">
        <f>SUM(J27:J29)</f>
        <v>0.10954359871682706</v>
      </c>
    </row>
    <row r="31" spans="5:11" x14ac:dyDescent="0.25">
      <c r="E31" s="42">
        <v>2</v>
      </c>
      <c r="F31" s="9">
        <v>0.1</v>
      </c>
      <c r="G31" s="3" t="s">
        <v>21</v>
      </c>
      <c r="H31" s="4">
        <v>1.8</v>
      </c>
      <c r="I31" s="9">
        <v>6.55</v>
      </c>
      <c r="J31" s="6">
        <f>F31/(H31*I31)</f>
        <v>8.4817642069550479E-3</v>
      </c>
    </row>
    <row r="32" spans="5:11" x14ac:dyDescent="0.25">
      <c r="E32" s="43"/>
      <c r="F32" s="9">
        <f>0.1/2</f>
        <v>0.05</v>
      </c>
      <c r="G32" s="8" t="s">
        <v>7</v>
      </c>
      <c r="H32" s="8">
        <v>2.5000000000000001E-2</v>
      </c>
      <c r="I32" s="9">
        <v>6.55</v>
      </c>
      <c r="J32" s="10">
        <f>F32/(H32*I32)</f>
        <v>0.30534351145038169</v>
      </c>
    </row>
    <row r="33" spans="5:11" ht="15.75" thickBot="1" x14ac:dyDescent="0.3">
      <c r="E33" s="44"/>
      <c r="F33" s="9">
        <f>0.1/2</f>
        <v>0.05</v>
      </c>
      <c r="G33" s="8" t="s">
        <v>22</v>
      </c>
      <c r="H33" s="8">
        <v>1.6</v>
      </c>
      <c r="I33" s="9">
        <v>6.55</v>
      </c>
      <c r="J33" s="10">
        <f t="shared" ref="J33" si="1">F33/(H33*I33)</f>
        <v>4.7709923664122139E-3</v>
      </c>
    </row>
    <row r="34" spans="5:11" ht="15.75" thickBot="1" x14ac:dyDescent="0.3">
      <c r="E34" s="11" t="s">
        <v>8</v>
      </c>
      <c r="F34" s="12"/>
      <c r="G34" s="12"/>
      <c r="H34" s="12"/>
      <c r="I34" s="13"/>
      <c r="J34" s="14">
        <f>SUM(J31:J33)</f>
        <v>0.31859626802374896</v>
      </c>
    </row>
    <row r="35" spans="5:11" x14ac:dyDescent="0.25">
      <c r="E35" s="42">
        <v>3</v>
      </c>
      <c r="F35" s="9">
        <v>0.1</v>
      </c>
      <c r="G35" s="3" t="s">
        <v>21</v>
      </c>
      <c r="H35" s="4">
        <v>1.8</v>
      </c>
      <c r="I35" s="9">
        <v>17.840399999999999</v>
      </c>
      <c r="J35" s="6">
        <f>F35/(H35*I35)</f>
        <v>3.1140308264139575E-3</v>
      </c>
    </row>
    <row r="36" spans="5:11" x14ac:dyDescent="0.25">
      <c r="E36" s="43"/>
      <c r="F36" s="9">
        <f>0.1/2</f>
        <v>0.05</v>
      </c>
      <c r="G36" s="8" t="s">
        <v>7</v>
      </c>
      <c r="H36" s="8">
        <v>2.5000000000000001E-2</v>
      </c>
      <c r="I36" s="9">
        <v>17.840399999999999</v>
      </c>
      <c r="J36" s="10">
        <f>F36/(H36*I36)</f>
        <v>0.11210510975090245</v>
      </c>
      <c r="K36" s="56"/>
    </row>
    <row r="37" spans="5:11" ht="15.75" thickBot="1" x14ac:dyDescent="0.3">
      <c r="E37" s="44"/>
      <c r="F37" s="9">
        <f>0.1/2</f>
        <v>0.05</v>
      </c>
      <c r="G37" s="8" t="s">
        <v>22</v>
      </c>
      <c r="H37" s="8">
        <v>1.6</v>
      </c>
      <c r="I37" s="9">
        <v>17.840399999999999</v>
      </c>
      <c r="J37" s="10">
        <f t="shared" ref="J37" si="2">F37/(H37*I37)</f>
        <v>1.7516423398578507E-3</v>
      </c>
    </row>
    <row r="38" spans="5:11" ht="15.75" thickBot="1" x14ac:dyDescent="0.3">
      <c r="E38" s="11" t="s">
        <v>8</v>
      </c>
      <c r="F38" s="12"/>
      <c r="G38" s="12"/>
      <c r="H38" s="12"/>
      <c r="I38" s="13"/>
      <c r="J38" s="14">
        <f>SUM(J35:J37)</f>
        <v>0.11697078291717425</v>
      </c>
    </row>
    <row r="39" spans="5:11" x14ac:dyDescent="0.25">
      <c r="E39" s="42">
        <v>4</v>
      </c>
      <c r="F39" s="9">
        <v>0.1</v>
      </c>
      <c r="G39" s="3" t="s">
        <v>23</v>
      </c>
      <c r="H39" s="4">
        <v>0.9</v>
      </c>
      <c r="I39" s="9">
        <v>14.05</v>
      </c>
      <c r="J39" s="6">
        <f>F39/(H39*I39)</f>
        <v>7.9082641360221431E-3</v>
      </c>
    </row>
    <row r="40" spans="5:11" x14ac:dyDescent="0.25">
      <c r="E40" s="43"/>
      <c r="F40" s="9">
        <f>0.1/2</f>
        <v>0.05</v>
      </c>
      <c r="G40" s="8" t="s">
        <v>24</v>
      </c>
      <c r="H40" s="8">
        <v>0.04</v>
      </c>
      <c r="I40" s="9">
        <v>14.05</v>
      </c>
      <c r="J40" s="10">
        <f>F40/(H40*I40)</f>
        <v>8.8967971530249101E-2</v>
      </c>
    </row>
    <row r="41" spans="5:11" ht="15.75" thickBot="1" x14ac:dyDescent="0.3">
      <c r="E41" s="44"/>
      <c r="F41" s="9">
        <f>0.1/2</f>
        <v>0.05</v>
      </c>
      <c r="G41" s="8" t="s">
        <v>25</v>
      </c>
      <c r="H41" s="8">
        <v>3.5000000000000003E-2</v>
      </c>
      <c r="I41" s="9">
        <v>14.05</v>
      </c>
      <c r="J41" s="10">
        <f t="shared" ref="J41" si="3">F41/(H41*I41)</f>
        <v>0.10167768174885612</v>
      </c>
    </row>
    <row r="42" spans="5:11" ht="15.75" thickBot="1" x14ac:dyDescent="0.3">
      <c r="E42" s="11" t="s">
        <v>8</v>
      </c>
      <c r="F42" s="12"/>
      <c r="G42" s="12"/>
      <c r="H42" s="12"/>
      <c r="I42" s="13"/>
      <c r="J42" s="14">
        <f>SUM(J39:J41)</f>
        <v>0.19855391741512735</v>
      </c>
    </row>
    <row r="43" spans="5:11" ht="15.75" thickBot="1" x14ac:dyDescent="0.3"/>
    <row r="44" spans="5:11" ht="15.75" thickBot="1" x14ac:dyDescent="0.3">
      <c r="E44" s="48" t="s">
        <v>26</v>
      </c>
      <c r="F44" s="48" t="s">
        <v>2</v>
      </c>
      <c r="G44" s="48" t="s">
        <v>3</v>
      </c>
      <c r="H44" s="48" t="s">
        <v>4</v>
      </c>
      <c r="I44" s="48" t="s">
        <v>5</v>
      </c>
      <c r="J44" s="48" t="s">
        <v>6</v>
      </c>
    </row>
    <row r="45" spans="5:11" x14ac:dyDescent="0.25">
      <c r="E45" s="49" t="s">
        <v>58</v>
      </c>
      <c r="F45" s="9">
        <f>0.075</f>
        <v>7.4999999999999997E-2</v>
      </c>
      <c r="G45" s="9" t="s">
        <v>28</v>
      </c>
      <c r="H45" s="40">
        <v>52</v>
      </c>
      <c r="I45" s="9">
        <v>7.5</v>
      </c>
      <c r="J45" s="10">
        <f>F45/(H45*I45)</f>
        <v>1.9230769230769231E-4</v>
      </c>
    </row>
    <row r="46" spans="5:11" ht="15.75" thickBot="1" x14ac:dyDescent="0.3">
      <c r="E46" s="50"/>
      <c r="F46" s="9">
        <f>0.025</f>
        <v>2.5000000000000001E-2</v>
      </c>
      <c r="G46" s="9" t="s">
        <v>29</v>
      </c>
      <c r="H46" s="38">
        <v>0.04</v>
      </c>
      <c r="I46" s="9">
        <v>7.5</v>
      </c>
      <c r="J46" s="10">
        <f>F46/(H46*I46)</f>
        <v>8.3333333333333343E-2</v>
      </c>
    </row>
    <row r="47" spans="5:11" ht="15.75" thickBot="1" x14ac:dyDescent="0.3">
      <c r="E47" s="11" t="s">
        <v>8</v>
      </c>
      <c r="F47" s="12"/>
      <c r="G47" s="12"/>
      <c r="H47" s="12"/>
      <c r="I47" s="13"/>
      <c r="J47" s="37">
        <f>SUM(J45:J46)</f>
        <v>8.3525641025641029E-2</v>
      </c>
    </row>
    <row r="48" spans="5:11" ht="15.75" thickBot="1" x14ac:dyDescent="0.3"/>
    <row r="49" spans="5:10" ht="15.75" thickBot="1" x14ac:dyDescent="0.3">
      <c r="E49" s="51" t="s">
        <v>32</v>
      </c>
      <c r="F49" s="51" t="s">
        <v>2</v>
      </c>
      <c r="G49" s="51" t="s">
        <v>3</v>
      </c>
      <c r="H49" s="51" t="s">
        <v>4</v>
      </c>
      <c r="I49" s="51" t="s">
        <v>5</v>
      </c>
      <c r="J49" s="51" t="s">
        <v>6</v>
      </c>
    </row>
    <row r="50" spans="5:10" x14ac:dyDescent="0.25">
      <c r="E50" s="52" t="s">
        <v>59</v>
      </c>
      <c r="F50" s="9">
        <f>0.0014</f>
        <v>1.4E-3</v>
      </c>
      <c r="G50" s="9" t="s">
        <v>34</v>
      </c>
      <c r="H50" s="39">
        <v>0.8</v>
      </c>
      <c r="I50" s="9">
        <v>1.08</v>
      </c>
      <c r="J50" s="10">
        <f>F50/(H50*I50)</f>
        <v>1.6203703703703701E-3</v>
      </c>
    </row>
    <row r="51" spans="5:10" ht="15.75" thickBot="1" x14ac:dyDescent="0.3">
      <c r="E51" s="53"/>
      <c r="F51" s="9">
        <f>0.05</f>
        <v>0.05</v>
      </c>
      <c r="G51" s="9" t="s">
        <v>35</v>
      </c>
      <c r="H51" s="40">
        <v>204</v>
      </c>
      <c r="I51" s="9">
        <v>0.12959999999999999</v>
      </c>
      <c r="J51" s="10">
        <f>F51/(H51*I51)</f>
        <v>1.8911885741951103E-3</v>
      </c>
    </row>
    <row r="52" spans="5:10" ht="15.75" thickBot="1" x14ac:dyDescent="0.3">
      <c r="E52" s="11" t="s">
        <v>8</v>
      </c>
      <c r="F52" s="12"/>
      <c r="G52" s="12"/>
      <c r="H52" s="12"/>
      <c r="I52" s="13"/>
      <c r="J52" s="37">
        <f>SUM(J50:J51)</f>
        <v>3.5115589445654802E-3</v>
      </c>
    </row>
    <row r="53" spans="5:10" ht="15.75" thickBot="1" x14ac:dyDescent="0.3"/>
    <row r="54" spans="5:10" ht="15.75" thickBot="1" x14ac:dyDescent="0.3">
      <c r="E54" s="54" t="s">
        <v>36</v>
      </c>
      <c r="F54" s="54" t="s">
        <v>2</v>
      </c>
      <c r="G54" s="54" t="s">
        <v>3</v>
      </c>
      <c r="H54" s="54" t="s">
        <v>4</v>
      </c>
      <c r="I54" s="54" t="s">
        <v>5</v>
      </c>
      <c r="J54" s="54" t="s">
        <v>6</v>
      </c>
    </row>
    <row r="55" spans="5:10" ht="15.75" thickBot="1" x14ac:dyDescent="0.3">
      <c r="E55" s="55" t="s">
        <v>37</v>
      </c>
      <c r="F55" s="9">
        <f>0.3</f>
        <v>0.3</v>
      </c>
      <c r="G55" s="3" t="s">
        <v>38</v>
      </c>
      <c r="H55" s="4">
        <v>1.2</v>
      </c>
      <c r="I55" s="5">
        <v>42.84</v>
      </c>
      <c r="J55" s="6">
        <f>F55/(H55*I55)</f>
        <v>5.8356676003734819E-3</v>
      </c>
    </row>
    <row r="56" spans="5:10" ht="15.75" thickBot="1" x14ac:dyDescent="0.3">
      <c r="E56" s="11" t="s">
        <v>8</v>
      </c>
      <c r="F56" s="12"/>
      <c r="G56" s="12"/>
      <c r="H56" s="12"/>
      <c r="I56" s="13"/>
      <c r="J56" s="37">
        <f>SUM(J55)</f>
        <v>5.8356676003734819E-3</v>
      </c>
    </row>
    <row r="59" spans="5:10" ht="15.75" thickBot="1" x14ac:dyDescent="0.3"/>
    <row r="60" spans="5:10" ht="15.75" thickBot="1" x14ac:dyDescent="0.3">
      <c r="E60" s="17"/>
      <c r="F60" s="1" t="s">
        <v>10</v>
      </c>
    </row>
    <row r="61" spans="5:10" x14ac:dyDescent="0.25">
      <c r="E61" s="19" t="s">
        <v>11</v>
      </c>
      <c r="F61" s="20">
        <v>20</v>
      </c>
    </row>
    <row r="62" spans="5:10" x14ac:dyDescent="0.25">
      <c r="E62" s="21" t="s">
        <v>12</v>
      </c>
      <c r="F62" s="22">
        <v>15</v>
      </c>
    </row>
    <row r="63" spans="5:10" x14ac:dyDescent="0.25">
      <c r="E63" s="21" t="s">
        <v>0</v>
      </c>
      <c r="F63" s="22">
        <v>-5</v>
      </c>
    </row>
    <row r="64" spans="5:10" x14ac:dyDescent="0.25">
      <c r="E64" s="21" t="s">
        <v>13</v>
      </c>
      <c r="F64" s="22">
        <v>0</v>
      </c>
    </row>
    <row r="65" spans="4:11" x14ac:dyDescent="0.25">
      <c r="E65" s="21" t="s">
        <v>14</v>
      </c>
      <c r="F65" s="22">
        <v>7</v>
      </c>
    </row>
    <row r="66" spans="4:11" ht="15.75" thickBot="1" x14ac:dyDescent="0.3">
      <c r="E66" s="24" t="s">
        <v>15</v>
      </c>
      <c r="F66" s="25">
        <v>15</v>
      </c>
    </row>
    <row r="68" spans="4:11" ht="15.75" thickBot="1" x14ac:dyDescent="0.3"/>
    <row r="69" spans="4:11" ht="15.75" thickBot="1" x14ac:dyDescent="0.3">
      <c r="D69" s="35"/>
      <c r="E69" s="26"/>
      <c r="F69" s="27" t="s">
        <v>16</v>
      </c>
      <c r="G69" s="15" t="s">
        <v>17</v>
      </c>
      <c r="H69" s="2" t="s">
        <v>18</v>
      </c>
      <c r="J69" s="35"/>
      <c r="K69" s="35"/>
    </row>
    <row r="70" spans="4:11" x14ac:dyDescent="0.25">
      <c r="E70" s="16" t="s">
        <v>55</v>
      </c>
      <c r="F70" s="16">
        <f>F61-F66</f>
        <v>5</v>
      </c>
      <c r="G70" s="28"/>
      <c r="H70" s="7"/>
      <c r="J70" s="35"/>
      <c r="K70" s="35"/>
    </row>
    <row r="71" spans="4:11" x14ac:dyDescent="0.25">
      <c r="E71" s="16" t="s">
        <v>56</v>
      </c>
      <c r="F71" s="16">
        <f>F61-F66</f>
        <v>5</v>
      </c>
      <c r="G71" s="28"/>
      <c r="H71" s="7"/>
      <c r="J71" s="36"/>
      <c r="K71" s="35"/>
    </row>
    <row r="72" spans="4:11" x14ac:dyDescent="0.25">
      <c r="E72" s="16" t="s">
        <v>57</v>
      </c>
      <c r="F72" s="16">
        <f>F61-F66</f>
        <v>5</v>
      </c>
      <c r="G72" s="28"/>
      <c r="H72" s="7"/>
      <c r="K72" s="35"/>
    </row>
    <row r="73" spans="4:11" x14ac:dyDescent="0.25">
      <c r="D73" s="35"/>
      <c r="E73" s="16" t="s">
        <v>52</v>
      </c>
      <c r="F73" s="16">
        <f>F65-F66</f>
        <v>-8</v>
      </c>
      <c r="G73" s="28"/>
      <c r="H73" s="7"/>
      <c r="K73" s="35"/>
    </row>
    <row r="74" spans="4:11" ht="15.75" thickBot="1" x14ac:dyDescent="0.3">
      <c r="E74" s="16" t="s">
        <v>9</v>
      </c>
      <c r="F74" s="16">
        <f>F61-F66</f>
        <v>5</v>
      </c>
      <c r="G74" s="28"/>
      <c r="H74" s="7"/>
      <c r="K74" s="35"/>
    </row>
    <row r="75" spans="4:11" ht="15.75" thickBot="1" x14ac:dyDescent="0.3">
      <c r="E75" s="31" t="s">
        <v>54</v>
      </c>
      <c r="F75" s="32"/>
      <c r="G75" s="33">
        <f>SUM(G64:G68)</f>
        <v>0</v>
      </c>
      <c r="H75" s="34">
        <f>G75*3600</f>
        <v>0</v>
      </c>
      <c r="J75" s="35"/>
      <c r="K75" s="35"/>
    </row>
    <row r="76" spans="4:11" x14ac:dyDescent="0.25">
      <c r="J76" s="35"/>
      <c r="K76" s="35"/>
    </row>
  </sheetData>
  <mergeCells count="16">
    <mergeCell ref="E75:F75"/>
    <mergeCell ref="E45:E46"/>
    <mergeCell ref="E47:I47"/>
    <mergeCell ref="E50:E51"/>
    <mergeCell ref="E52:I52"/>
    <mergeCell ref="E38:I38"/>
    <mergeCell ref="E39:E41"/>
    <mergeCell ref="E42:I42"/>
    <mergeCell ref="E56:I56"/>
    <mergeCell ref="H69:H74"/>
    <mergeCell ref="E24:J24"/>
    <mergeCell ref="E27:E29"/>
    <mergeCell ref="E30:I30"/>
    <mergeCell ref="E31:E33"/>
    <mergeCell ref="E34:I34"/>
    <mergeCell ref="E35:E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Zona A</vt:lpstr>
      <vt:lpstr>Zona B</vt:lpstr>
      <vt:lpstr>Zona C</vt:lpstr>
      <vt:lpstr>Zona D</vt:lpstr>
      <vt:lpstr>Zona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Rafael Pinto Sousa</dc:creator>
  <cp:lastModifiedBy>Vasco Rafael Pinto Sousa</cp:lastModifiedBy>
  <dcterms:created xsi:type="dcterms:W3CDTF">2023-12-31T15:09:01Z</dcterms:created>
  <dcterms:modified xsi:type="dcterms:W3CDTF">2023-12-31T19:53:11Z</dcterms:modified>
</cp:coreProperties>
</file>