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owner\Desktop\Data Science and analytics course\Excel Class Training\"/>
    </mc:Choice>
  </mc:AlternateContent>
  <xr:revisionPtr revIDLastSave="0" documentId="13_ncr:1_{2009161D-79EA-44FA-A1E1-FFF46CC045ED}" xr6:coauthVersionLast="47" xr6:coauthVersionMax="47" xr10:uidLastSave="{00000000-0000-0000-0000-000000000000}"/>
  <bookViews>
    <workbookView xWindow="-120" yWindow="-120" windowWidth="20730" windowHeight="11160" firstSheet="2" activeTab="2" xr2:uid="{62E27EF6-D6F9-47E0-985A-10EA6DFA303C}"/>
  </bookViews>
  <sheets>
    <sheet name="Original data" sheetId="1" r:id="rId1"/>
    <sheet name="Sheet5" sheetId="6" r:id="rId2"/>
    <sheet name="Jumia Ratings 1 (2)" sheetId="4" r:id="rId3"/>
    <sheet name="Average rating by product" sheetId="8" r:id="rId4"/>
    <sheet name="Average review by product" sheetId="9" r:id="rId5"/>
    <sheet name="Sum of discount by product" sheetId="10" r:id="rId6"/>
    <sheet name="Sheet6" sheetId="7" r:id="rId7"/>
    <sheet name="Jumia Ratings 1" sheetId="2" r:id="rId8"/>
    <sheet name="Sheet11" sheetId="12" r:id="rId9"/>
  </sheets>
  <definedNames>
    <definedName name="_xlnm._FilterDatabase" localSheetId="7" hidden="1">'Jumia Ratings 1'!$I$1:$I$113</definedName>
    <definedName name="_xlnm._FilterDatabase" localSheetId="2" hidden="1">'Jumia Ratings 1 (2)'!$I$1:$I$113</definedName>
    <definedName name="Slicer_Discount">#N/A</definedName>
    <definedName name="Slicer_Product">#N/A</definedName>
    <definedName name="Slicer_Product1">#N/A</definedName>
    <definedName name="Slicer_Product2">#N/A</definedName>
    <definedName name="Slicer_Rating">#N/A</definedName>
    <definedName name="Slicer_Review">#N/A</definedName>
  </definedNames>
  <calcPr calcId="18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2" l="1"/>
  <c r="I113" i="4"/>
  <c r="H113" i="4"/>
  <c r="D113" i="4"/>
  <c r="I112" i="4"/>
  <c r="H112" i="4"/>
  <c r="D112" i="4"/>
  <c r="I111" i="4"/>
  <c r="H111" i="4"/>
  <c r="D111" i="4"/>
  <c r="I110" i="4"/>
  <c r="H110" i="4"/>
  <c r="D110" i="4"/>
  <c r="I109" i="4"/>
  <c r="H109" i="4"/>
  <c r="D109" i="4"/>
  <c r="I108" i="4"/>
  <c r="H108" i="4"/>
  <c r="D108" i="4"/>
  <c r="I107" i="4"/>
  <c r="H107" i="4"/>
  <c r="D107" i="4"/>
  <c r="I106" i="4"/>
  <c r="H106" i="4"/>
  <c r="D106" i="4"/>
  <c r="I105" i="4"/>
  <c r="H105" i="4"/>
  <c r="D105" i="4"/>
  <c r="I104" i="4"/>
  <c r="H104" i="4"/>
  <c r="D104" i="4"/>
  <c r="I103" i="4"/>
  <c r="H103" i="4"/>
  <c r="D103" i="4"/>
  <c r="I102" i="4"/>
  <c r="H102" i="4"/>
  <c r="D102" i="4"/>
  <c r="I101" i="4"/>
  <c r="H101" i="4"/>
  <c r="D101" i="4"/>
  <c r="I100" i="4"/>
  <c r="H100" i="4"/>
  <c r="D100" i="4"/>
  <c r="I99" i="4"/>
  <c r="H99" i="4"/>
  <c r="D99" i="4"/>
  <c r="I98" i="4"/>
  <c r="H98" i="4"/>
  <c r="D98" i="4"/>
  <c r="I97" i="4"/>
  <c r="H97" i="4"/>
  <c r="D97" i="4"/>
  <c r="I96" i="4"/>
  <c r="H96" i="4"/>
  <c r="D96" i="4"/>
  <c r="I95" i="4"/>
  <c r="H95" i="4"/>
  <c r="D95" i="4"/>
  <c r="I94" i="4"/>
  <c r="H94" i="4"/>
  <c r="D94" i="4"/>
  <c r="I93" i="4"/>
  <c r="H93" i="4"/>
  <c r="D93" i="4"/>
  <c r="I92" i="4"/>
  <c r="H92" i="4"/>
  <c r="D92" i="4"/>
  <c r="I91" i="4"/>
  <c r="H91" i="4"/>
  <c r="D91" i="4"/>
  <c r="I90" i="4"/>
  <c r="H90" i="4"/>
  <c r="D90" i="4"/>
  <c r="I89" i="4"/>
  <c r="H89" i="4"/>
  <c r="D89" i="4"/>
  <c r="I88" i="4"/>
  <c r="H88" i="4"/>
  <c r="D88" i="4"/>
  <c r="I87" i="4"/>
  <c r="H87" i="4"/>
  <c r="D87" i="4"/>
  <c r="I86" i="4"/>
  <c r="H86" i="4"/>
  <c r="D86" i="4"/>
  <c r="I85" i="4"/>
  <c r="H85" i="4"/>
  <c r="D85" i="4"/>
  <c r="I84" i="4"/>
  <c r="H84" i="4"/>
  <c r="D84" i="4"/>
  <c r="I83" i="4"/>
  <c r="H83" i="4"/>
  <c r="D83" i="4"/>
  <c r="I82" i="4"/>
  <c r="H82" i="4"/>
  <c r="D82" i="4"/>
  <c r="I81" i="4"/>
  <c r="H81" i="4"/>
  <c r="D81" i="4"/>
  <c r="I80" i="4"/>
  <c r="H80" i="4"/>
  <c r="D80" i="4"/>
  <c r="I79" i="4"/>
  <c r="H79" i="4"/>
  <c r="D79" i="4"/>
  <c r="I78" i="4"/>
  <c r="H78" i="4"/>
  <c r="D78" i="4"/>
  <c r="I77" i="4"/>
  <c r="H77" i="4"/>
  <c r="D77" i="4"/>
  <c r="I76" i="4"/>
  <c r="H76" i="4"/>
  <c r="D76" i="4"/>
  <c r="I75" i="4"/>
  <c r="H75" i="4"/>
  <c r="D75" i="4"/>
  <c r="I74" i="4"/>
  <c r="H74" i="4"/>
  <c r="D74" i="4"/>
  <c r="I73" i="4"/>
  <c r="H73" i="4"/>
  <c r="D73" i="4"/>
  <c r="I72" i="4"/>
  <c r="H72" i="4"/>
  <c r="D72" i="4"/>
  <c r="I71" i="4"/>
  <c r="H71" i="4"/>
  <c r="D71" i="4"/>
  <c r="I70" i="4"/>
  <c r="H70" i="4"/>
  <c r="D70" i="4"/>
  <c r="I69" i="4"/>
  <c r="H69" i="4"/>
  <c r="D69" i="4"/>
  <c r="I68" i="4"/>
  <c r="H68" i="4"/>
  <c r="D68" i="4"/>
  <c r="I67" i="4"/>
  <c r="H67" i="4"/>
  <c r="D67" i="4"/>
  <c r="I66" i="4"/>
  <c r="H66" i="4"/>
  <c r="D66" i="4"/>
  <c r="I65" i="4"/>
  <c r="H65" i="4"/>
  <c r="D65" i="4"/>
  <c r="I64" i="4"/>
  <c r="H64" i="4"/>
  <c r="D64" i="4"/>
  <c r="I63" i="4"/>
  <c r="H63" i="4"/>
  <c r="D63" i="4"/>
  <c r="I62" i="4"/>
  <c r="H62" i="4"/>
  <c r="D62" i="4"/>
  <c r="I61" i="4"/>
  <c r="H61" i="4"/>
  <c r="D61" i="4"/>
  <c r="I60" i="4"/>
  <c r="H60" i="4"/>
  <c r="D60" i="4"/>
  <c r="I59" i="4"/>
  <c r="H59" i="4"/>
  <c r="D59" i="4"/>
  <c r="I48" i="4"/>
  <c r="H48" i="4"/>
  <c r="D48" i="4"/>
  <c r="I20" i="4"/>
  <c r="H20" i="4"/>
  <c r="D20" i="4"/>
  <c r="I19" i="4"/>
  <c r="H19" i="4"/>
  <c r="D19" i="4"/>
  <c r="I18" i="4"/>
  <c r="H18" i="4"/>
  <c r="D18" i="4"/>
  <c r="I15" i="4"/>
  <c r="H15" i="4"/>
  <c r="D15" i="4"/>
  <c r="I29" i="4"/>
  <c r="H29" i="4"/>
  <c r="D29" i="4"/>
  <c r="I24" i="4"/>
  <c r="H24" i="4"/>
  <c r="D24" i="4"/>
  <c r="I17" i="4"/>
  <c r="H17" i="4"/>
  <c r="D17" i="4"/>
  <c r="I14" i="4"/>
  <c r="H14" i="4"/>
  <c r="D14" i="4"/>
  <c r="I33" i="4"/>
  <c r="H33" i="4"/>
  <c r="D33" i="4"/>
  <c r="I50" i="4"/>
  <c r="H50" i="4"/>
  <c r="D50" i="4"/>
  <c r="I47" i="4"/>
  <c r="H47" i="4"/>
  <c r="D47" i="4"/>
  <c r="I37" i="4"/>
  <c r="H37" i="4"/>
  <c r="D37" i="4"/>
  <c r="I49" i="4"/>
  <c r="H49" i="4"/>
  <c r="D49" i="4"/>
  <c r="I25" i="4"/>
  <c r="H25" i="4"/>
  <c r="D25" i="4"/>
  <c r="I32" i="4"/>
  <c r="H32" i="4"/>
  <c r="D32" i="4"/>
  <c r="I40" i="4"/>
  <c r="H40" i="4"/>
  <c r="D40" i="4"/>
  <c r="I41" i="4"/>
  <c r="H41" i="4"/>
  <c r="D41" i="4"/>
  <c r="I57" i="4"/>
  <c r="H57" i="4"/>
  <c r="D57" i="4"/>
  <c r="I39" i="4"/>
  <c r="H39" i="4"/>
  <c r="D39" i="4"/>
  <c r="I31" i="4"/>
  <c r="H31" i="4"/>
  <c r="D31" i="4"/>
  <c r="I13" i="4"/>
  <c r="H13" i="4"/>
  <c r="D13" i="4"/>
  <c r="I11" i="4"/>
  <c r="H11" i="4"/>
  <c r="D11" i="4"/>
  <c r="I46" i="4"/>
  <c r="H46" i="4"/>
  <c r="D46" i="4"/>
  <c r="I30" i="4"/>
  <c r="H30" i="4"/>
  <c r="D30" i="4"/>
  <c r="I28" i="4"/>
  <c r="H28" i="4"/>
  <c r="D28" i="4"/>
  <c r="I27" i="4"/>
  <c r="H27" i="4"/>
  <c r="D27" i="4"/>
  <c r="I12" i="4"/>
  <c r="H12" i="4"/>
  <c r="D12" i="4"/>
  <c r="I56" i="4"/>
  <c r="H56" i="4"/>
  <c r="D56" i="4"/>
  <c r="I53" i="4"/>
  <c r="H53" i="4"/>
  <c r="D53" i="4"/>
  <c r="I26" i="4"/>
  <c r="H26" i="4"/>
  <c r="D26" i="4"/>
  <c r="I51" i="4"/>
  <c r="H51" i="4"/>
  <c r="D51" i="4"/>
  <c r="I36" i="4"/>
  <c r="H36" i="4"/>
  <c r="D36" i="4"/>
  <c r="K25" i="4"/>
  <c r="I23" i="4"/>
  <c r="H23" i="4"/>
  <c r="D23" i="4"/>
  <c r="I52" i="4"/>
  <c r="H52" i="4"/>
  <c r="D52" i="4"/>
  <c r="I55" i="4"/>
  <c r="H55" i="4"/>
  <c r="D55" i="4"/>
  <c r="I54" i="4"/>
  <c r="H54" i="4"/>
  <c r="D54" i="4"/>
  <c r="I16" i="4"/>
  <c r="H16" i="4"/>
  <c r="D16" i="4"/>
  <c r="K20" i="4"/>
  <c r="I10" i="4"/>
  <c r="H10" i="4"/>
  <c r="D10" i="4"/>
  <c r="I45" i="4"/>
  <c r="H45" i="4"/>
  <c r="D45" i="4"/>
  <c r="I44" i="4"/>
  <c r="H44" i="4"/>
  <c r="D44" i="4"/>
  <c r="I43" i="4"/>
  <c r="H43" i="4"/>
  <c r="D43" i="4"/>
  <c r="I38" i="4"/>
  <c r="H38" i="4"/>
  <c r="D38" i="4"/>
  <c r="I9" i="4"/>
  <c r="H9" i="4"/>
  <c r="D9" i="4"/>
  <c r="L14" i="4"/>
  <c r="I8" i="4"/>
  <c r="H8" i="4"/>
  <c r="D8" i="4"/>
  <c r="L13" i="4"/>
  <c r="I35" i="4"/>
  <c r="H35" i="4"/>
  <c r="D35" i="4"/>
  <c r="I22" i="4"/>
  <c r="H22" i="4"/>
  <c r="D22" i="4"/>
  <c r="P11" i="4"/>
  <c r="L11" i="4"/>
  <c r="I21" i="4"/>
  <c r="H21" i="4"/>
  <c r="D21" i="4"/>
  <c r="L10" i="4"/>
  <c r="I7" i="4"/>
  <c r="H7" i="4"/>
  <c r="D7" i="4"/>
  <c r="I6" i="4"/>
  <c r="H6" i="4"/>
  <c r="D6" i="4"/>
  <c r="I5" i="4"/>
  <c r="H5" i="4"/>
  <c r="D5" i="4"/>
  <c r="I4" i="4"/>
  <c r="H4" i="4"/>
  <c r="D4" i="4"/>
  <c r="I3" i="4"/>
  <c r="H3" i="4"/>
  <c r="D3" i="4"/>
  <c r="P5" i="4"/>
  <c r="N5" i="4"/>
  <c r="M5" i="4"/>
  <c r="L5" i="4"/>
  <c r="K5" i="4"/>
  <c r="I42" i="4"/>
  <c r="H42" i="4"/>
  <c r="D42" i="4"/>
  <c r="I34" i="4"/>
  <c r="H34" i="4"/>
  <c r="D34" i="4"/>
  <c r="I2" i="4"/>
  <c r="H2" i="4"/>
  <c r="D2" i="4"/>
  <c r="I58" i="4"/>
  <c r="H58" i="4"/>
  <c r="D58" i="4"/>
  <c r="P11" i="2"/>
  <c r="K20" i="2"/>
  <c r="K25" i="2"/>
  <c r="P5" i="2"/>
  <c r="L14" i="2"/>
  <c r="L11" i="2"/>
  <c r="L13" i="2"/>
  <c r="L10" i="2"/>
  <c r="M5" i="2"/>
  <c r="K5" i="2"/>
  <c r="L5" i="2"/>
  <c r="D52" i="2"/>
  <c r="I43" i="2"/>
  <c r="I51" i="2"/>
  <c r="I31" i="2"/>
  <c r="I20" i="2"/>
  <c r="I46" i="2"/>
  <c r="I57" i="2"/>
  <c r="I13" i="2"/>
  <c r="I15" i="2"/>
  <c r="I16" i="2"/>
  <c r="I38" i="2"/>
  <c r="I54" i="2"/>
  <c r="I36" i="2"/>
  <c r="I25" i="2"/>
  <c r="I34" i="2"/>
  <c r="I9" i="2"/>
  <c r="I10" i="2"/>
  <c r="I14" i="2"/>
  <c r="I21" i="2"/>
  <c r="I55" i="2"/>
  <c r="I41" i="2"/>
  <c r="I86" i="2"/>
  <c r="I26" i="2"/>
  <c r="I44" i="2"/>
  <c r="I28" i="2"/>
  <c r="I56" i="2"/>
  <c r="I39" i="2"/>
  <c r="I42" i="2"/>
  <c r="I49" i="2"/>
  <c r="I82" i="2"/>
  <c r="I32" i="2"/>
  <c r="I37" i="2"/>
  <c r="I33" i="2"/>
  <c r="I50" i="2"/>
  <c r="I52" i="2"/>
  <c r="I6" i="2"/>
  <c r="I8" i="2"/>
  <c r="I53" i="2"/>
  <c r="I12" i="2"/>
  <c r="I91" i="2"/>
  <c r="I67" i="2"/>
  <c r="I62" i="2"/>
  <c r="I87" i="2"/>
  <c r="I107" i="2"/>
  <c r="I63" i="2"/>
  <c r="I96" i="2"/>
  <c r="I68" i="2"/>
  <c r="I92" i="2"/>
  <c r="I60" i="2"/>
  <c r="I64" i="2"/>
  <c r="I108" i="2"/>
  <c r="I99" i="2"/>
  <c r="I106" i="2"/>
  <c r="I89" i="2"/>
  <c r="I83" i="2"/>
  <c r="I76" i="2"/>
  <c r="I69" i="2"/>
  <c r="I97" i="2"/>
  <c r="I61" i="2"/>
  <c r="I27" i="2"/>
  <c r="I35" i="2"/>
  <c r="I40" i="2"/>
  <c r="I58" i="2"/>
  <c r="I45" i="2"/>
  <c r="I47" i="2"/>
  <c r="I23" i="2"/>
  <c r="I29" i="2"/>
  <c r="I18" i="2"/>
  <c r="I48" i="2"/>
  <c r="I19" i="2"/>
  <c r="I24" i="2"/>
  <c r="I17" i="2"/>
  <c r="I22" i="2"/>
  <c r="I30" i="2"/>
  <c r="I79" i="2"/>
  <c r="I84" i="2"/>
  <c r="I104" i="2"/>
  <c r="I70" i="2"/>
  <c r="I5" i="2"/>
  <c r="I3" i="2"/>
  <c r="I93" i="2"/>
  <c r="I109" i="2"/>
  <c r="I4" i="2"/>
  <c r="I71" i="2"/>
  <c r="I100" i="2"/>
  <c r="I72" i="2"/>
  <c r="I102" i="2"/>
  <c r="I73" i="2"/>
  <c r="I101" i="2"/>
  <c r="I85" i="2"/>
  <c r="I65" i="2"/>
  <c r="I77" i="2"/>
  <c r="I78" i="2"/>
  <c r="I80" i="2"/>
  <c r="I66" i="2"/>
  <c r="I103" i="2"/>
  <c r="I110" i="2"/>
  <c r="I74" i="2"/>
  <c r="I105" i="2"/>
  <c r="I75" i="2"/>
  <c r="I88" i="2"/>
  <c r="I7" i="2"/>
  <c r="I90" i="2"/>
  <c r="I113" i="2"/>
  <c r="I98" i="2"/>
  <c r="I94" i="2"/>
  <c r="I95" i="2"/>
  <c r="I111" i="2"/>
  <c r="I112" i="2"/>
  <c r="I59" i="2"/>
  <c r="I2" i="2"/>
  <c r="I81" i="2"/>
  <c r="I11" i="2"/>
  <c r="H43" i="2"/>
  <c r="H51" i="2"/>
  <c r="H31" i="2"/>
  <c r="H20" i="2"/>
  <c r="H46" i="2"/>
  <c r="H57" i="2"/>
  <c r="H13" i="2"/>
  <c r="H15" i="2"/>
  <c r="H16" i="2"/>
  <c r="H38" i="2"/>
  <c r="H54" i="2"/>
  <c r="H36" i="2"/>
  <c r="H25" i="2"/>
  <c r="H34" i="2"/>
  <c r="H9" i="2"/>
  <c r="H10" i="2"/>
  <c r="H14" i="2"/>
  <c r="H21" i="2"/>
  <c r="H55" i="2"/>
  <c r="H41" i="2"/>
  <c r="H86" i="2"/>
  <c r="H26" i="2"/>
  <c r="H44" i="2"/>
  <c r="H28" i="2"/>
  <c r="H56" i="2"/>
  <c r="H39" i="2"/>
  <c r="H42" i="2"/>
  <c r="H49" i="2"/>
  <c r="H82" i="2"/>
  <c r="H32" i="2"/>
  <c r="H37" i="2"/>
  <c r="H33" i="2"/>
  <c r="H50" i="2"/>
  <c r="H52" i="2"/>
  <c r="H6" i="2"/>
  <c r="H8" i="2"/>
  <c r="H53" i="2"/>
  <c r="H12" i="2"/>
  <c r="H91" i="2"/>
  <c r="H67" i="2"/>
  <c r="H62" i="2"/>
  <c r="H87" i="2"/>
  <c r="H107" i="2"/>
  <c r="H63" i="2"/>
  <c r="H96" i="2"/>
  <c r="H68" i="2"/>
  <c r="H92" i="2"/>
  <c r="H60" i="2"/>
  <c r="H64" i="2"/>
  <c r="H108" i="2"/>
  <c r="H99" i="2"/>
  <c r="H106" i="2"/>
  <c r="H89" i="2"/>
  <c r="H83" i="2"/>
  <c r="H76" i="2"/>
  <c r="H69" i="2"/>
  <c r="H97" i="2"/>
  <c r="H61" i="2"/>
  <c r="H27" i="2"/>
  <c r="H35" i="2"/>
  <c r="H40" i="2"/>
  <c r="H58" i="2"/>
  <c r="H45" i="2"/>
  <c r="H47" i="2"/>
  <c r="H23" i="2"/>
  <c r="H29" i="2"/>
  <c r="H18" i="2"/>
  <c r="H48" i="2"/>
  <c r="H19" i="2"/>
  <c r="H24" i="2"/>
  <c r="H17" i="2"/>
  <c r="H22" i="2"/>
  <c r="H30" i="2"/>
  <c r="H79" i="2"/>
  <c r="H84" i="2"/>
  <c r="H104" i="2"/>
  <c r="H70" i="2"/>
  <c r="H5" i="2"/>
  <c r="H3" i="2"/>
  <c r="H93" i="2"/>
  <c r="H109" i="2"/>
  <c r="H4" i="2"/>
  <c r="H71" i="2"/>
  <c r="H100" i="2"/>
  <c r="H72" i="2"/>
  <c r="H102" i="2"/>
  <c r="H73" i="2"/>
  <c r="H101" i="2"/>
  <c r="H85" i="2"/>
  <c r="H65" i="2"/>
  <c r="H77" i="2"/>
  <c r="H78" i="2"/>
  <c r="H80" i="2"/>
  <c r="H66" i="2"/>
  <c r="H103" i="2"/>
  <c r="H110" i="2"/>
  <c r="H74" i="2"/>
  <c r="H105" i="2"/>
  <c r="H75" i="2"/>
  <c r="H88" i="2"/>
  <c r="H7" i="2"/>
  <c r="H90" i="2"/>
  <c r="H113" i="2"/>
  <c r="H98" i="2"/>
  <c r="H94" i="2"/>
  <c r="H95" i="2"/>
  <c r="H111" i="2"/>
  <c r="H112" i="2"/>
  <c r="H59" i="2"/>
  <c r="H2" i="2"/>
  <c r="H81" i="2"/>
  <c r="H11" i="2"/>
  <c r="D43" i="2"/>
  <c r="D51" i="2"/>
  <c r="D31" i="2"/>
  <c r="D20" i="2"/>
  <c r="D46" i="2"/>
  <c r="D57" i="2"/>
  <c r="D13" i="2"/>
  <c r="D15" i="2"/>
  <c r="D16" i="2"/>
  <c r="D38" i="2"/>
  <c r="D54" i="2"/>
  <c r="D36" i="2"/>
  <c r="D25" i="2"/>
  <c r="D34" i="2"/>
  <c r="D9" i="2"/>
  <c r="D10" i="2"/>
  <c r="D14" i="2"/>
  <c r="D21" i="2"/>
  <c r="D55" i="2"/>
  <c r="D41" i="2"/>
  <c r="D86" i="2"/>
  <c r="D26" i="2"/>
  <c r="D44" i="2"/>
  <c r="D28" i="2"/>
  <c r="D56" i="2"/>
  <c r="D39" i="2"/>
  <c r="D42" i="2"/>
  <c r="D49" i="2"/>
  <c r="D82" i="2"/>
  <c r="D32" i="2"/>
  <c r="D37" i="2"/>
  <c r="D33" i="2"/>
  <c r="D50" i="2"/>
  <c r="D6" i="2"/>
  <c r="D8" i="2"/>
  <c r="D53" i="2"/>
  <c r="D91" i="2"/>
  <c r="D67" i="2"/>
  <c r="D62" i="2"/>
  <c r="D87" i="2"/>
  <c r="D107" i="2"/>
  <c r="D63" i="2"/>
  <c r="D96" i="2"/>
  <c r="D68" i="2"/>
  <c r="D92" i="2"/>
  <c r="D60" i="2"/>
  <c r="D64" i="2"/>
  <c r="D108" i="2"/>
  <c r="D99" i="2"/>
  <c r="D106" i="2"/>
  <c r="D89" i="2"/>
  <c r="D83" i="2"/>
  <c r="D76" i="2"/>
  <c r="D69" i="2"/>
  <c r="D97" i="2"/>
  <c r="D61" i="2"/>
  <c r="D27" i="2"/>
  <c r="D35" i="2"/>
  <c r="D40" i="2"/>
  <c r="D58" i="2"/>
  <c r="D45" i="2"/>
  <c r="D47" i="2"/>
  <c r="D23" i="2"/>
  <c r="D29" i="2"/>
  <c r="D18" i="2"/>
  <c r="D48" i="2"/>
  <c r="D19" i="2"/>
  <c r="D24" i="2"/>
  <c r="D17" i="2"/>
  <c r="D22" i="2"/>
  <c r="D30" i="2"/>
  <c r="D79" i="2"/>
  <c r="D84" i="2"/>
  <c r="D104" i="2"/>
  <c r="D70" i="2"/>
  <c r="D5" i="2"/>
  <c r="D3" i="2"/>
  <c r="D93" i="2"/>
  <c r="D109" i="2"/>
  <c r="D4" i="2"/>
  <c r="D71" i="2"/>
  <c r="D100" i="2"/>
  <c r="D72" i="2"/>
  <c r="D102" i="2"/>
  <c r="D73" i="2"/>
  <c r="D101" i="2"/>
  <c r="D85" i="2"/>
  <c r="D65" i="2"/>
  <c r="D77" i="2"/>
  <c r="D78" i="2"/>
  <c r="D80" i="2"/>
  <c r="D66" i="2"/>
  <c r="D103" i="2"/>
  <c r="D110" i="2"/>
  <c r="D74" i="2"/>
  <c r="D105" i="2"/>
  <c r="D75" i="2"/>
  <c r="D88" i="2"/>
  <c r="D7" i="2"/>
  <c r="D90" i="2"/>
  <c r="D113" i="2"/>
  <c r="D98" i="2"/>
  <c r="D94" i="2"/>
  <c r="D95" i="2"/>
  <c r="D111" i="2"/>
  <c r="D112" i="2"/>
  <c r="D59" i="2"/>
  <c r="D2" i="2"/>
  <c r="D81" i="2"/>
  <c r="D11" i="2"/>
  <c r="D12" i="2" l="1"/>
</calcChain>
</file>

<file path=xl/sharedStrings.xml><?xml version="1.0" encoding="utf-8"?>
<sst xmlns="http://schemas.openxmlformats.org/spreadsheetml/2006/main" count="594" uniqueCount="168">
  <si>
    <t>Product</t>
  </si>
  <si>
    <t>Current price</t>
  </si>
  <si>
    <t>Discount</t>
  </si>
  <si>
    <t>Review</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</si>
  <si>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</si>
  <si>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</si>
  <si>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</si>
  <si>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</si>
  <si>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</si>
  <si>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</si>
  <si>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</si>
  <si>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</si>
  <si>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</si>
  <si>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</si>
  <si>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</si>
  <si>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</si>
  <si>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</si>
  <si>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</si>
  <si>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</si>
  <si>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</si>
  <si>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</si>
  <si>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</si>
  <si>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</si>
  <si>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</si>
  <si>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</si>
  <si>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</si>
  <si>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</si>
  <si>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</si>
  <si>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</si>
  <si>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</si>
  <si>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</si>
  <si>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</si>
  <si>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</si>
  <si>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</si>
  <si>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</si>
  <si>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</si>
  <si>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</si>
  <si>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</si>
  <si>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</si>
  <si>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</si>
  <si>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</si>
  <si>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</si>
  <si>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</si>
  <si>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</si>
  <si>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</si>
  <si>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</si>
  <si>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</si>
  <si>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</si>
  <si>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</si>
  <si>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</si>
  <si>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</si>
  <si>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</si>
  <si>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</si>
  <si>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</si>
  <si>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</si>
  <si>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</si>
  <si>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</si>
  <si>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</si>
  <si>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</si>
  <si>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</si>
  <si>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</si>
  <si>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</si>
  <si>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</si>
  <si>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</si>
  <si>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</si>
  <si>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</si>
  <si>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</si>
  <si>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</si>
  <si>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</si>
  <si>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</si>
  <si>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</si>
  <si>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</si>
  <si>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</si>
  <si>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</si>
  <si>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</si>
  <si>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</si>
  <si>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</si>
  <si>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</si>
  <si>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</si>
  <si>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</si>
  <si>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</si>
  <si>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</si>
  <si>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</si>
  <si>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</si>
  <si>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</si>
  <si>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</si>
  <si>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</si>
  <si>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</si>
  <si>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</si>
  <si>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</si>
  <si>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</si>
  <si>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</si>
  <si>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</si>
  <si>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</si>
  <si>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</si>
  <si>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</si>
  <si>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</si>
  <si>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</si>
  <si>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</si>
  <si>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</si>
  <si>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</si>
  <si>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</si>
  <si>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</si>
  <si>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</si>
  <si>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</si>
  <si>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</si>
  <si>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</si>
  <si>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</si>
  <si>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</si>
  <si>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</si>
  <si>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</si>
  <si>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</si>
  <si>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</si>
  <si>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</si>
  <si>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</si>
  <si>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</si>
  <si>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</si>
  <si>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</si>
  <si>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</si>
  <si>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</si>
  <si>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</si>
  <si>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</si>
  <si>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</si>
  <si>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</si>
  <si>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</si>
  <si>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</si>
  <si>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</si>
  <si>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</si>
  <si>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</si>
  <si>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</si>
  <si>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</si>
  <si>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</si>
  <si>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</si>
  <si>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</si>
  <si>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</si>
  <si>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Rating</t>
  </si>
  <si>
    <t xml:space="preserve"> 1,620 -  1,980</t>
  </si>
  <si>
    <t xml:space="preserve"> 2,200 -  3,200</t>
  </si>
  <si>
    <t>Old price</t>
  </si>
  <si>
    <t>Absolute discount</t>
  </si>
  <si>
    <t>Product Rating</t>
  </si>
  <si>
    <t>Discount Rating</t>
  </si>
  <si>
    <t>Average Rating</t>
  </si>
  <si>
    <t>Reviews</t>
  </si>
  <si>
    <t>Step 2.1 - Data Analysis: Descriptive Statistics</t>
  </si>
  <si>
    <t>Average Current_Price</t>
  </si>
  <si>
    <t>Average Old_Price</t>
  </si>
  <si>
    <t>Average discount%</t>
  </si>
  <si>
    <t>Product_name</t>
  </si>
  <si>
    <t>Most_expensive product</t>
  </si>
  <si>
    <t>Least_expensive product</t>
  </si>
  <si>
    <t>Total Products</t>
  </si>
  <si>
    <t>Step 2.2 - Trend Analysis</t>
  </si>
  <si>
    <t>Relationship between Discount% and Review</t>
  </si>
  <si>
    <t>Analysis: There is no direct correlation between the 2 columns, since the  result is closer to 0</t>
  </si>
  <si>
    <t>Relationship between Rating and Number of Review</t>
  </si>
  <si>
    <t>Question</t>
  </si>
  <si>
    <t>Discount/Review</t>
  </si>
  <si>
    <t>10 products wih highest discount</t>
  </si>
  <si>
    <t>10 products with highest reviews</t>
  </si>
  <si>
    <t>Step 2.3 - Product performance</t>
  </si>
  <si>
    <t>Total Reviews</t>
  </si>
  <si>
    <t>Row Labels</t>
  </si>
  <si>
    <t>Grand Total</t>
  </si>
  <si>
    <t>Sum of Discount</t>
  </si>
  <si>
    <t>10 Products with highest ratings</t>
  </si>
  <si>
    <t>Average of Rating</t>
  </si>
  <si>
    <t>Average of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</si>
</sst>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Ksh-441]\ * #,##0.00_-;\-[$Ksh-441]\ * #,##0.00_-;_-[$Ksh-441]\ * &quot;-&quot;??_-;_-@_-"/>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1"/>
      <color theme="1"/>
      <name val="Calibri Light"/>
      <family val="2"/>
      <scheme val="maj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14999847407452621"/>
        <bgColor indexed="64"/>
      </patternFill>
    </fill>
    <fill>
      <patternFill patternType="solid">
        <fgColor theme="7" tint="0.59999389629810485"/>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9" fontId="0" fillId="0" borderId="0" xfId="0" applyNumberFormat="1"/>
    <xf numFmtId="0" fontId="16" fillId="0" borderId="0" xfId="0" applyFont="1"/>
    <xf numFmtId="2" fontId="16" fillId="0" borderId="0" xfId="0" applyNumberFormat="1" applyFont="1"/>
    <xf numFmtId="2" fontId="0" fillId="0" borderId="0" xfId="0" applyNumberFormat="1"/>
    <xf numFmtId="164" fontId="16" fillId="0" borderId="0" xfId="0" applyNumberFormat="1" applyFont="1"/>
    <xf numFmtId="164" fontId="0" fillId="0" borderId="0" xfId="0" applyNumberFormat="1"/>
    <xf numFmtId="165" fontId="16" fillId="0" borderId="0" xfId="0" applyNumberFormat="1" applyFont="1"/>
    <xf numFmtId="165" fontId="0" fillId="0" borderId="0" xfId="0" applyNumberFormat="1"/>
    <xf numFmtId="0" fontId="18" fillId="0" borderId="0" xfId="0" applyFont="1"/>
    <xf numFmtId="0" fontId="19" fillId="0" borderId="0" xfId="0" applyFont="1"/>
    <xf numFmtId="2" fontId="20" fillId="0" borderId="13" xfId="0" applyNumberFormat="1" applyFont="1" applyBorder="1"/>
    <xf numFmtId="165" fontId="20" fillId="0" borderId="13" xfId="0" applyNumberFormat="1" applyFont="1" applyBorder="1"/>
    <xf numFmtId="0" fontId="20" fillId="35" borderId="13" xfId="0" applyFont="1" applyFill="1" applyBorder="1"/>
    <xf numFmtId="0" fontId="20" fillId="35" borderId="17" xfId="0" applyFont="1" applyFill="1" applyBorder="1"/>
    <xf numFmtId="0" fontId="20" fillId="35" borderId="18" xfId="0" applyFont="1" applyFill="1" applyBorder="1"/>
    <xf numFmtId="2" fontId="0" fillId="0" borderId="17" xfId="0" applyNumberFormat="1" applyBorder="1"/>
    <xf numFmtId="0" fontId="20" fillId="0" borderId="18" xfId="0" applyFont="1" applyBorder="1"/>
    <xf numFmtId="0" fontId="20" fillId="0" borderId="19" xfId="0" applyFont="1" applyBorder="1"/>
    <xf numFmtId="0" fontId="20" fillId="0" borderId="20" xfId="0" applyFont="1" applyBorder="1"/>
    <xf numFmtId="0" fontId="20" fillId="0" borderId="21" xfId="0" applyFont="1" applyBorder="1"/>
    <xf numFmtId="0" fontId="0" fillId="0" borderId="13" xfId="0" applyBorder="1"/>
    <xf numFmtId="0" fontId="20" fillId="0" borderId="0" xfId="0" applyFont="1"/>
    <xf numFmtId="0" fontId="20" fillId="33" borderId="13" xfId="0" applyFont="1" applyFill="1" applyBorder="1"/>
    <xf numFmtId="2" fontId="20" fillId="0" borderId="22" xfId="0" applyNumberFormat="1" applyFont="1" applyBorder="1"/>
    <xf numFmtId="0" fontId="20" fillId="0" borderId="24" xfId="0" applyFont="1" applyBorder="1"/>
    <xf numFmtId="0" fontId="20" fillId="0" borderId="25" xfId="0" applyFont="1" applyBorder="1"/>
    <xf numFmtId="0" fontId="20" fillId="35" borderId="10" xfId="0" applyFont="1" applyFill="1" applyBorder="1"/>
    <xf numFmtId="0" fontId="20" fillId="35" borderId="11" xfId="0" applyFont="1" applyFill="1" applyBorder="1"/>
    <xf numFmtId="0" fontId="20" fillId="35" borderId="12" xfId="0" applyFont="1" applyFill="1" applyBorder="1"/>
    <xf numFmtId="0" fontId="20" fillId="0" borderId="23" xfId="0" applyFont="1" applyBorder="1" applyAlignment="1">
      <alignment horizontal="center"/>
    </xf>
    <xf numFmtId="0" fontId="0" fillId="0" borderId="24" xfId="0" applyBorder="1" applyAlignment="1">
      <alignment horizontal="center"/>
    </xf>
    <xf numFmtId="0" fontId="20" fillId="0" borderId="26" xfId="0" applyFont="1" applyBorder="1"/>
    <xf numFmtId="0" fontId="0" fillId="0" borderId="12" xfId="0" applyBorder="1"/>
    <xf numFmtId="165" fontId="0" fillId="0" borderId="13" xfId="0" applyNumberFormat="1" applyBorder="1"/>
    <xf numFmtId="0" fontId="0" fillId="0" borderId="0" xfId="0" applyAlignment="1">
      <alignment vertical="center" wrapText="1"/>
    </xf>
    <xf numFmtId="0" fontId="19" fillId="0" borderId="13" xfId="0" applyFont="1" applyBorder="1"/>
    <xf numFmtId="0" fontId="20" fillId="35" borderId="13" xfId="0" applyFont="1" applyFill="1" applyBorder="1" applyAlignment="1">
      <alignment vertical="center" wrapText="1"/>
    </xf>
    <xf numFmtId="0" fontId="0" fillId="35" borderId="13" xfId="0" applyFill="1" applyBorder="1"/>
    <xf numFmtId="0" fontId="0" fillId="0" borderId="0" xfId="0" pivotButton="1"/>
    <xf numFmtId="0" fontId="0" fillId="0" borderId="0" xfId="0" applyAlignment="1">
      <alignment horizontal="left"/>
    </xf>
    <xf numFmtId="0" fontId="0" fillId="0" borderId="28" xfId="0" applyBorder="1"/>
    <xf numFmtId="0" fontId="19" fillId="0" borderId="28" xfId="0" applyFont="1" applyBorder="1"/>
    <xf numFmtId="165" fontId="0" fillId="0" borderId="28" xfId="0" applyNumberFormat="1" applyBorder="1"/>
    <xf numFmtId="0" fontId="0" fillId="0" borderId="10" xfId="0" applyBorder="1"/>
    <xf numFmtId="0" fontId="0" fillId="0" borderId="31" xfId="0" applyBorder="1"/>
    <xf numFmtId="0" fontId="19" fillId="0" borderId="29" xfId="0" applyFont="1" applyBorder="1"/>
    <xf numFmtId="0" fontId="0" fillId="0" borderId="25" xfId="0" applyBorder="1"/>
    <xf numFmtId="0" fontId="0" fillId="0" borderId="23" xfId="0" applyBorder="1"/>
    <xf numFmtId="0" fontId="19" fillId="0" borderId="10" xfId="0" applyFont="1" applyBorder="1"/>
    <xf numFmtId="165" fontId="0" fillId="0" borderId="29" xfId="0" applyNumberFormat="1" applyBorder="1"/>
    <xf numFmtId="0" fontId="19" fillId="0" borderId="23" xfId="0" applyFont="1" applyBorder="1"/>
    <xf numFmtId="165" fontId="0" fillId="0" borderId="10" xfId="0" applyNumberFormat="1" applyBorder="1"/>
    <xf numFmtId="0" fontId="0" fillId="35" borderId="31" xfId="0" applyFill="1" applyBorder="1"/>
    <xf numFmtId="0" fontId="0" fillId="35" borderId="29" xfId="0" applyFill="1" applyBorder="1"/>
    <xf numFmtId="165" fontId="0" fillId="0" borderId="23" xfId="0" applyNumberFormat="1" applyBorder="1"/>
    <xf numFmtId="0" fontId="0" fillId="34" borderId="0" xfId="0" applyFill="1"/>
    <xf numFmtId="0" fontId="20" fillId="0" borderId="13" xfId="0" applyFont="1" applyBorder="1" applyAlignment="1">
      <alignment wrapText="1"/>
    </xf>
    <xf numFmtId="0" fontId="0" fillId="0" borderId="13" xfId="0" applyBorder="1" applyAlignment="1">
      <alignment wrapText="1"/>
    </xf>
    <xf numFmtId="0" fontId="0" fillId="0" borderId="13" xfId="0" applyBorder="1"/>
    <xf numFmtId="0" fontId="0" fillId="33" borderId="30" xfId="0" applyFill="1" applyBorder="1" applyAlignment="1">
      <alignment horizont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2" xfId="0" applyBorder="1" applyAlignment="1">
      <alignment horizontal="left"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2" xfId="0"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20" fillId="33" borderId="14" xfId="0" applyFont="1"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20" fillId="0" borderId="13" xfId="0" applyFont="1" applyBorder="1"/>
    <xf numFmtId="0" fontId="20"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20" fillId="33" borderId="10" xfId="0" applyFont="1" applyFill="1" applyBorder="1"/>
    <xf numFmtId="0" fontId="0" fillId="33" borderId="11" xfId="0" applyFill="1" applyBorder="1"/>
    <xf numFmtId="0" fontId="0" fillId="33" borderId="12" xfId="0" applyFill="1" applyBorder="1"/>
    <xf numFmtId="0" fontId="0" fillId="0" borderId="13" xfId="0" applyBorder="1" applyAlignment="1">
      <alignment horizontal="left" vertical="center"/>
    </xf>
    <xf numFmtId="0" fontId="0" fillId="0" borderId="13"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auto="1"/>
        <name val="Calibri"/>
        <family val="2"/>
        <scheme val="minor"/>
      </font>
    </dxf>
    <dxf>
      <numFmt numFmtId="165" formatCode="0.0%"/>
    </dxf>
    <dxf>
      <numFmt numFmtId="2" formatCode="0.00"/>
    </dxf>
    <dxf>
      <numFmt numFmtId="2" formatCode="0.00"/>
    </dxf>
    <dxf>
      <numFmt numFmtId="2" formatCode="0.00"/>
    </dxf>
    <dxf>
      <numFmt numFmtId="165" formatCode="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[Excel_jumia.csv Assignment.xlsx]Average rating by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product rating by region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product'!$B$3</c:f>
              <c:strCache>
                <c:ptCount val="1"/>
                <c:pt idx="0">
                  <c:v>Total</c:v>
                </c:pt>
              </c:strCache>
            </c:strRef>
          </c:tx>
          <c:spPr>
            <a:solidFill>
              <a:schemeClr val="accent1"/>
            </a:solidFill>
            <a:ln>
              <a:noFill/>
            </a:ln>
            <a:effectLst/>
          </c:spPr>
          <c:invertIfNegative val="0"/>
          <c:cat>
            <c:strRef>
              <c:f>'Average rating by product'!$A$4:$A$14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'Average rating by product'!$B$4:$B$14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CF13-4B13-954E-38559BB16D10}"/>
            </c:ext>
          </c:extLst>
        </c:ser>
        <c:dLbls>
          <c:showLegendKey val="0"/>
          <c:showVal val="0"/>
          <c:showCatName val="0"/>
          <c:showSerName val="0"/>
          <c:showPercent val="0"/>
          <c:showBubbleSize val="0"/>
        </c:dLbls>
        <c:gapWidth val="219"/>
        <c:overlap val="-27"/>
        <c:axId val="634112768"/>
        <c:axId val="634122128"/>
      </c:barChart>
      <c:catAx>
        <c:axId val="6341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22128"/>
        <c:crosses val="autoZero"/>
        <c:auto val="1"/>
        <c:lblAlgn val="ctr"/>
        <c:lblOffset val="100"/>
        <c:noMultiLvlLbl val="0"/>
      </c:catAx>
      <c:valAx>
        <c:axId val="6341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[Excel_jumia.csv Assignment.xlsx]Average review by product!PivotTable5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review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'Average review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15-4025-90CB-09DE0A3896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5-4025-90CB-09DE0A3896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15-4025-90CB-09DE0A3896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15-4025-90CB-09DE0A3896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15-4025-90CB-09DE0A3896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15-4025-90CB-09DE0A3896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15-4025-90CB-09DE0A3896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C15-4025-90CB-09DE0A3896B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C15-4025-90CB-09DE0A3896B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C15-4025-90CB-09DE0A3896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review by product'!$A$4:$A$14</c:f>
              <c:strCache>
                <c:ptCount val="10"/>
                <c:pt idx="0">
                  <c:v>115  Piece Set Of Multifunctional Precision Screwdrivers</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Household Pineapple Peeler Peeler</c:v>
                </c:pt>
                <c:pt idx="6">
                  <c:v>Konka Healty Electric Kettle, 24-hour Heat Preservation,1.5L,800W, White</c:v>
                </c:pt>
                <c:pt idx="7">
                  <c:v>Memory Foam Neck Pillow Cover, With Pillow Core - 50*30cm</c:v>
                </c:pt>
                <c:pt idx="8">
                  <c:v>Peacock  Throw Pillow Cushion Case For Home Car</c:v>
                </c:pt>
                <c:pt idx="9">
                  <c:v>Wall-mounted Sticker Punch-free Plug Fixer</c:v>
                </c:pt>
              </c:strCache>
            </c:strRef>
          </c:cat>
          <c:val>
            <c:numRef>
              <c:f>'Average review by product'!$B$4:$B$14</c:f>
              <c:numCache>
                <c:formatCode>General</c:formatCode>
                <c:ptCount val="10"/>
                <c:pt idx="0">
                  <c:v>-2</c:v>
                </c:pt>
                <c:pt idx="1">
                  <c:v>-2</c:v>
                </c:pt>
                <c:pt idx="2">
                  <c:v>-1</c:v>
                </c:pt>
                <c:pt idx="3">
                  <c:v>-2</c:v>
                </c:pt>
                <c:pt idx="4">
                  <c:v>-1</c:v>
                </c:pt>
                <c:pt idx="5">
                  <c:v>-1</c:v>
                </c:pt>
                <c:pt idx="6">
                  <c:v>-1</c:v>
                </c:pt>
                <c:pt idx="7">
                  <c:v>-1</c:v>
                </c:pt>
                <c:pt idx="8">
                  <c:v>-2</c:v>
                </c:pt>
                <c:pt idx="9">
                  <c:v>-1</c:v>
                </c:pt>
              </c:numCache>
            </c:numRef>
          </c:val>
          <c:extLst>
            <c:ext xmlns:c16="http://schemas.microsoft.com/office/drawing/2014/chart" uri="{C3380CC4-5D6E-409C-BE32-E72D297353CC}">
              <c16:uniqueId val="{00000000-E79C-4A08-9D67-4F70EE06A6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[Excel_jumia.csv Assignment.xlsx]Sum of discount by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discount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discount by product'!$B$3</c:f>
              <c:strCache>
                <c:ptCount val="1"/>
                <c:pt idx="0">
                  <c:v>Total</c:v>
                </c:pt>
              </c:strCache>
            </c:strRef>
          </c:tx>
          <c:spPr>
            <a:solidFill>
              <a:schemeClr val="accent1"/>
            </a:solidFill>
            <a:ln>
              <a:noFill/>
            </a:ln>
            <a:effectLst/>
          </c:spPr>
          <c:invertIfNegative val="0"/>
          <c:cat>
            <c:strRef>
              <c:f>'Sum of discount by product'!$A$4:$A$14</c:f>
              <c:strCache>
                <c:ptCount val="10"/>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LASA 3 Tier Bamboo Shoe Bench Storage Shelf</c:v>
                </c:pt>
                <c:pt idx="7">
                  <c:v>LASA FOLDING TABLE SERVING STAND</c:v>
                </c:pt>
                <c:pt idx="8">
                  <c:v>Mythco 120COB Solar Wall Ligt With Motion Sensor And Remote Control 3 Modes</c:v>
                </c:pt>
                <c:pt idx="9">
                  <c:v>Simple Metal Dog Art Sculpture Decoration For Home Office</c:v>
                </c:pt>
              </c:strCache>
            </c:strRef>
          </c:cat>
          <c:val>
            <c:numRef>
              <c:f>'Sum of discount by product'!$B$4:$B$14</c:f>
              <c:numCache>
                <c:formatCode>0.0%</c:formatCode>
                <c:ptCount val="10"/>
                <c:pt idx="0">
                  <c:v>0.53</c:v>
                </c:pt>
                <c:pt idx="1">
                  <c:v>0.55000000000000004</c:v>
                </c:pt>
                <c:pt idx="2">
                  <c:v>0.64</c:v>
                </c:pt>
                <c:pt idx="3">
                  <c:v>0.53</c:v>
                </c:pt>
                <c:pt idx="4">
                  <c:v>0.61</c:v>
                </c:pt>
                <c:pt idx="5">
                  <c:v>0.52</c:v>
                </c:pt>
                <c:pt idx="6">
                  <c:v>0.54</c:v>
                </c:pt>
                <c:pt idx="7">
                  <c:v>0.55000000000000004</c:v>
                </c:pt>
                <c:pt idx="8">
                  <c:v>0.54</c:v>
                </c:pt>
                <c:pt idx="9">
                  <c:v>0.55000000000000004</c:v>
                </c:pt>
              </c:numCache>
            </c:numRef>
          </c:val>
          <c:extLst>
            <c:ext xmlns:c16="http://schemas.microsoft.com/office/drawing/2014/chart" uri="{C3380CC4-5D6E-409C-BE32-E72D297353CC}">
              <c16:uniqueId val="{00000000-8FD4-463C-A43F-29137669C8B1}"/>
            </c:ext>
          </c:extLst>
        </c:ser>
        <c:dLbls>
          <c:showLegendKey val="0"/>
          <c:showVal val="0"/>
          <c:showCatName val="0"/>
          <c:showSerName val="0"/>
          <c:showPercent val="0"/>
          <c:showBubbleSize val="0"/>
        </c:dLbls>
        <c:gapWidth val="219"/>
        <c:overlap val="-27"/>
        <c:axId val="723876344"/>
        <c:axId val="723878504"/>
      </c:barChart>
      <c:catAx>
        <c:axId val="72387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78504"/>
        <c:crosses val="autoZero"/>
        <c:auto val="1"/>
        <c:lblAlgn val="ctr"/>
        <c:lblOffset val="100"/>
        <c:noMultiLvlLbl val="0"/>
      </c:catAx>
      <c:valAx>
        <c:axId val="723878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7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2705100</xdr:colOff>
      <xdr:row>18</xdr:row>
      <xdr:rowOff>28575</xdr:rowOff>
    </xdr:from>
    <xdr:to>
      <xdr:col>2</xdr:col>
      <xdr:colOff>4533900</xdr:colOff>
      <xdr:row>31</xdr:row>
      <xdr:rowOff>76200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DE48FACE-BD8C-0063-8609-72EA0A03BBB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477250" y="3457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180975</xdr:colOff>
      <xdr:row>21</xdr:row>
      <xdr:rowOff>47625</xdr:rowOff>
    </xdr:from>
    <xdr:to>
      <xdr:col>2</xdr:col>
      <xdr:colOff>2009775</xdr:colOff>
      <xdr:row>34</xdr:row>
      <xdr:rowOff>95250</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62A7DC2E-0EA2-4117-6A58-24A31BFC4F0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5953125" y="404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1</xdr:row>
      <xdr:rowOff>90487</xdr:rowOff>
    </xdr:from>
    <xdr:to>
      <xdr:col>2</xdr:col>
      <xdr:colOff>4029075</xdr:colOff>
      <xdr:row>14</xdr:row>
      <xdr:rowOff>152400</xdr:rowOff>
    </xdr:to>
    <xdr:graphicFrame macro="">
      <xdr:nvGraphicFramePr>
        <xdr:cNvPr id="4" name="Chart 3">
          <a:extLst>
            <a:ext uri="{FF2B5EF4-FFF2-40B4-BE49-F238E27FC236}">
              <a16:creationId xmlns:a16="http://schemas.microsoft.com/office/drawing/2014/main" id="{319A52D5-1A7C-0FF0-F5C8-A49CA4E34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0</xdr:row>
      <xdr:rowOff>38100</xdr:rowOff>
    </xdr:from>
    <xdr:to>
      <xdr:col>10</xdr:col>
      <xdr:colOff>114300</xdr:colOff>
      <xdr:row>42</xdr:row>
      <xdr:rowOff>76200</xdr:rowOff>
    </xdr:to>
    <xdr:graphicFrame macro="">
      <xdr:nvGraphicFramePr>
        <xdr:cNvPr id="3" name="Chart 2">
          <a:extLst>
            <a:ext uri="{FF2B5EF4-FFF2-40B4-BE49-F238E27FC236}">
              <a16:creationId xmlns:a16="http://schemas.microsoft.com/office/drawing/2014/main" id="{7525F0AE-7184-7F12-3A87-033FD22D4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590550</xdr:colOff>
      <xdr:row>4</xdr:row>
      <xdr:rowOff>114300</xdr:rowOff>
    </xdr:from>
    <xdr:to>
      <xdr:col>13</xdr:col>
      <xdr:colOff>590550</xdr:colOff>
      <xdr:row>17</xdr:row>
      <xdr:rowOff>161925</xdr:rowOff>
    </xdr:to>
    <mc:AlternateContent xmlns:mc="http://schemas.openxmlformats.org/markup-compatibility/2006" xmlns:a14="http://schemas.microsoft.com/office/drawing/2010/main">
      <mc:Choice Requires="a14">
        <xdr:graphicFrame macro="">
          <xdr:nvGraphicFramePr>
            <xdr:cNvPr id="4" name="Product 1">
              <a:extLst>
                <a:ext uri="{FF2B5EF4-FFF2-40B4-BE49-F238E27FC236}">
                  <a16:creationId xmlns:a16="http://schemas.microsoft.com/office/drawing/2014/main" id="{FB0E6E44-2867-457D-B72A-81AD7670B8A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106025" y="876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18</xdr:row>
      <xdr:rowOff>180975</xdr:rowOff>
    </xdr:from>
    <xdr:to>
      <xdr:col>14</xdr:col>
      <xdr:colOff>19050</xdr:colOff>
      <xdr:row>32</xdr:row>
      <xdr:rowOff>38100</xdr:rowOff>
    </xdr:to>
    <mc:AlternateContent xmlns:mc="http://schemas.openxmlformats.org/markup-compatibility/2006" xmlns:a14="http://schemas.microsoft.com/office/drawing/2010/main">
      <mc:Choice Requires="a14">
        <xdr:graphicFrame macro="">
          <xdr:nvGraphicFramePr>
            <xdr:cNvPr id="5" name="Review">
              <a:extLst>
                <a:ext uri="{FF2B5EF4-FFF2-40B4-BE49-F238E27FC236}">
                  <a16:creationId xmlns:a16="http://schemas.microsoft.com/office/drawing/2014/main" id="{96CF0B65-08BE-352D-2EE2-EE5E24D7AF99}"/>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10144125" y="3609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357187</xdr:colOff>
      <xdr:row>1</xdr:row>
      <xdr:rowOff>90487</xdr:rowOff>
    </xdr:from>
    <xdr:to>
      <xdr:col>10</xdr:col>
      <xdr:colOff>52387</xdr:colOff>
      <xdr:row>15</xdr:row>
      <xdr:rowOff>166687</xdr:rowOff>
    </xdr:to>
    <xdr:graphicFrame macro="">
      <xdr:nvGraphicFramePr>
        <xdr:cNvPr id="2" name="Chart 1">
          <a:extLst>
            <a:ext uri="{FF2B5EF4-FFF2-40B4-BE49-F238E27FC236}">
              <a16:creationId xmlns:a16="http://schemas.microsoft.com/office/drawing/2014/main" id="{BAF6F74F-2377-3B12-A5BE-FAFA203C8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1914525</xdr:colOff>
      <xdr:row>14</xdr:row>
      <xdr:rowOff>171450</xdr:rowOff>
    </xdr:from>
    <xdr:to>
      <xdr:col>0</xdr:col>
      <xdr:colOff>3743325</xdr:colOff>
      <xdr:row>28</xdr:row>
      <xdr:rowOff>28575</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5FF49300-056A-1335-098B-8C301212F5DA}"/>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14525" y="283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4219575</xdr:colOff>
      <xdr:row>14</xdr:row>
      <xdr:rowOff>142875</xdr:rowOff>
    </xdr:from>
    <xdr:to>
      <xdr:col>2</xdr:col>
      <xdr:colOff>85725</xdr:colOff>
      <xdr:row>28</xdr:row>
      <xdr:rowOff>0</xdr:rowOff>
    </xdr:to>
    <mc:AlternateContent xmlns:mc="http://schemas.openxmlformats.org/markup-compatibility/2006" xmlns:a14="http://schemas.microsoft.com/office/drawing/2010/main">
      <mc:Choice Requires="a14">
        <xdr:graphicFrame macro="">
          <xdr:nvGraphicFramePr>
            <xdr:cNvPr id="4" name="Discount">
              <a:extLst>
                <a:ext uri="{FF2B5EF4-FFF2-40B4-BE49-F238E27FC236}">
                  <a16:creationId xmlns:a16="http://schemas.microsoft.com/office/drawing/2014/main" id="{49C7A130-FC14-7FD4-9C2D-C8B4E2723A02}"/>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4219575" y="2809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0</xdr:row>
      <xdr:rowOff>66676</xdr:rowOff>
    </xdr:from>
    <xdr:to>
      <xdr:col>10</xdr:col>
      <xdr:colOff>390525</xdr:colOff>
      <xdr:row>4</xdr:row>
      <xdr:rowOff>9526</xdr:rowOff>
    </xdr:to>
    <xdr:sp macro="" textlink="">
      <xdr:nvSpPr>
        <xdr:cNvPr id="2" name="Rectangle: Rounded Corners 1">
          <a:extLst>
            <a:ext uri="{FF2B5EF4-FFF2-40B4-BE49-F238E27FC236}">
              <a16:creationId xmlns:a16="http://schemas.microsoft.com/office/drawing/2014/main" id="{CB787D71-215E-2B85-0965-26AD8C9788A7}"/>
            </a:ext>
          </a:extLst>
        </xdr:cNvPr>
        <xdr:cNvSpPr/>
      </xdr:nvSpPr>
      <xdr:spPr>
        <a:xfrm>
          <a:off x="2714625" y="66676"/>
          <a:ext cx="3771900" cy="70485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JUMIA PRODUCT PERFORMANCE</a:t>
          </a:r>
        </a:p>
      </xdr:txBody>
    </xdr:sp>
    <xdr:clientData/>
  </xdr:twoCellAnchor>
  <xdr:twoCellAnchor>
    <xdr:from>
      <xdr:col>0</xdr:col>
      <xdr:colOff>600075</xdr:colOff>
      <xdr:row>4</xdr:row>
      <xdr:rowOff>57150</xdr:rowOff>
    </xdr:from>
    <xdr:to>
      <xdr:col>4</xdr:col>
      <xdr:colOff>238125</xdr:colOff>
      <xdr:row>7</xdr:row>
      <xdr:rowOff>28575</xdr:rowOff>
    </xdr:to>
    <xdr:sp macro="" textlink="">
      <xdr:nvSpPr>
        <xdr:cNvPr id="3" name="Rectangle: Rounded Corners 2">
          <a:extLst>
            <a:ext uri="{FF2B5EF4-FFF2-40B4-BE49-F238E27FC236}">
              <a16:creationId xmlns:a16="http://schemas.microsoft.com/office/drawing/2014/main" id="{6F83554B-59C2-2581-7240-B79238A31001}"/>
            </a:ext>
          </a:extLst>
        </xdr:cNvPr>
        <xdr:cNvSpPr/>
      </xdr:nvSpPr>
      <xdr:spPr>
        <a:xfrm>
          <a:off x="600075" y="819150"/>
          <a:ext cx="2076450" cy="54292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Average Rating: 3.88947</a:t>
          </a:r>
        </a:p>
      </xdr:txBody>
    </xdr:sp>
    <xdr:clientData/>
  </xdr:twoCellAnchor>
  <xdr:twoCellAnchor>
    <xdr:from>
      <xdr:col>8</xdr:col>
      <xdr:colOff>476250</xdr:colOff>
      <xdr:row>4</xdr:row>
      <xdr:rowOff>66675</xdr:rowOff>
    </xdr:from>
    <xdr:to>
      <xdr:col>11</xdr:col>
      <xdr:colOff>381000</xdr:colOff>
      <xdr:row>7</xdr:row>
      <xdr:rowOff>57150</xdr:rowOff>
    </xdr:to>
    <xdr:sp macro="" textlink="">
      <xdr:nvSpPr>
        <xdr:cNvPr id="7" name="Rectangle: Rounded Corners 6">
          <a:extLst>
            <a:ext uri="{FF2B5EF4-FFF2-40B4-BE49-F238E27FC236}">
              <a16:creationId xmlns:a16="http://schemas.microsoft.com/office/drawing/2014/main" id="{9D185831-2681-3178-EF01-37D43CD50F2B}"/>
            </a:ext>
          </a:extLst>
        </xdr:cNvPr>
        <xdr:cNvSpPr/>
      </xdr:nvSpPr>
      <xdr:spPr>
        <a:xfrm>
          <a:off x="5353050" y="828675"/>
          <a:ext cx="1733550" cy="56197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Total Products: 111</a:t>
          </a:r>
        </a:p>
      </xdr:txBody>
    </xdr:sp>
    <xdr:clientData/>
  </xdr:twoCellAnchor>
  <xdr:twoCellAnchor>
    <xdr:from>
      <xdr:col>11</xdr:col>
      <xdr:colOff>542925</xdr:colOff>
      <xdr:row>4</xdr:row>
      <xdr:rowOff>57150</xdr:rowOff>
    </xdr:from>
    <xdr:to>
      <xdr:col>14</xdr:col>
      <xdr:colOff>295275</xdr:colOff>
      <xdr:row>7</xdr:row>
      <xdr:rowOff>28575</xdr:rowOff>
    </xdr:to>
    <xdr:sp macro="" textlink="">
      <xdr:nvSpPr>
        <xdr:cNvPr id="8" name="Rectangle: Rounded Corners 7">
          <a:extLst>
            <a:ext uri="{FF2B5EF4-FFF2-40B4-BE49-F238E27FC236}">
              <a16:creationId xmlns:a16="http://schemas.microsoft.com/office/drawing/2014/main" id="{A37144B7-0095-57DB-5458-F3A46C6081B3}"/>
            </a:ext>
          </a:extLst>
        </xdr:cNvPr>
        <xdr:cNvSpPr/>
      </xdr:nvSpPr>
      <xdr:spPr>
        <a:xfrm>
          <a:off x="7248525" y="819150"/>
          <a:ext cx="1581150" cy="54292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Total</a:t>
          </a:r>
          <a:r>
            <a:rPr lang="en-US" sz="1400" b="1" baseline="0">
              <a:solidFill>
                <a:schemeClr val="tx1"/>
              </a:solidFill>
            </a:rPr>
            <a:t> Reviews: 57</a:t>
          </a:r>
          <a:endParaRPr lang="en-US" sz="1400" b="1">
            <a:solidFill>
              <a:schemeClr val="tx1"/>
            </a:solidFill>
          </a:endParaRPr>
        </a:p>
      </xdr:txBody>
    </xdr:sp>
    <xdr:clientData/>
  </xdr:twoCellAnchor>
  <xdr:twoCellAnchor>
    <xdr:from>
      <xdr:col>4</xdr:col>
      <xdr:colOff>457201</xdr:colOff>
      <xdr:row>4</xdr:row>
      <xdr:rowOff>66675</xdr:rowOff>
    </xdr:from>
    <xdr:to>
      <xdr:col>8</xdr:col>
      <xdr:colOff>266701</xdr:colOff>
      <xdr:row>7</xdr:row>
      <xdr:rowOff>76200</xdr:rowOff>
    </xdr:to>
    <xdr:sp macro="" textlink="">
      <xdr:nvSpPr>
        <xdr:cNvPr id="9" name="Rectangle: Rounded Corners 8">
          <a:extLst>
            <a:ext uri="{FF2B5EF4-FFF2-40B4-BE49-F238E27FC236}">
              <a16:creationId xmlns:a16="http://schemas.microsoft.com/office/drawing/2014/main" id="{45BFD753-19D8-1DF1-DE30-4A7F5EEC28E7}"/>
            </a:ext>
          </a:extLst>
        </xdr:cNvPr>
        <xdr:cNvSpPr/>
      </xdr:nvSpPr>
      <xdr:spPr>
        <a:xfrm>
          <a:off x="2895601" y="828675"/>
          <a:ext cx="2247900" cy="58102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Average discount: 36.8%</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1.650983912034" createdVersion="8" refreshedVersion="8" minRefreshableVersion="3" recordCount="10" xr:uid="{7609324B-2967-4469-AC18-F4CCDC4C7EB4}">
  <cacheSource type="worksheet">
    <worksheetSource name="Table7"/>
  </cacheSource>
  <cacheFields count="2">
    <cacheField name="Product" numFmtId="0">
      <sharedItems count="10">
        <s v="Bedroom Simple Floor Hanging Clothes Rack Single Pole Hat Rack - White"/>
        <s v="DIY File Folder, Office Drawer File Holder, Pen Holder, Desktop Storage Rack"/>
        <s v="Konka Healty Electric Kettle, 24-hour Heat Preservation,1.5L,800W, White"/>
        <s v="Classic Black Cat Cotton Hemp Pillow Case For Home Car"/>
        <s v="Anti-Skid Absorbent Insulation Coaster  For Home Office"/>
        <s v="Peacock  Throw Pillow Cushion Case For Home Car"/>
        <s v="LASA Aluminum Folding Truck Hand Cart - 68kg Max"/>
        <s v="LASA FOLDING TABLE SERVING STAND"/>
        <s v="Portable Home Small Air Humidifier 3-Speed Fan - Green"/>
        <s v="40cm Gold DIY Acrylic Wall Sticker Clock"/>
      </sharedItems>
    </cacheField>
    <cacheField name="Rating" numFmtId="0">
      <sharedItems containsSemiMixedTypes="0" containsString="0" containsNumber="1" minValue="4.8" maxValue="5" count="2">
        <n v="5"/>
        <n v="4.8"/>
      </sharedItems>
    </cacheField>
  </cacheFields>
  <extLst>
    <ext xmlns:x14="http://schemas.microsoft.com/office/spreadsheetml/2009/9/main" uri="{725AE2AE-9491-48be-B2B4-4EB974FC3084}">
      <x14:pivotCacheDefinition pivotCacheId="13623433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1.659134953705" createdVersion="8" refreshedVersion="8" minRefreshableVersion="3" recordCount="10" xr:uid="{7FAF168C-EFB4-41CE-9F73-1142AC6D5497}">
  <cacheSource type="worksheet">
    <worksheetSource name="Table8"/>
  </cacheSource>
  <cacheFields count="2">
    <cacheField name="Product" numFmtId="0">
      <sharedItems count="10">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Classic Black Cat Cotton Hemp Pillow Case For Home Car"/>
        <s v="Anti-Skid Absorbent Insulation Coaster  For Home Office"/>
        <s v="Peacock  Throw Pillow Cushion Case For Home Car"/>
        <s v="115  Piece Set Of Multifunctional Precision Screwdrivers"/>
      </sharedItems>
    </cacheField>
    <cacheField name="Review" numFmtId="0">
      <sharedItems containsSemiMixedTypes="0" containsString="0" containsNumber="1" containsInteger="1" minValue="-2" maxValue="-1" count="2">
        <n v="-1"/>
        <n v="-2"/>
      </sharedItems>
    </cacheField>
  </cacheFields>
  <extLst>
    <ext xmlns:x14="http://schemas.microsoft.com/office/spreadsheetml/2009/9/main" uri="{725AE2AE-9491-48be-B2B4-4EB974FC3084}">
      <x14:pivotCacheDefinition pivotCacheId="21232673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1.665315393519" createdVersion="8" refreshedVersion="8" minRefreshableVersion="3" recordCount="10" xr:uid="{CFBABC72-7FFF-4972-8F0B-833A04985E3B}">
  <cacheSource type="worksheet">
    <worksheetSource name="Table9"/>
  </cacheSource>
  <cacheFields count="2">
    <cacheField name="Product" numFmtId="0">
      <sharedItems count="10">
        <s v="6 In 1 Bottle Can Opener Multifunctional Easy Opener"/>
        <s v="Creative Owl Shape Keychain Black"/>
        <s v="LASA FOLDING TABLE SERVING STAND"/>
        <s v="5-PCS Stainless Steel Cooking Pot Set With Steamed Slices"/>
        <s v="Simple Metal Dog Art Sculpture Decoration For Home Office"/>
        <s v="LASA 3 Tier Bamboo Shoe Bench Storage Shelf"/>
        <s v="Mythco 120COB Solar Wall Ligt With Motion Sensor And Remote Control 3 Modes"/>
        <s v="Classic Black Cat Cotton Hemp Pillow Case For Home Car"/>
        <s v="3PCS Single Head Knitting Crochet Sweater Needle Set"/>
        <s v="Exfoliate And Exfoliate Face Towel - Black"/>
      </sharedItems>
    </cacheField>
    <cacheField name="Discount" numFmtId="165">
      <sharedItems containsSemiMixedTypes="0" containsString="0" containsNumber="1" minValue="0.52" maxValue="0.64" count="6">
        <n v="0.64"/>
        <n v="0.61"/>
        <n v="0.55000000000000004"/>
        <n v="0.54"/>
        <n v="0.53"/>
        <n v="0.52"/>
      </sharedItems>
    </cacheField>
  </cacheFields>
  <extLst>
    <ext xmlns:x14="http://schemas.microsoft.com/office/spreadsheetml/2009/9/main" uri="{725AE2AE-9491-48be-B2B4-4EB974FC3084}">
      <x14:pivotCacheDefinition pivotCacheId="176921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0"/>
  </r>
  <r>
    <x v="2"/>
    <x v="0"/>
  </r>
  <r>
    <x v="3"/>
    <x v="0"/>
  </r>
  <r>
    <x v="4"/>
    <x v="0"/>
  </r>
  <r>
    <x v="5"/>
    <x v="0"/>
  </r>
  <r>
    <x v="6"/>
    <x v="0"/>
  </r>
  <r>
    <x v="7"/>
    <x v="1"/>
  </r>
  <r>
    <x v="8"/>
    <x v="1"/>
  </r>
  <r>
    <x v="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0"/>
  </r>
  <r>
    <x v="2"/>
    <x v="0"/>
  </r>
  <r>
    <x v="3"/>
    <x v="0"/>
  </r>
  <r>
    <x v="4"/>
    <x v="0"/>
  </r>
  <r>
    <x v="5"/>
    <x v="0"/>
  </r>
  <r>
    <x v="6"/>
    <x v="1"/>
  </r>
  <r>
    <x v="7"/>
    <x v="1"/>
  </r>
  <r>
    <x v="8"/>
    <x v="1"/>
  </r>
  <r>
    <x v="9"/>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2"/>
  </r>
  <r>
    <x v="4"/>
    <x v="2"/>
  </r>
  <r>
    <x v="5"/>
    <x v="3"/>
  </r>
  <r>
    <x v="6"/>
    <x v="3"/>
  </r>
  <r>
    <x v="7"/>
    <x v="4"/>
  </r>
  <r>
    <x v="8"/>
    <x v="4"/>
  </r>
  <r>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61AB5-6714-4CB7-8EAC-30D73931A0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
    <pivotField axis="axisRow" showAll="0">
      <items count="11">
        <item x="9"/>
        <item x="4"/>
        <item x="0"/>
        <item x="3"/>
        <item x="1"/>
        <item x="2"/>
        <item x="6"/>
        <item x="7"/>
        <item x="5"/>
        <item x="8"/>
        <item t="default"/>
      </items>
    </pivotField>
    <pivotField dataField="1" showAll="0">
      <items count="3">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BF991-F8DF-4925-BFF1-C40EDE94A16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
    <pivotField axis="axisRow" showAll="0">
      <items count="11">
        <item x="9"/>
        <item x="7"/>
        <item x="1"/>
        <item x="6"/>
        <item x="4"/>
        <item x="2"/>
        <item x="5"/>
        <item x="3"/>
        <item x="8"/>
        <item x="0"/>
        <item t="default"/>
      </items>
    </pivotField>
    <pivotField dataField="1" showAll="0">
      <items count="3">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Average of Review" fld="1" subtotal="average" baseField="0" baseItem="4"/>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AF885-ECEE-46D8-8690-5CEA67B35E5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
    <pivotField axis="axisRow" showAll="0">
      <items count="11">
        <item x="8"/>
        <item x="3"/>
        <item x="0"/>
        <item x="7"/>
        <item x="1"/>
        <item x="9"/>
        <item x="5"/>
        <item x="2"/>
        <item x="6"/>
        <item x="4"/>
        <item t="default"/>
      </items>
    </pivotField>
    <pivotField dataField="1" numFmtId="165" showAll="0">
      <items count="7">
        <item x="5"/>
        <item x="4"/>
        <item x="3"/>
        <item x="2"/>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Sum of Discount" fld="1"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A65400F-8334-4224-8E2E-96E64874E4EF}" sourceName="Product">
  <pivotTables>
    <pivotTable tabId="8" name="PivotTable4"/>
  </pivotTables>
  <data>
    <tabular pivotCacheId="1362343392">
      <items count="10">
        <i x="9" s="1"/>
        <i x="4" s="1"/>
        <i x="0" s="1"/>
        <i x="3" s="1"/>
        <i x="1" s="1"/>
        <i x="2" s="1"/>
        <i x="6" s="1"/>
        <i x="7"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118AC2A-92D8-46BD-B237-667B95FEE95B}" sourceName="Rating">
  <pivotTables>
    <pivotTable tabId="8" name="PivotTable4"/>
  </pivotTables>
  <data>
    <tabular pivotCacheId="13623433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3BB41D8-6786-4196-B629-BBC275716263}" sourceName="Product">
  <pivotTables>
    <pivotTable tabId="9" name="PivotTable5"/>
  </pivotTables>
  <data>
    <tabular pivotCacheId="2123267315">
      <items count="10">
        <i x="9" s="1"/>
        <i x="7" s="1"/>
        <i x="1" s="1"/>
        <i x="6" s="1"/>
        <i x="4" s="1"/>
        <i x="2" s="1"/>
        <i x="5" s="1"/>
        <i x="3"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63ACE363-2B2A-4AC8-B44A-301E5FF64513}" sourceName="Review">
  <pivotTables>
    <pivotTable tabId="9" name="PivotTable5"/>
  </pivotTables>
  <data>
    <tabular pivotCacheId="212326731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0914C24C-5318-4684-B387-97944D7EA38B}" sourceName="Product">
  <pivotTables>
    <pivotTable tabId="10" name="PivotTable6"/>
  </pivotTables>
  <data>
    <tabular pivotCacheId="176921419">
      <items count="10">
        <i x="8" s="1"/>
        <i x="3" s="1"/>
        <i x="0" s="1"/>
        <i x="7" s="1"/>
        <i x="1" s="1"/>
        <i x="9" s="1"/>
        <i x="5" s="1"/>
        <i x="2" s="1"/>
        <i x="6"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F98E601E-0FFA-486E-B9B7-64B151228F85}" sourceName="Discount">
  <pivotTables>
    <pivotTable tabId="10" name="PivotTable6"/>
  </pivotTables>
  <data>
    <tabular pivotCacheId="176921419">
      <items count="6">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E886673-8DA6-4CC8-9BCD-1476F5D0D2E9}" cache="Slicer_Product" caption="Product" startItem="2" rowHeight="241300"/>
  <slicer name="Rating" xr10:uid="{EB4AD3AC-C2A0-47ED-A545-02DE180A7EA9}" cache="Slicer_Rating" caption="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B483476-A11B-4EE5-9A65-E8F0710DF318}" cache="Slicer_Product1" caption="Product" rowHeight="241300"/>
  <slicer name="Review" xr10:uid="{8E0F4072-6567-472F-BF72-5A6BB99FC6B8}" cache="Slicer_Review" caption="Review"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6DCF0B1B-FD72-482F-8619-49536B60E199}" cache="Slicer_Product2" caption="Product" rowHeight="241300"/>
  <slicer name="Discount" xr10:uid="{BA1553A0-2B78-4B76-AC7C-A29CC10ADF0D}" cache="Slicer_Discount" caption="Dis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8DB1CB-2BA8-4ACC-9DB0-0E362A4DB97D}" name="Table7" displayName="Table7" ref="G18:H28" totalsRowShown="0" headerRowBorderDxfId="22" tableBorderDxfId="21" totalsRowBorderDxfId="20">
  <autoFilter ref="G18:H28" xr:uid="{678DB1CB-2BA8-4ACC-9DB0-0E362A4DB97D}"/>
  <tableColumns count="2">
    <tableColumn id="1" xr3:uid="{160087DC-8B97-48A2-968B-81B1F1B44E47}" name="Product" dataDxfId="19"/>
    <tableColumn id="2" xr3:uid="{FDF2A95E-596D-4633-8927-B8EB6105455D}" name="Rating"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FE4AF9-0CC9-4EE2-8B6D-6509C215B7E0}" name="Table8" displayName="Table8" ref="A13:B23" totalsRowShown="0" headerRowBorderDxfId="17" tableBorderDxfId="16" totalsRowBorderDxfId="15">
  <autoFilter ref="A13:B23" xr:uid="{0DFE4AF9-0CC9-4EE2-8B6D-6509C215B7E0}"/>
  <tableColumns count="2">
    <tableColumn id="1" xr3:uid="{505D0E32-7902-4057-8A20-E9C825A21E2A}" name="Product" dataDxfId="14"/>
    <tableColumn id="2" xr3:uid="{80EF8643-4C2D-4B2F-83B6-2B3D1D1DD9F3}" name="Review"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833577-FFE6-4DD3-AED8-6CD04149D2DC}" name="Table9" displayName="Table9" ref="A1:B11" totalsRowShown="0" headerRowDxfId="12" headerRowBorderDxfId="11" tableBorderDxfId="10" totalsRowBorderDxfId="9">
  <autoFilter ref="A1:B11" xr:uid="{C3833577-FFE6-4DD3-AED8-6CD04149D2DC}"/>
  <tableColumns count="2">
    <tableColumn id="1" xr3:uid="{0AB2963E-D85B-40A2-AFF7-72072AE3F76E}" name="Product" dataDxfId="8"/>
    <tableColumn id="2" xr3:uid="{DAB914D7-2C9A-457D-8F52-51FB46BF86DB}" name="Discount"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19356E-D887-4E03-8DD4-30115703D2B4}" name="Table4" displayName="Table4" ref="A1:I113" totalsRowShown="0">
  <autoFilter ref="A1:I113" xr:uid="{6B19356E-D887-4E03-8DD4-30115703D2B4}"/>
  <tableColumns count="9">
    <tableColumn id="1" xr3:uid="{98E29F62-1B05-40C4-A7D4-88144068280D}" name="Product"/>
    <tableColumn id="2" xr3:uid="{CDFB066F-2AF5-4A24-B22D-D1E9857428E3}" name="Current price" dataDxfId="6"/>
    <tableColumn id="3" xr3:uid="{9F0909FE-AF23-4ED6-872D-305717548ECC}" name="Old price" dataDxfId="5"/>
    <tableColumn id="4" xr3:uid="{4FF448B0-910B-4FEF-9060-6F6ADAFDF2B6}" name="Absolute discount" dataDxfId="4">
      <calculatedColumnFormula>C2-B2</calculatedColumnFormula>
    </tableColumn>
    <tableColumn id="5" xr3:uid="{F8E86C2B-362A-4B1E-AFC7-D4E5BE080A1B}" name="Discount" dataDxfId="3"/>
    <tableColumn id="6" xr3:uid="{25F3ACE4-D579-44DD-BA77-C0B3EB50559C}" name="Reviews" dataDxfId="2"/>
    <tableColumn id="7" xr3:uid="{182481B5-9786-4A92-9DFF-5500283339DD}" name="Rating"/>
    <tableColumn id="8" xr3:uid="{2A5D26C0-69CF-454F-8D0E-F29151AF9EF8}" name="Product Rating">
      <calculatedColumnFormula>IF(G2&lt;3,"Poor",IF(G2&lt;4.5,"Average","Excellent"))</calculatedColumnFormula>
    </tableColumn>
    <tableColumn id="9" xr3:uid="{89EF6136-2875-487A-AF92-FCD39337890C}" name="Discount Rating">
      <calculatedColumnFormula>IF(E2&lt;20%,"Low Discount",IF(E2&lt;40%,"Medium Discount","High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9E41-DA9C-443D-AB6F-0574F70A76E3}">
  <dimension ref="A1:G116"/>
  <sheetViews>
    <sheetView topLeftCell="A103" workbookViewId="0">
      <selection activeCell="E1" sqref="E1:E1048576"/>
    </sheetView>
  </sheetViews>
  <sheetFormatPr defaultRowHeight="15" x14ac:dyDescent="0.25"/>
  <cols>
    <col min="1" max="1" width="95.7109375" bestFit="1" customWidth="1"/>
    <col min="2" max="2" width="19.5703125" style="6" bestFit="1" customWidth="1"/>
    <col min="3" max="3" width="14.140625" style="6" bestFit="1" customWidth="1"/>
    <col min="5" max="5" width="7.5703125" bestFit="1" customWidth="1"/>
    <col min="6" max="6" width="10.7109375" bestFit="1" customWidth="1"/>
    <col min="7" max="7" width="14" bestFit="1" customWidth="1"/>
  </cols>
  <sheetData>
    <row r="1" spans="1:7" s="2" customFormat="1" x14ac:dyDescent="0.25">
      <c r="A1" s="2" t="s">
        <v>0</v>
      </c>
      <c r="B1" s="5" t="s">
        <v>1</v>
      </c>
      <c r="C1" s="5" t="s">
        <v>138</v>
      </c>
      <c r="D1" s="2" t="s">
        <v>2</v>
      </c>
      <c r="E1" s="2" t="s">
        <v>3</v>
      </c>
      <c r="F1" s="2" t="s">
        <v>135</v>
      </c>
      <c r="G1" s="2" t="s">
        <v>140</v>
      </c>
    </row>
    <row r="2" spans="1:7" x14ac:dyDescent="0.25">
      <c r="A2" t="s">
        <v>4</v>
      </c>
      <c r="B2" s="6">
        <v>950</v>
      </c>
      <c r="C2" s="6">
        <v>1525</v>
      </c>
      <c r="D2" s="1">
        <v>0.38</v>
      </c>
      <c r="E2">
        <v>-2</v>
      </c>
      <c r="F2" t="s">
        <v>5</v>
      </c>
    </row>
    <row r="3" spans="1:7" x14ac:dyDescent="0.25">
      <c r="A3" t="s">
        <v>6</v>
      </c>
      <c r="B3" s="6">
        <v>527</v>
      </c>
      <c r="C3" s="6">
        <v>999</v>
      </c>
      <c r="D3" s="1">
        <v>0.47</v>
      </c>
      <c r="E3">
        <v>-14</v>
      </c>
      <c r="F3" t="s">
        <v>7</v>
      </c>
    </row>
    <row r="4" spans="1:7" x14ac:dyDescent="0.25">
      <c r="A4" t="s">
        <v>8</v>
      </c>
      <c r="B4" s="6">
        <v>2199</v>
      </c>
      <c r="C4" s="6">
        <v>2923</v>
      </c>
      <c r="D4" s="1">
        <v>0.25</v>
      </c>
      <c r="E4">
        <v>-24</v>
      </c>
      <c r="F4" t="s">
        <v>9</v>
      </c>
    </row>
    <row r="5" spans="1:7" x14ac:dyDescent="0.25">
      <c r="A5" t="s">
        <v>10</v>
      </c>
      <c r="B5" s="6">
        <v>1580</v>
      </c>
      <c r="C5" s="6">
        <v>2499</v>
      </c>
      <c r="D5" s="1">
        <v>0.37</v>
      </c>
      <c r="E5">
        <v>-7</v>
      </c>
      <c r="F5" t="s">
        <v>11</v>
      </c>
    </row>
    <row r="6" spans="1:7" x14ac:dyDescent="0.25">
      <c r="A6" t="s">
        <v>12</v>
      </c>
      <c r="B6" s="6">
        <v>1740</v>
      </c>
      <c r="C6" s="6">
        <v>2356</v>
      </c>
      <c r="D6" s="1">
        <v>0.26</v>
      </c>
      <c r="E6">
        <v>-5</v>
      </c>
      <c r="F6" t="s">
        <v>13</v>
      </c>
    </row>
    <row r="7" spans="1:7" x14ac:dyDescent="0.25">
      <c r="A7" t="s">
        <v>14</v>
      </c>
      <c r="B7" s="6">
        <v>2999</v>
      </c>
      <c r="C7" s="6">
        <v>3290</v>
      </c>
      <c r="D7" s="1">
        <v>0.09</v>
      </c>
      <c r="E7">
        <v>-15</v>
      </c>
      <c r="F7" t="s">
        <v>15</v>
      </c>
    </row>
    <row r="8" spans="1:7" x14ac:dyDescent="0.25">
      <c r="A8" t="s">
        <v>16</v>
      </c>
      <c r="B8" s="6">
        <v>2319</v>
      </c>
      <c r="C8" s="6">
        <v>3032</v>
      </c>
      <c r="D8" s="1">
        <v>0.24</v>
      </c>
      <c r="E8">
        <v>-55</v>
      </c>
      <c r="F8" t="s">
        <v>9</v>
      </c>
    </row>
    <row r="9" spans="1:7" x14ac:dyDescent="0.25">
      <c r="A9" t="s">
        <v>17</v>
      </c>
      <c r="B9" s="6">
        <v>988</v>
      </c>
      <c r="C9" s="6">
        <v>1580</v>
      </c>
      <c r="D9" s="1">
        <v>0.37</v>
      </c>
      <c r="E9">
        <v>-2</v>
      </c>
      <c r="F9" t="s">
        <v>15</v>
      </c>
    </row>
    <row r="10" spans="1:7" x14ac:dyDescent="0.25">
      <c r="A10" t="s">
        <v>18</v>
      </c>
      <c r="B10" s="6">
        <v>1274</v>
      </c>
      <c r="C10" s="6">
        <v>2800</v>
      </c>
      <c r="D10" s="1">
        <v>0.55000000000000004</v>
      </c>
      <c r="E10">
        <v>-5</v>
      </c>
      <c r="F10" t="s">
        <v>13</v>
      </c>
    </row>
    <row r="11" spans="1:7" x14ac:dyDescent="0.25">
      <c r="A11" t="s">
        <v>19</v>
      </c>
      <c r="B11" s="6">
        <v>1600</v>
      </c>
      <c r="C11" s="6">
        <v>2929</v>
      </c>
      <c r="D11" s="1">
        <v>0.45</v>
      </c>
      <c r="E11">
        <v>-5</v>
      </c>
      <c r="F11" t="s">
        <v>20</v>
      </c>
    </row>
    <row r="12" spans="1:7" x14ac:dyDescent="0.25">
      <c r="A12" t="s">
        <v>21</v>
      </c>
      <c r="B12" s="6">
        <v>799</v>
      </c>
      <c r="C12" s="6">
        <v>999</v>
      </c>
      <c r="D12" s="1">
        <v>0.2</v>
      </c>
      <c r="E12">
        <v>-12</v>
      </c>
      <c r="F12" t="s">
        <v>7</v>
      </c>
    </row>
    <row r="13" spans="1:7" x14ac:dyDescent="0.25">
      <c r="A13" t="s">
        <v>22</v>
      </c>
      <c r="B13" s="6">
        <v>990</v>
      </c>
      <c r="C13" s="6">
        <v>1500</v>
      </c>
      <c r="D13" s="1">
        <v>0.34</v>
      </c>
      <c r="E13">
        <v>-39</v>
      </c>
      <c r="F13" t="s">
        <v>11</v>
      </c>
    </row>
    <row r="14" spans="1:7" x14ac:dyDescent="0.25">
      <c r="A14" t="s">
        <v>23</v>
      </c>
      <c r="B14" s="6">
        <v>552</v>
      </c>
      <c r="C14" s="6">
        <v>1035</v>
      </c>
      <c r="D14" s="1">
        <v>0.47</v>
      </c>
      <c r="E14">
        <v>-12</v>
      </c>
      <c r="F14" t="s">
        <v>13</v>
      </c>
    </row>
    <row r="15" spans="1:7" x14ac:dyDescent="0.25">
      <c r="A15" t="s">
        <v>24</v>
      </c>
      <c r="B15" s="6">
        <v>501</v>
      </c>
      <c r="C15" s="6">
        <v>860</v>
      </c>
      <c r="D15" s="1">
        <v>0.42</v>
      </c>
      <c r="E15">
        <v>-6</v>
      </c>
      <c r="F15" t="s">
        <v>5</v>
      </c>
    </row>
    <row r="16" spans="1:7" x14ac:dyDescent="0.25">
      <c r="A16" t="s">
        <v>25</v>
      </c>
      <c r="B16" s="6">
        <v>1680</v>
      </c>
      <c r="C16" s="6">
        <v>2499</v>
      </c>
      <c r="D16" s="1">
        <v>0.33</v>
      </c>
      <c r="E16">
        <v>-9</v>
      </c>
      <c r="F16" t="s">
        <v>26</v>
      </c>
    </row>
    <row r="17" spans="1:6" x14ac:dyDescent="0.25">
      <c r="A17" t="s">
        <v>27</v>
      </c>
      <c r="B17" s="6">
        <v>332</v>
      </c>
      <c r="C17" s="6">
        <v>684</v>
      </c>
      <c r="D17" s="1">
        <v>0.51</v>
      </c>
      <c r="E17">
        <v>-2</v>
      </c>
      <c r="F17" t="s">
        <v>28</v>
      </c>
    </row>
    <row r="18" spans="1:6" x14ac:dyDescent="0.25">
      <c r="A18" t="s">
        <v>29</v>
      </c>
      <c r="B18" s="6">
        <v>195</v>
      </c>
      <c r="C18" s="6">
        <v>360</v>
      </c>
      <c r="D18" s="1">
        <v>0.46</v>
      </c>
      <c r="E18">
        <v>-2</v>
      </c>
      <c r="F18" t="s">
        <v>28</v>
      </c>
    </row>
    <row r="19" spans="1:6" x14ac:dyDescent="0.25">
      <c r="A19" t="s">
        <v>30</v>
      </c>
      <c r="B19" s="6">
        <v>2025</v>
      </c>
      <c r="C19" s="6">
        <v>3971</v>
      </c>
      <c r="D19" s="1">
        <v>0.49</v>
      </c>
      <c r="E19">
        <v>-3</v>
      </c>
      <c r="F19" t="s">
        <v>28</v>
      </c>
    </row>
    <row r="20" spans="1:6" x14ac:dyDescent="0.25">
      <c r="A20" t="s">
        <v>31</v>
      </c>
      <c r="B20" s="6">
        <v>2999</v>
      </c>
      <c r="C20" s="6">
        <v>3699</v>
      </c>
      <c r="D20" s="1">
        <v>0.19</v>
      </c>
      <c r="E20">
        <v>-5</v>
      </c>
      <c r="F20" t="s">
        <v>9</v>
      </c>
    </row>
    <row r="21" spans="1:6" x14ac:dyDescent="0.25">
      <c r="A21" t="s">
        <v>32</v>
      </c>
      <c r="B21" s="6">
        <v>998</v>
      </c>
      <c r="C21" s="6">
        <v>1966</v>
      </c>
      <c r="D21" s="1">
        <v>0.49</v>
      </c>
      <c r="E21">
        <v>-44</v>
      </c>
      <c r="F21" t="s">
        <v>9</v>
      </c>
    </row>
    <row r="22" spans="1:6" x14ac:dyDescent="0.25">
      <c r="A22" t="s">
        <v>33</v>
      </c>
      <c r="B22" s="6">
        <v>38</v>
      </c>
      <c r="C22" s="6">
        <v>80</v>
      </c>
      <c r="D22" s="1">
        <v>0.53</v>
      </c>
      <c r="E22">
        <v>-13</v>
      </c>
      <c r="F22" t="s">
        <v>34</v>
      </c>
    </row>
    <row r="23" spans="1:6" x14ac:dyDescent="0.25">
      <c r="A23" t="s">
        <v>35</v>
      </c>
      <c r="B23" s="6">
        <v>1860</v>
      </c>
      <c r="C23" s="6">
        <v>3220</v>
      </c>
      <c r="D23" s="1">
        <v>0.42</v>
      </c>
    </row>
    <row r="24" spans="1:6" x14ac:dyDescent="0.25">
      <c r="A24" t="s">
        <v>36</v>
      </c>
      <c r="B24" s="6">
        <v>880</v>
      </c>
      <c r="C24" s="6">
        <v>1350</v>
      </c>
      <c r="D24" s="1">
        <v>0.35</v>
      </c>
      <c r="E24">
        <v>-6</v>
      </c>
      <c r="F24" t="s">
        <v>15</v>
      </c>
    </row>
    <row r="25" spans="1:6" x14ac:dyDescent="0.25">
      <c r="A25" t="s">
        <v>37</v>
      </c>
      <c r="B25" s="6">
        <v>1650</v>
      </c>
      <c r="C25" s="6">
        <v>2150</v>
      </c>
      <c r="D25" s="1">
        <v>0.23</v>
      </c>
      <c r="E25">
        <v>-14</v>
      </c>
      <c r="F25" t="s">
        <v>38</v>
      </c>
    </row>
    <row r="26" spans="1:6" x14ac:dyDescent="0.25">
      <c r="A26" t="s">
        <v>39</v>
      </c>
      <c r="B26" s="6">
        <v>2048</v>
      </c>
      <c r="C26" s="6">
        <v>4500</v>
      </c>
      <c r="D26" s="1">
        <v>0.54</v>
      </c>
      <c r="E26">
        <v>-7</v>
      </c>
      <c r="F26" t="s">
        <v>40</v>
      </c>
    </row>
    <row r="27" spans="1:6" x14ac:dyDescent="0.25">
      <c r="A27" t="s">
        <v>41</v>
      </c>
      <c r="B27" s="6">
        <v>420</v>
      </c>
      <c r="C27" s="6">
        <v>647</v>
      </c>
      <c r="D27" s="1">
        <v>0.35</v>
      </c>
      <c r="E27">
        <v>-49</v>
      </c>
      <c r="F27" t="s">
        <v>9</v>
      </c>
    </row>
    <row r="28" spans="1:6" x14ac:dyDescent="0.25">
      <c r="A28" t="s">
        <v>42</v>
      </c>
      <c r="B28" s="6">
        <v>2880</v>
      </c>
      <c r="C28" s="6">
        <v>3520</v>
      </c>
      <c r="D28" s="1">
        <v>0.18</v>
      </c>
      <c r="E28">
        <v>-12</v>
      </c>
      <c r="F28" t="s">
        <v>20</v>
      </c>
    </row>
    <row r="29" spans="1:6" x14ac:dyDescent="0.25">
      <c r="A29" t="s">
        <v>43</v>
      </c>
      <c r="B29" s="6">
        <v>1350</v>
      </c>
      <c r="C29" s="6">
        <v>1990</v>
      </c>
      <c r="D29" s="1">
        <v>0.32</v>
      </c>
      <c r="E29">
        <v>-13</v>
      </c>
      <c r="F29" t="s">
        <v>20</v>
      </c>
    </row>
    <row r="30" spans="1:6" x14ac:dyDescent="0.25">
      <c r="A30" t="s">
        <v>44</v>
      </c>
      <c r="B30" s="6">
        <v>1758</v>
      </c>
      <c r="C30" s="6">
        <v>2499</v>
      </c>
      <c r="D30" s="1">
        <v>0.3</v>
      </c>
      <c r="E30">
        <v>-20</v>
      </c>
      <c r="F30" t="s">
        <v>7</v>
      </c>
    </row>
    <row r="31" spans="1:6" x14ac:dyDescent="0.25">
      <c r="A31" t="s">
        <v>45</v>
      </c>
      <c r="B31" s="6">
        <v>2200</v>
      </c>
      <c r="C31" s="6">
        <v>4080</v>
      </c>
      <c r="D31" s="1">
        <v>0.46</v>
      </c>
    </row>
    <row r="32" spans="1:6" x14ac:dyDescent="0.25">
      <c r="A32" t="s">
        <v>46</v>
      </c>
      <c r="B32" s="6">
        <v>185</v>
      </c>
      <c r="C32" s="6">
        <v>382</v>
      </c>
      <c r="D32" s="1">
        <v>0.52</v>
      </c>
      <c r="E32">
        <v>-9</v>
      </c>
      <c r="F32" t="s">
        <v>40</v>
      </c>
    </row>
    <row r="33" spans="1:6" x14ac:dyDescent="0.25">
      <c r="A33" t="s">
        <v>47</v>
      </c>
      <c r="B33" s="6">
        <v>980</v>
      </c>
      <c r="C33" s="6">
        <v>1490</v>
      </c>
      <c r="D33" s="1">
        <v>0.34</v>
      </c>
      <c r="E33">
        <v>-12</v>
      </c>
      <c r="F33" t="s">
        <v>11</v>
      </c>
    </row>
    <row r="34" spans="1:6" x14ac:dyDescent="0.25">
      <c r="A34" t="s">
        <v>48</v>
      </c>
      <c r="B34" s="6">
        <v>1820</v>
      </c>
      <c r="C34" s="6">
        <v>3490</v>
      </c>
      <c r="D34" s="1">
        <v>0.48</v>
      </c>
      <c r="E34">
        <v>-9</v>
      </c>
      <c r="F34" t="s">
        <v>40</v>
      </c>
    </row>
    <row r="35" spans="1:6" x14ac:dyDescent="0.25">
      <c r="A35" t="s">
        <v>49</v>
      </c>
      <c r="B35" s="6">
        <v>1940</v>
      </c>
      <c r="C35" s="6">
        <v>2650</v>
      </c>
      <c r="D35" s="1">
        <v>0.27</v>
      </c>
      <c r="E35">
        <v>-20</v>
      </c>
      <c r="F35" t="s">
        <v>11</v>
      </c>
    </row>
    <row r="36" spans="1:6" x14ac:dyDescent="0.25">
      <c r="A36" t="s">
        <v>50</v>
      </c>
      <c r="B36" s="6">
        <v>1980</v>
      </c>
      <c r="C36" s="6">
        <v>2699</v>
      </c>
      <c r="D36" s="1">
        <v>0.27</v>
      </c>
      <c r="E36">
        <v>-32</v>
      </c>
      <c r="F36" t="s">
        <v>5</v>
      </c>
    </row>
    <row r="37" spans="1:6" x14ac:dyDescent="0.25">
      <c r="A37" t="s">
        <v>51</v>
      </c>
      <c r="B37" s="6">
        <v>1620</v>
      </c>
      <c r="C37" s="6">
        <v>2690</v>
      </c>
      <c r="D37" s="1">
        <v>0.4</v>
      </c>
      <c r="E37">
        <v>-1</v>
      </c>
      <c r="F37" t="s">
        <v>28</v>
      </c>
    </row>
    <row r="38" spans="1:6" x14ac:dyDescent="0.25">
      <c r="A38" t="s">
        <v>52</v>
      </c>
      <c r="B38" s="6">
        <v>171</v>
      </c>
      <c r="C38" s="6">
        <v>360</v>
      </c>
      <c r="D38" s="1">
        <v>0.53</v>
      </c>
      <c r="E38">
        <v>-2</v>
      </c>
      <c r="F38" t="s">
        <v>28</v>
      </c>
    </row>
    <row r="39" spans="1:6" x14ac:dyDescent="0.25">
      <c r="A39" t="s">
        <v>53</v>
      </c>
      <c r="B39" s="6">
        <v>389</v>
      </c>
      <c r="C39" s="6">
        <v>656</v>
      </c>
      <c r="D39" s="1">
        <v>0.41</v>
      </c>
      <c r="E39">
        <v>-36</v>
      </c>
      <c r="F39" t="s">
        <v>40</v>
      </c>
    </row>
    <row r="40" spans="1:6" x14ac:dyDescent="0.25">
      <c r="A40" t="s">
        <v>54</v>
      </c>
      <c r="B40" s="6" t="s">
        <v>136</v>
      </c>
      <c r="C40" s="6" t="s">
        <v>137</v>
      </c>
      <c r="D40" s="1">
        <v>0.38</v>
      </c>
      <c r="E40">
        <v>-2</v>
      </c>
      <c r="F40" t="s">
        <v>5</v>
      </c>
    </row>
    <row r="41" spans="1:6" x14ac:dyDescent="0.25">
      <c r="A41" t="s">
        <v>55</v>
      </c>
      <c r="B41" s="6">
        <v>2750</v>
      </c>
      <c r="C41" s="6">
        <v>4471</v>
      </c>
      <c r="D41" s="1">
        <v>0.38</v>
      </c>
    </row>
    <row r="42" spans="1:6" x14ac:dyDescent="0.25">
      <c r="A42" t="s">
        <v>56</v>
      </c>
      <c r="B42" s="6">
        <v>475</v>
      </c>
      <c r="C42" s="6">
        <v>931</v>
      </c>
      <c r="D42" s="1">
        <v>0.49</v>
      </c>
    </row>
    <row r="43" spans="1:6" x14ac:dyDescent="0.25">
      <c r="A43" t="s">
        <v>57</v>
      </c>
      <c r="B43" s="6">
        <v>238</v>
      </c>
      <c r="C43" s="6">
        <v>476</v>
      </c>
      <c r="D43" s="1">
        <v>0.5</v>
      </c>
    </row>
    <row r="44" spans="1:6" x14ac:dyDescent="0.25">
      <c r="A44" t="s">
        <v>58</v>
      </c>
      <c r="B44" s="6">
        <v>610</v>
      </c>
      <c r="C44" s="6">
        <v>1060</v>
      </c>
      <c r="D44" s="1">
        <v>0.42</v>
      </c>
    </row>
    <row r="45" spans="1:6" x14ac:dyDescent="0.25">
      <c r="A45" t="s">
        <v>59</v>
      </c>
      <c r="B45" s="6">
        <v>2132</v>
      </c>
      <c r="C45" s="6">
        <v>2169</v>
      </c>
      <c r="D45" s="1">
        <v>0.02</v>
      </c>
    </row>
    <row r="46" spans="1:6" x14ac:dyDescent="0.25">
      <c r="A46" t="s">
        <v>60</v>
      </c>
      <c r="B46" s="6">
        <v>999</v>
      </c>
      <c r="C46" s="6">
        <v>2000</v>
      </c>
      <c r="D46" s="1">
        <v>0.5</v>
      </c>
    </row>
    <row r="47" spans="1:6" x14ac:dyDescent="0.25">
      <c r="A47" t="s">
        <v>61</v>
      </c>
      <c r="B47" s="6">
        <v>1190</v>
      </c>
      <c r="C47" s="6">
        <v>1785</v>
      </c>
      <c r="D47" s="1">
        <v>0.33</v>
      </c>
    </row>
    <row r="48" spans="1:6" x14ac:dyDescent="0.25">
      <c r="A48" t="s">
        <v>62</v>
      </c>
      <c r="B48" s="6">
        <v>671</v>
      </c>
      <c r="C48" s="6">
        <v>1316</v>
      </c>
      <c r="D48" s="1">
        <v>0.49</v>
      </c>
    </row>
    <row r="49" spans="1:6" x14ac:dyDescent="0.25">
      <c r="A49" t="s">
        <v>63</v>
      </c>
      <c r="B49" s="6">
        <v>1200</v>
      </c>
      <c r="C49" s="6">
        <v>1950</v>
      </c>
      <c r="D49" s="1">
        <v>0.38</v>
      </c>
    </row>
    <row r="50" spans="1:6" x14ac:dyDescent="0.25">
      <c r="A50" t="s">
        <v>64</v>
      </c>
      <c r="B50" s="6">
        <v>199</v>
      </c>
      <c r="C50" s="6">
        <v>504</v>
      </c>
      <c r="D50" s="1">
        <v>0.61</v>
      </c>
    </row>
    <row r="51" spans="1:6" x14ac:dyDescent="0.25">
      <c r="A51" t="s">
        <v>65</v>
      </c>
      <c r="B51" s="6">
        <v>299</v>
      </c>
      <c r="C51" s="6">
        <v>600</v>
      </c>
      <c r="D51" s="1">
        <v>0.5</v>
      </c>
    </row>
    <row r="52" spans="1:6" x14ac:dyDescent="0.25">
      <c r="A52" t="s">
        <v>66</v>
      </c>
      <c r="B52" s="6">
        <v>1660</v>
      </c>
      <c r="C52" s="6">
        <v>1699</v>
      </c>
      <c r="D52" s="1">
        <v>0.02</v>
      </c>
    </row>
    <row r="53" spans="1:6" x14ac:dyDescent="0.25">
      <c r="A53" t="s">
        <v>67</v>
      </c>
      <c r="B53" s="6">
        <v>299</v>
      </c>
      <c r="C53" s="6">
        <v>384</v>
      </c>
      <c r="D53" s="1">
        <v>0.22</v>
      </c>
    </row>
    <row r="54" spans="1:6" x14ac:dyDescent="0.25">
      <c r="A54" t="s">
        <v>68</v>
      </c>
      <c r="B54" s="6">
        <v>1459</v>
      </c>
      <c r="C54" s="6">
        <v>1499</v>
      </c>
      <c r="D54" s="1">
        <v>0.03</v>
      </c>
    </row>
    <row r="55" spans="1:6" x14ac:dyDescent="0.25">
      <c r="A55" t="s">
        <v>69</v>
      </c>
      <c r="B55" s="6">
        <v>799</v>
      </c>
      <c r="C55" s="6">
        <v>1343</v>
      </c>
      <c r="D55" s="1">
        <v>0.41</v>
      </c>
    </row>
    <row r="56" spans="1:6" x14ac:dyDescent="0.25">
      <c r="A56" t="s">
        <v>70</v>
      </c>
      <c r="B56" s="6">
        <v>499</v>
      </c>
      <c r="C56" s="6">
        <v>900</v>
      </c>
      <c r="D56" s="1">
        <v>0.45</v>
      </c>
    </row>
    <row r="57" spans="1:6" x14ac:dyDescent="0.25">
      <c r="A57" t="s">
        <v>71</v>
      </c>
      <c r="B57" s="6">
        <v>699</v>
      </c>
      <c r="C57" s="6">
        <v>1343</v>
      </c>
      <c r="D57" s="1">
        <v>0.48</v>
      </c>
    </row>
    <row r="58" spans="1:6" x14ac:dyDescent="0.25">
      <c r="A58" t="s">
        <v>72</v>
      </c>
      <c r="B58" s="6">
        <v>799</v>
      </c>
      <c r="C58" s="6">
        <v>1567</v>
      </c>
      <c r="D58" s="1">
        <v>0.49</v>
      </c>
    </row>
    <row r="59" spans="1:6" x14ac:dyDescent="0.25">
      <c r="A59" t="s">
        <v>73</v>
      </c>
      <c r="B59" s="6">
        <v>2799</v>
      </c>
      <c r="C59" s="6">
        <v>3810</v>
      </c>
      <c r="D59" s="1">
        <v>0.27</v>
      </c>
    </row>
    <row r="60" spans="1:6" x14ac:dyDescent="0.25">
      <c r="A60" t="s">
        <v>70</v>
      </c>
      <c r="B60" s="6">
        <v>399</v>
      </c>
      <c r="C60" s="6">
        <v>896</v>
      </c>
      <c r="D60" s="1">
        <v>0.55000000000000004</v>
      </c>
    </row>
    <row r="61" spans="1:6" x14ac:dyDescent="0.25">
      <c r="A61" t="s">
        <v>74</v>
      </c>
      <c r="B61" s="6">
        <v>2170</v>
      </c>
      <c r="C61" s="6">
        <v>2500</v>
      </c>
      <c r="D61" s="1">
        <v>0.13</v>
      </c>
      <c r="E61">
        <v>-6</v>
      </c>
      <c r="F61" t="s">
        <v>75</v>
      </c>
    </row>
    <row r="62" spans="1:6" x14ac:dyDescent="0.25">
      <c r="A62" t="s">
        <v>76</v>
      </c>
      <c r="B62" s="6">
        <v>458</v>
      </c>
      <c r="C62" s="6">
        <v>986</v>
      </c>
      <c r="D62" s="1">
        <v>0.54</v>
      </c>
      <c r="E62">
        <v>-10</v>
      </c>
      <c r="F62" t="s">
        <v>77</v>
      </c>
    </row>
    <row r="63" spans="1:6" x14ac:dyDescent="0.25">
      <c r="A63" t="s">
        <v>78</v>
      </c>
      <c r="B63" s="6">
        <v>2115</v>
      </c>
      <c r="C63" s="6">
        <v>4700</v>
      </c>
      <c r="D63" s="1">
        <v>0.55000000000000004</v>
      </c>
      <c r="E63">
        <v>-13</v>
      </c>
      <c r="F63" t="s">
        <v>79</v>
      </c>
    </row>
    <row r="64" spans="1:6" x14ac:dyDescent="0.25">
      <c r="A64" t="s">
        <v>80</v>
      </c>
      <c r="B64" s="6">
        <v>445</v>
      </c>
      <c r="C64" s="6">
        <v>873</v>
      </c>
      <c r="D64" s="1">
        <v>0.49</v>
      </c>
      <c r="E64">
        <v>-69</v>
      </c>
      <c r="F64" t="s">
        <v>81</v>
      </c>
    </row>
    <row r="65" spans="1:6" x14ac:dyDescent="0.25">
      <c r="A65" t="s">
        <v>82</v>
      </c>
      <c r="B65" s="6">
        <v>325</v>
      </c>
      <c r="C65" s="6">
        <v>680</v>
      </c>
      <c r="D65" s="1">
        <v>0.52</v>
      </c>
      <c r="E65">
        <v>-15</v>
      </c>
      <c r="F65" t="s">
        <v>83</v>
      </c>
    </row>
    <row r="66" spans="1:6" x14ac:dyDescent="0.25">
      <c r="A66" t="s">
        <v>84</v>
      </c>
      <c r="B66" s="6">
        <v>1220</v>
      </c>
      <c r="C66" s="6">
        <v>1555</v>
      </c>
      <c r="D66" s="1">
        <v>0.22</v>
      </c>
      <c r="E66">
        <v>-16</v>
      </c>
      <c r="F66" t="s">
        <v>85</v>
      </c>
    </row>
    <row r="67" spans="1:6" x14ac:dyDescent="0.25">
      <c r="A67" t="s">
        <v>86</v>
      </c>
      <c r="B67" s="6">
        <v>990</v>
      </c>
      <c r="C67" s="6">
        <v>1814</v>
      </c>
      <c r="D67" s="1">
        <v>0.45</v>
      </c>
      <c r="E67">
        <v>-6</v>
      </c>
      <c r="F67" t="s">
        <v>87</v>
      </c>
    </row>
    <row r="68" spans="1:6" x14ac:dyDescent="0.25">
      <c r="A68" t="s">
        <v>88</v>
      </c>
      <c r="B68" s="6">
        <v>1000</v>
      </c>
      <c r="C68" s="6">
        <v>2000</v>
      </c>
      <c r="D68" s="1">
        <v>0.5</v>
      </c>
      <c r="E68">
        <v>-7</v>
      </c>
      <c r="F68" t="s">
        <v>89</v>
      </c>
    </row>
    <row r="69" spans="1:6" x14ac:dyDescent="0.25">
      <c r="A69" t="s">
        <v>90</v>
      </c>
      <c r="B69" s="6">
        <v>3750</v>
      </c>
      <c r="C69" s="6">
        <v>6143</v>
      </c>
      <c r="D69" s="1">
        <v>0.39</v>
      </c>
      <c r="E69">
        <v>-5</v>
      </c>
      <c r="F69" t="s">
        <v>77</v>
      </c>
    </row>
    <row r="70" spans="1:6" x14ac:dyDescent="0.25">
      <c r="A70" t="s">
        <v>91</v>
      </c>
      <c r="B70" s="6">
        <v>382</v>
      </c>
      <c r="C70" s="6">
        <v>700</v>
      </c>
      <c r="D70" s="1">
        <v>0.45</v>
      </c>
      <c r="E70">
        <v>-17</v>
      </c>
      <c r="F70" t="s">
        <v>92</v>
      </c>
    </row>
    <row r="71" spans="1:6" x14ac:dyDescent="0.25">
      <c r="A71" t="s">
        <v>93</v>
      </c>
      <c r="B71" s="6">
        <v>2300</v>
      </c>
      <c r="C71" s="6">
        <v>3240</v>
      </c>
      <c r="D71" s="1">
        <v>0.28999999999999998</v>
      </c>
      <c r="E71">
        <v>-5</v>
      </c>
      <c r="F71" t="s">
        <v>77</v>
      </c>
    </row>
    <row r="72" spans="1:6" x14ac:dyDescent="0.25">
      <c r="A72" t="s">
        <v>94</v>
      </c>
      <c r="B72" s="6">
        <v>345</v>
      </c>
      <c r="C72" s="6">
        <v>602</v>
      </c>
      <c r="D72" s="1">
        <v>0.43</v>
      </c>
      <c r="E72">
        <v>-6</v>
      </c>
      <c r="F72" t="s">
        <v>89</v>
      </c>
    </row>
    <row r="73" spans="1:6" x14ac:dyDescent="0.25">
      <c r="A73" t="s">
        <v>95</v>
      </c>
      <c r="B73" s="6">
        <v>509</v>
      </c>
      <c r="C73" s="6">
        <v>899</v>
      </c>
      <c r="D73" s="1">
        <v>0.43</v>
      </c>
      <c r="E73">
        <v>-5</v>
      </c>
      <c r="F73" t="s">
        <v>77</v>
      </c>
    </row>
    <row r="74" spans="1:6" x14ac:dyDescent="0.25">
      <c r="A74" t="s">
        <v>96</v>
      </c>
      <c r="B74" s="6">
        <v>968</v>
      </c>
      <c r="C74" s="6">
        <v>1814</v>
      </c>
      <c r="D74" s="1">
        <v>0.47</v>
      </c>
      <c r="E74">
        <v>-6</v>
      </c>
      <c r="F74" t="s">
        <v>87</v>
      </c>
    </row>
    <row r="75" spans="1:6" x14ac:dyDescent="0.25">
      <c r="A75" t="s">
        <v>97</v>
      </c>
      <c r="B75" s="6">
        <v>1570</v>
      </c>
      <c r="C75" s="6">
        <v>2988</v>
      </c>
      <c r="D75" s="1">
        <v>0.47</v>
      </c>
      <c r="E75">
        <v>-7</v>
      </c>
      <c r="F75" t="s">
        <v>79</v>
      </c>
    </row>
    <row r="76" spans="1:6" x14ac:dyDescent="0.25">
      <c r="A76" t="s">
        <v>98</v>
      </c>
      <c r="B76" s="6">
        <v>790</v>
      </c>
      <c r="C76" s="6">
        <v>1485</v>
      </c>
      <c r="D76" s="1">
        <v>0.47</v>
      </c>
    </row>
    <row r="77" spans="1:6" x14ac:dyDescent="0.25">
      <c r="A77" t="s">
        <v>99</v>
      </c>
      <c r="B77" s="6">
        <v>690</v>
      </c>
      <c r="C77" s="6">
        <v>1200</v>
      </c>
      <c r="D77" s="1">
        <v>0.43</v>
      </c>
    </row>
    <row r="78" spans="1:6" x14ac:dyDescent="0.25">
      <c r="A78" t="s">
        <v>100</v>
      </c>
      <c r="B78" s="6">
        <v>1732</v>
      </c>
      <c r="C78" s="6">
        <v>1799</v>
      </c>
      <c r="D78" s="1">
        <v>0.04</v>
      </c>
    </row>
    <row r="79" spans="1:6" x14ac:dyDescent="0.25">
      <c r="A79" t="s">
        <v>101</v>
      </c>
      <c r="B79" s="6">
        <v>230</v>
      </c>
      <c r="C79" s="6">
        <v>450</v>
      </c>
      <c r="D79" s="1">
        <v>0.49</v>
      </c>
    </row>
    <row r="80" spans="1:6" x14ac:dyDescent="0.25">
      <c r="A80" t="s">
        <v>102</v>
      </c>
      <c r="B80" s="6">
        <v>1189</v>
      </c>
      <c r="C80" s="6">
        <v>2199</v>
      </c>
      <c r="D80" s="1">
        <v>0.46</v>
      </c>
      <c r="E80">
        <v>-1</v>
      </c>
      <c r="F80" t="s">
        <v>77</v>
      </c>
    </row>
    <row r="81" spans="1:6" x14ac:dyDescent="0.25">
      <c r="A81" t="s">
        <v>103</v>
      </c>
      <c r="B81" s="6">
        <v>979</v>
      </c>
      <c r="C81" s="6">
        <v>1920</v>
      </c>
      <c r="D81" s="1">
        <v>0.49</v>
      </c>
      <c r="E81">
        <v>-1</v>
      </c>
      <c r="F81" t="s">
        <v>28</v>
      </c>
    </row>
    <row r="82" spans="1:6" x14ac:dyDescent="0.25">
      <c r="A82" t="s">
        <v>104</v>
      </c>
      <c r="B82" s="6">
        <v>1460</v>
      </c>
      <c r="C82" s="6">
        <v>2290</v>
      </c>
      <c r="D82" s="1">
        <v>0.36</v>
      </c>
    </row>
    <row r="83" spans="1:6" x14ac:dyDescent="0.25">
      <c r="A83" t="s">
        <v>105</v>
      </c>
      <c r="B83" s="6">
        <v>1666</v>
      </c>
      <c r="C83" s="6">
        <v>1699</v>
      </c>
      <c r="D83" s="1">
        <v>0.02</v>
      </c>
    </row>
    <row r="84" spans="1:6" x14ac:dyDescent="0.25">
      <c r="A84" t="s">
        <v>106</v>
      </c>
      <c r="B84" s="6">
        <v>330</v>
      </c>
      <c r="C84" s="6">
        <v>647</v>
      </c>
      <c r="D84" s="1">
        <v>0.49</v>
      </c>
      <c r="E84">
        <v>-1</v>
      </c>
      <c r="F84" t="s">
        <v>15</v>
      </c>
    </row>
    <row r="85" spans="1:6" x14ac:dyDescent="0.25">
      <c r="A85" t="s">
        <v>64</v>
      </c>
      <c r="B85" s="6">
        <v>176</v>
      </c>
      <c r="C85" s="6">
        <v>345</v>
      </c>
      <c r="D85" s="1">
        <v>0.49</v>
      </c>
    </row>
    <row r="86" spans="1:6" x14ac:dyDescent="0.25">
      <c r="A86" t="s">
        <v>107</v>
      </c>
      <c r="B86" s="6">
        <v>1466</v>
      </c>
      <c r="C86" s="6">
        <v>1699</v>
      </c>
      <c r="D86" s="1">
        <v>0.14000000000000001</v>
      </c>
    </row>
    <row r="87" spans="1:6" x14ac:dyDescent="0.25">
      <c r="A87" t="s">
        <v>108</v>
      </c>
      <c r="B87" s="6">
        <v>274</v>
      </c>
      <c r="C87" s="6">
        <v>537</v>
      </c>
      <c r="D87" s="1">
        <v>0.49</v>
      </c>
    </row>
    <row r="88" spans="1:6" x14ac:dyDescent="0.25">
      <c r="A88" t="s">
        <v>109</v>
      </c>
      <c r="B88" s="6">
        <v>799</v>
      </c>
      <c r="C88" s="6">
        <v>900</v>
      </c>
      <c r="D88" s="1">
        <v>0.11</v>
      </c>
    </row>
    <row r="89" spans="1:6" x14ac:dyDescent="0.25">
      <c r="A89" t="s">
        <v>72</v>
      </c>
      <c r="B89" s="6">
        <v>657</v>
      </c>
      <c r="C89" s="6">
        <v>1288</v>
      </c>
      <c r="D89" s="1">
        <v>0.49</v>
      </c>
    </row>
    <row r="90" spans="1:6" x14ac:dyDescent="0.25">
      <c r="A90" t="s">
        <v>110</v>
      </c>
      <c r="B90" s="6">
        <v>1468</v>
      </c>
      <c r="C90" s="6">
        <v>1699</v>
      </c>
      <c r="D90" s="1">
        <v>0.14000000000000001</v>
      </c>
    </row>
    <row r="91" spans="1:6" x14ac:dyDescent="0.25">
      <c r="A91" t="s">
        <v>111</v>
      </c>
      <c r="B91" s="6">
        <v>630</v>
      </c>
      <c r="C91" s="6">
        <v>1100</v>
      </c>
      <c r="D91" s="1">
        <v>0.43</v>
      </c>
    </row>
    <row r="92" spans="1:6" x14ac:dyDescent="0.25">
      <c r="A92" t="s">
        <v>112</v>
      </c>
      <c r="B92" s="6">
        <v>850</v>
      </c>
      <c r="C92" s="6">
        <v>1700</v>
      </c>
      <c r="D92" s="1">
        <v>0.5</v>
      </c>
    </row>
    <row r="93" spans="1:6" x14ac:dyDescent="0.25">
      <c r="A93" t="s">
        <v>113</v>
      </c>
      <c r="B93" s="6">
        <v>1300</v>
      </c>
      <c r="C93" s="6">
        <v>2500</v>
      </c>
      <c r="D93" s="1">
        <v>0.48</v>
      </c>
    </row>
    <row r="94" spans="1:6" x14ac:dyDescent="0.25">
      <c r="A94" t="s">
        <v>114</v>
      </c>
      <c r="B94" s="6">
        <v>105</v>
      </c>
      <c r="C94" s="6">
        <v>200</v>
      </c>
      <c r="D94" s="1">
        <v>0.48</v>
      </c>
    </row>
    <row r="95" spans="1:6" x14ac:dyDescent="0.25">
      <c r="A95" t="s">
        <v>115</v>
      </c>
      <c r="B95" s="6">
        <v>899</v>
      </c>
      <c r="C95" s="6">
        <v>1699</v>
      </c>
      <c r="D95" s="1">
        <v>0.47</v>
      </c>
    </row>
    <row r="96" spans="1:6" x14ac:dyDescent="0.25">
      <c r="A96" t="s">
        <v>116</v>
      </c>
      <c r="B96" s="6">
        <v>1200</v>
      </c>
      <c r="C96" s="6">
        <v>2400</v>
      </c>
      <c r="D96" s="1">
        <v>0.5</v>
      </c>
    </row>
    <row r="97" spans="1:6" x14ac:dyDescent="0.25">
      <c r="A97" t="s">
        <v>117</v>
      </c>
      <c r="B97" s="6">
        <v>1526</v>
      </c>
      <c r="C97" s="6">
        <v>1660</v>
      </c>
      <c r="D97" s="1">
        <v>0.08</v>
      </c>
    </row>
    <row r="98" spans="1:6" x14ac:dyDescent="0.25">
      <c r="A98" t="s">
        <v>118</v>
      </c>
      <c r="B98" s="6">
        <v>1462</v>
      </c>
      <c r="C98" s="6">
        <v>1499</v>
      </c>
      <c r="D98" s="1">
        <v>0.02</v>
      </c>
    </row>
    <row r="99" spans="1:6" x14ac:dyDescent="0.25">
      <c r="A99" t="s">
        <v>119</v>
      </c>
      <c r="B99" s="6">
        <v>248</v>
      </c>
      <c r="C99" s="6">
        <v>486</v>
      </c>
      <c r="D99" s="1">
        <v>0.49</v>
      </c>
    </row>
    <row r="100" spans="1:6" x14ac:dyDescent="0.25">
      <c r="A100" t="s">
        <v>120</v>
      </c>
      <c r="B100" s="6">
        <v>3546</v>
      </c>
      <c r="C100" s="6">
        <v>3699</v>
      </c>
      <c r="D100" s="1">
        <v>0.04</v>
      </c>
    </row>
    <row r="101" spans="1:6" x14ac:dyDescent="0.25">
      <c r="A101" t="s">
        <v>121</v>
      </c>
      <c r="B101" s="6">
        <v>525</v>
      </c>
      <c r="C101" s="6">
        <v>1029</v>
      </c>
      <c r="D101" s="1">
        <v>0.49</v>
      </c>
    </row>
    <row r="102" spans="1:6" x14ac:dyDescent="0.25">
      <c r="A102" t="s">
        <v>122</v>
      </c>
      <c r="B102" s="6">
        <v>1080</v>
      </c>
      <c r="C102" s="6">
        <v>1874</v>
      </c>
      <c r="D102" s="1">
        <v>0.42</v>
      </c>
    </row>
    <row r="103" spans="1:6" x14ac:dyDescent="0.25">
      <c r="A103" t="s">
        <v>123</v>
      </c>
      <c r="B103" s="6">
        <v>3640</v>
      </c>
      <c r="C103" s="6">
        <v>4588</v>
      </c>
      <c r="D103" s="1">
        <v>0.21</v>
      </c>
      <c r="E103">
        <v>-1</v>
      </c>
      <c r="F103" t="s">
        <v>28</v>
      </c>
    </row>
    <row r="104" spans="1:6" x14ac:dyDescent="0.25">
      <c r="A104" t="s">
        <v>124</v>
      </c>
      <c r="B104" s="6">
        <v>1420</v>
      </c>
      <c r="C104" s="6">
        <v>2420</v>
      </c>
      <c r="D104" s="1">
        <v>0.41</v>
      </c>
    </row>
    <row r="105" spans="1:6" x14ac:dyDescent="0.25">
      <c r="A105" t="s">
        <v>125</v>
      </c>
      <c r="B105" s="6">
        <v>1875</v>
      </c>
      <c r="C105" s="6">
        <v>1899</v>
      </c>
      <c r="D105" s="1">
        <v>0.01</v>
      </c>
    </row>
    <row r="106" spans="1:6" x14ac:dyDescent="0.25">
      <c r="A106" t="s">
        <v>126</v>
      </c>
      <c r="B106" s="6">
        <v>198</v>
      </c>
      <c r="C106" s="6">
        <v>260</v>
      </c>
      <c r="D106" s="1">
        <v>0.24</v>
      </c>
    </row>
    <row r="107" spans="1:6" x14ac:dyDescent="0.25">
      <c r="A107" t="s">
        <v>127</v>
      </c>
      <c r="B107" s="6">
        <v>1150</v>
      </c>
      <c r="C107" s="6">
        <v>1737</v>
      </c>
      <c r="D107" s="1">
        <v>0.34</v>
      </c>
    </row>
    <row r="108" spans="1:6" x14ac:dyDescent="0.25">
      <c r="A108" t="s">
        <v>128</v>
      </c>
      <c r="B108" s="6">
        <v>1190</v>
      </c>
      <c r="C108" s="6">
        <v>1810</v>
      </c>
      <c r="D108" s="1">
        <v>0.34</v>
      </c>
    </row>
    <row r="109" spans="1:6" x14ac:dyDescent="0.25">
      <c r="A109" t="s">
        <v>129</v>
      </c>
      <c r="B109" s="6">
        <v>1658</v>
      </c>
      <c r="C109" s="6">
        <v>1699</v>
      </c>
      <c r="D109" s="1">
        <v>0.02</v>
      </c>
    </row>
    <row r="110" spans="1:6" x14ac:dyDescent="0.25">
      <c r="A110" t="s">
        <v>130</v>
      </c>
      <c r="B110" s="6">
        <v>1768</v>
      </c>
      <c r="C110" s="6">
        <v>1799</v>
      </c>
      <c r="D110" s="1">
        <v>0.02</v>
      </c>
    </row>
    <row r="111" spans="1:6" x14ac:dyDescent="0.25">
      <c r="A111" t="s">
        <v>131</v>
      </c>
      <c r="B111" s="6">
        <v>199</v>
      </c>
      <c r="C111" s="6">
        <v>553</v>
      </c>
      <c r="D111" s="1">
        <v>0.64</v>
      </c>
    </row>
    <row r="112" spans="1:6" x14ac:dyDescent="0.25">
      <c r="A112" t="s">
        <v>132</v>
      </c>
      <c r="B112" s="6">
        <v>450</v>
      </c>
      <c r="C112" s="6">
        <v>900</v>
      </c>
      <c r="D112" s="1">
        <v>0.5</v>
      </c>
      <c r="E112">
        <v>-1</v>
      </c>
      <c r="F112" t="s">
        <v>133</v>
      </c>
    </row>
    <row r="113" spans="1:4" x14ac:dyDescent="0.25">
      <c r="A113" t="s">
        <v>134</v>
      </c>
      <c r="B113" s="6">
        <v>169</v>
      </c>
      <c r="C113" s="6">
        <v>320</v>
      </c>
      <c r="D113" s="1">
        <v>0.47</v>
      </c>
    </row>
    <row r="114" spans="1:4" x14ac:dyDescent="0.25">
      <c r="B114"/>
      <c r="C114"/>
    </row>
    <row r="115" spans="1:4" x14ac:dyDescent="0.25">
      <c r="B115"/>
      <c r="C115"/>
    </row>
    <row r="116" spans="1:4" x14ac:dyDescent="0.25">
      <c r="B116"/>
      <c r="C1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089B-BF93-41BD-B7A0-5016E03A05AD}">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00A0A-25FE-48AB-A4D3-12783B86C99B}">
  <dimension ref="A1:P113"/>
  <sheetViews>
    <sheetView tabSelected="1" topLeftCell="A39" workbookViewId="0">
      <selection activeCell="L69" sqref="L69:M99"/>
    </sheetView>
  </sheetViews>
  <sheetFormatPr defaultRowHeight="15" x14ac:dyDescent="0.25"/>
  <cols>
    <col min="1" max="1" width="63.140625" customWidth="1"/>
    <col min="2" max="2" width="12.5703125" style="4" bestFit="1" customWidth="1"/>
    <col min="3" max="3" width="12.5703125" bestFit="1" customWidth="1"/>
    <col min="4" max="4" width="17.28515625" bestFit="1" customWidth="1"/>
    <col min="5" max="5" width="8.7109375" style="8" bestFit="1" customWidth="1"/>
    <col min="6" max="6" width="9.140625" style="10"/>
    <col min="7" max="7" width="10.7109375" bestFit="1" customWidth="1"/>
    <col min="8" max="8" width="14" bestFit="1" customWidth="1"/>
    <col min="9" max="9" width="16.7109375" bestFit="1" customWidth="1"/>
    <col min="10" max="10" width="16.7109375" customWidth="1"/>
    <col min="11" max="11" width="40.140625" bestFit="1" customWidth="1"/>
    <col min="12" max="12" width="39.42578125" customWidth="1"/>
    <col min="13" max="13" width="23.28515625" customWidth="1"/>
    <col min="14" max="14" width="20.28515625" bestFit="1" customWidth="1"/>
    <col min="16" max="16" width="13.5703125" bestFit="1" customWidth="1"/>
  </cols>
  <sheetData>
    <row r="1" spans="1:16" x14ac:dyDescent="0.25">
      <c r="A1" s="2" t="s">
        <v>0</v>
      </c>
      <c r="B1" s="3" t="s">
        <v>1</v>
      </c>
      <c r="C1" s="3" t="s">
        <v>138</v>
      </c>
      <c r="D1" s="3" t="s">
        <v>139</v>
      </c>
      <c r="E1" s="7" t="s">
        <v>2</v>
      </c>
      <c r="F1" s="9" t="s">
        <v>143</v>
      </c>
      <c r="G1" s="2" t="s">
        <v>135</v>
      </c>
      <c r="H1" s="2" t="s">
        <v>140</v>
      </c>
      <c r="I1" s="2" t="s">
        <v>141</v>
      </c>
      <c r="J1" s="2"/>
      <c r="K1" s="2"/>
      <c r="L1" s="2"/>
      <c r="M1" s="2"/>
    </row>
    <row r="2" spans="1:16" ht="15.75" thickBot="1" x14ac:dyDescent="0.3">
      <c r="A2" t="s">
        <v>103</v>
      </c>
      <c r="B2" s="4">
        <v>979</v>
      </c>
      <c r="C2" s="4">
        <v>1920</v>
      </c>
      <c r="D2" s="4">
        <f t="shared" ref="D2:D33" si="0">C2-B2</f>
        <v>941</v>
      </c>
      <c r="E2" s="8">
        <v>0.49</v>
      </c>
      <c r="F2" s="10">
        <v>-1</v>
      </c>
      <c r="G2">
        <v>5</v>
      </c>
      <c r="H2" t="str">
        <f t="shared" ref="H2:H33" si="1">IF(G2&lt;3,"Poor",IF(G2&lt;4.5,"Average","Excellent"))</f>
        <v>Excellent</v>
      </c>
      <c r="I2" t="str">
        <f t="shared" ref="I2:I33" si="2">IF(E2&lt;20%,"Low Discount",IF(E2&lt;40%,"Medium Discount","High Discount"))</f>
        <v>High Discount</v>
      </c>
    </row>
    <row r="3" spans="1:16" x14ac:dyDescent="0.25">
      <c r="A3" t="s">
        <v>51</v>
      </c>
      <c r="B3" s="4">
        <v>1620</v>
      </c>
      <c r="C3" s="4">
        <v>2690</v>
      </c>
      <c r="D3" s="4">
        <f t="shared" si="0"/>
        <v>1070</v>
      </c>
      <c r="E3" s="8">
        <v>0.4</v>
      </c>
      <c r="F3" s="10">
        <v>-1</v>
      </c>
      <c r="G3">
        <v>5</v>
      </c>
      <c r="H3" t="str">
        <f t="shared" si="1"/>
        <v>Excellent</v>
      </c>
      <c r="I3" t="str">
        <f t="shared" si="2"/>
        <v>High Discount</v>
      </c>
      <c r="K3" s="70" t="s">
        <v>144</v>
      </c>
      <c r="L3" s="71"/>
      <c r="M3" s="71"/>
      <c r="N3" s="72"/>
    </row>
    <row r="4" spans="1:16" x14ac:dyDescent="0.25">
      <c r="A4" t="s">
        <v>123</v>
      </c>
      <c r="B4" s="4">
        <v>3640</v>
      </c>
      <c r="C4" s="4">
        <v>4588</v>
      </c>
      <c r="D4" s="4">
        <f t="shared" si="0"/>
        <v>948</v>
      </c>
      <c r="E4" s="8">
        <v>0.21</v>
      </c>
      <c r="F4" s="10">
        <v>-1</v>
      </c>
      <c r="G4">
        <v>5</v>
      </c>
      <c r="H4" t="str">
        <f t="shared" si="1"/>
        <v>Excellent</v>
      </c>
      <c r="I4" t="str">
        <f t="shared" si="2"/>
        <v>Medium Discount</v>
      </c>
      <c r="K4" s="14" t="s">
        <v>145</v>
      </c>
      <c r="L4" s="13" t="s">
        <v>146</v>
      </c>
      <c r="M4" s="13" t="s">
        <v>147</v>
      </c>
      <c r="N4" s="15" t="s">
        <v>142</v>
      </c>
      <c r="P4" s="13" t="s">
        <v>151</v>
      </c>
    </row>
    <row r="5" spans="1:16" x14ac:dyDescent="0.25">
      <c r="A5" t="s">
        <v>52</v>
      </c>
      <c r="B5" s="4">
        <v>171</v>
      </c>
      <c r="C5" s="4">
        <v>360</v>
      </c>
      <c r="D5" s="4">
        <f t="shared" si="0"/>
        <v>189</v>
      </c>
      <c r="E5" s="8">
        <v>0.53</v>
      </c>
      <c r="F5" s="10">
        <v>-2</v>
      </c>
      <c r="G5">
        <v>5</v>
      </c>
      <c r="H5" t="str">
        <f t="shared" si="1"/>
        <v>Excellent</v>
      </c>
      <c r="I5" t="str">
        <f t="shared" si="2"/>
        <v>High Discount</v>
      </c>
      <c r="K5" s="16">
        <f>AVERAGE(B2:B113)</f>
        <v>1181.3693693693695</v>
      </c>
      <c r="L5" s="11">
        <f>AVERAGE(C2:C113)</f>
        <v>1803.099099099099</v>
      </c>
      <c r="M5" s="12">
        <f>AVERAGE(E2:E113)</f>
        <v>0.3677678571428572</v>
      </c>
      <c r="N5" s="17">
        <f>AVERAGE(G2:G113)</f>
        <v>3.8894736842105262</v>
      </c>
      <c r="P5" s="21">
        <f>COUNT(B2:B113)</f>
        <v>111</v>
      </c>
    </row>
    <row r="6" spans="1:16" ht="15.75" thickBot="1" x14ac:dyDescent="0.3">
      <c r="A6" t="s">
        <v>27</v>
      </c>
      <c r="B6" s="4">
        <v>332</v>
      </c>
      <c r="C6" s="4">
        <v>684</v>
      </c>
      <c r="D6" s="4">
        <f t="shared" si="0"/>
        <v>352</v>
      </c>
      <c r="E6" s="8">
        <v>0.51</v>
      </c>
      <c r="F6" s="10">
        <v>-2</v>
      </c>
      <c r="G6">
        <v>5</v>
      </c>
      <c r="H6" t="str">
        <f t="shared" si="1"/>
        <v>Excellent</v>
      </c>
      <c r="I6" t="str">
        <f t="shared" si="2"/>
        <v>High Discount</v>
      </c>
      <c r="K6" s="18"/>
      <c r="L6" s="19"/>
      <c r="M6" s="19"/>
      <c r="N6" s="20"/>
    </row>
    <row r="7" spans="1:16" x14ac:dyDescent="0.25">
      <c r="A7" t="s">
        <v>29</v>
      </c>
      <c r="B7" s="4">
        <v>195</v>
      </c>
      <c r="C7" s="4">
        <v>360</v>
      </c>
      <c r="D7" s="4">
        <f t="shared" si="0"/>
        <v>165</v>
      </c>
      <c r="E7" s="8">
        <v>0.46</v>
      </c>
      <c r="F7" s="10">
        <v>-2</v>
      </c>
      <c r="G7">
        <v>5</v>
      </c>
      <c r="H7" t="str">
        <f t="shared" si="1"/>
        <v>Excellent</v>
      </c>
      <c r="I7" t="str">
        <f t="shared" si="2"/>
        <v>High Discount</v>
      </c>
    </row>
    <row r="8" spans="1:16" x14ac:dyDescent="0.25">
      <c r="A8" t="s">
        <v>30</v>
      </c>
      <c r="B8" s="4">
        <v>2025</v>
      </c>
      <c r="C8" s="4">
        <v>3971</v>
      </c>
      <c r="D8" s="4">
        <f t="shared" si="0"/>
        <v>1946</v>
      </c>
      <c r="E8" s="8">
        <v>0.49</v>
      </c>
      <c r="F8" s="10">
        <v>-3</v>
      </c>
      <c r="G8">
        <v>5</v>
      </c>
      <c r="H8" t="str">
        <f t="shared" si="1"/>
        <v>Excellent</v>
      </c>
      <c r="I8" t="str">
        <f t="shared" si="2"/>
        <v>High Discount</v>
      </c>
    </row>
    <row r="9" spans="1:16" x14ac:dyDescent="0.25">
      <c r="A9" t="s">
        <v>18</v>
      </c>
      <c r="B9" s="4">
        <v>1274</v>
      </c>
      <c r="C9" s="4">
        <v>2800</v>
      </c>
      <c r="D9" s="4">
        <f t="shared" si="0"/>
        <v>1526</v>
      </c>
      <c r="E9" s="8">
        <v>0.55000000000000004</v>
      </c>
      <c r="F9" s="10">
        <v>-5</v>
      </c>
      <c r="G9">
        <v>4.8</v>
      </c>
      <c r="H9" t="str">
        <f t="shared" si="1"/>
        <v>Excellent</v>
      </c>
      <c r="I9" t="str">
        <f t="shared" si="2"/>
        <v>High Discount</v>
      </c>
    </row>
    <row r="10" spans="1:16" x14ac:dyDescent="0.25">
      <c r="A10" t="s">
        <v>12</v>
      </c>
      <c r="B10" s="4">
        <v>1740</v>
      </c>
      <c r="C10" s="4">
        <v>2356</v>
      </c>
      <c r="D10" s="4">
        <f t="shared" si="0"/>
        <v>616</v>
      </c>
      <c r="E10" s="8">
        <v>0.26</v>
      </c>
      <c r="F10" s="10">
        <v>-5</v>
      </c>
      <c r="G10">
        <v>4.8</v>
      </c>
      <c r="H10" t="str">
        <f t="shared" si="1"/>
        <v>Excellent</v>
      </c>
      <c r="I10" t="str">
        <f t="shared" si="2"/>
        <v>Medium Discount</v>
      </c>
      <c r="K10" s="23" t="s">
        <v>148</v>
      </c>
      <c r="L10" s="73" t="str">
        <f>INDEX(A:A, MATCH(MAX(B:B), B:B,0))</f>
        <v>32PCS Portable Cordless Drill Set With Cyclic Battery Drive -26 Variable Speed</v>
      </c>
      <c r="M10" s="59"/>
      <c r="N10" s="59"/>
      <c r="P10" t="s">
        <v>161</v>
      </c>
    </row>
    <row r="11" spans="1:16" x14ac:dyDescent="0.25">
      <c r="A11" t="s">
        <v>23</v>
      </c>
      <c r="B11" s="4">
        <v>552</v>
      </c>
      <c r="C11" s="4">
        <v>1035</v>
      </c>
      <c r="D11" s="4">
        <f t="shared" si="0"/>
        <v>483</v>
      </c>
      <c r="E11" s="8">
        <v>0.47</v>
      </c>
      <c r="F11" s="10">
        <v>-12</v>
      </c>
      <c r="G11">
        <v>4.8</v>
      </c>
      <c r="H11" t="str">
        <f t="shared" si="1"/>
        <v>Excellent</v>
      </c>
      <c r="I11" t="str">
        <f t="shared" si="2"/>
        <v>High Discount</v>
      </c>
      <c r="K11" s="13" t="s">
        <v>149</v>
      </c>
      <c r="L11" s="11">
        <f>MAX(B2:B113)</f>
        <v>3750</v>
      </c>
      <c r="M11" s="22"/>
      <c r="N11" s="22"/>
      <c r="P11">
        <f>COUNT(F2:F113)</f>
        <v>57</v>
      </c>
    </row>
    <row r="12" spans="1:16" x14ac:dyDescent="0.25">
      <c r="A12" t="s">
        <v>10</v>
      </c>
      <c r="B12" s="4">
        <v>1580</v>
      </c>
      <c r="C12" s="4">
        <v>2499</v>
      </c>
      <c r="D12" s="4">
        <f t="shared" si="0"/>
        <v>919</v>
      </c>
      <c r="E12" s="8">
        <v>0.37</v>
      </c>
      <c r="F12" s="10">
        <v>-7</v>
      </c>
      <c r="G12">
        <v>4.7</v>
      </c>
      <c r="H12" t="str">
        <f t="shared" si="1"/>
        <v>Excellent</v>
      </c>
      <c r="I12" t="str">
        <f t="shared" si="2"/>
        <v>Medium Discount</v>
      </c>
      <c r="K12" s="22"/>
      <c r="L12" s="22"/>
      <c r="M12" s="22"/>
      <c r="N12" s="22"/>
    </row>
    <row r="13" spans="1:16" x14ac:dyDescent="0.25">
      <c r="A13" t="s">
        <v>47</v>
      </c>
      <c r="B13" s="4">
        <v>980</v>
      </c>
      <c r="C13" s="4">
        <v>1490</v>
      </c>
      <c r="D13" s="4">
        <f t="shared" si="0"/>
        <v>510</v>
      </c>
      <c r="E13" s="8">
        <v>0.34</v>
      </c>
      <c r="F13" s="10">
        <v>-12</v>
      </c>
      <c r="G13">
        <v>4.7</v>
      </c>
      <c r="H13" t="str">
        <f t="shared" si="1"/>
        <v>Excellent</v>
      </c>
      <c r="I13" t="str">
        <f t="shared" si="2"/>
        <v>Medium Discount</v>
      </c>
      <c r="K13" s="23" t="s">
        <v>148</v>
      </c>
      <c r="L13" s="73" t="str">
        <f>INDEX(A:A, MATCH(MIN(B:B),B:B,0))</f>
        <v>3PCS Single Head Knitting Crochet Sweater Needle Set</v>
      </c>
      <c r="M13" s="59"/>
      <c r="N13" s="59"/>
    </row>
    <row r="14" spans="1:16" x14ac:dyDescent="0.25">
      <c r="A14" t="s">
        <v>49</v>
      </c>
      <c r="B14" s="4">
        <v>1940</v>
      </c>
      <c r="C14" s="4">
        <v>2650</v>
      </c>
      <c r="D14" s="4">
        <f t="shared" si="0"/>
        <v>710</v>
      </c>
      <c r="E14" s="8">
        <v>0.27</v>
      </c>
      <c r="F14" s="10">
        <v>-20</v>
      </c>
      <c r="G14">
        <v>4.7</v>
      </c>
      <c r="H14" t="str">
        <f t="shared" si="1"/>
        <v>Excellent</v>
      </c>
      <c r="I14" t="str">
        <f t="shared" si="2"/>
        <v>Medium Discount</v>
      </c>
      <c r="K14" s="13" t="s">
        <v>150</v>
      </c>
      <c r="L14" s="24">
        <f>MIN(B2:B113)</f>
        <v>38</v>
      </c>
      <c r="M14" s="22"/>
      <c r="N14" s="22"/>
    </row>
    <row r="15" spans="1:16" x14ac:dyDescent="0.25">
      <c r="A15" t="s">
        <v>22</v>
      </c>
      <c r="B15" s="4">
        <v>990</v>
      </c>
      <c r="C15" s="4">
        <v>1500</v>
      </c>
      <c r="D15" s="4">
        <f t="shared" si="0"/>
        <v>510</v>
      </c>
      <c r="E15" s="8">
        <v>0.34</v>
      </c>
      <c r="F15" s="10">
        <v>-39</v>
      </c>
      <c r="G15">
        <v>4.7</v>
      </c>
      <c r="H15" t="str">
        <f t="shared" si="1"/>
        <v>Excellent</v>
      </c>
      <c r="I15" t="str">
        <f t="shared" si="2"/>
        <v>Medium Discount</v>
      </c>
    </row>
    <row r="16" spans="1:16" x14ac:dyDescent="0.25">
      <c r="A16" t="s">
        <v>31</v>
      </c>
      <c r="B16" s="4">
        <v>2999</v>
      </c>
      <c r="C16" s="4">
        <v>3699</v>
      </c>
      <c r="D16" s="4">
        <f t="shared" si="0"/>
        <v>700</v>
      </c>
      <c r="E16" s="8">
        <v>0.19</v>
      </c>
      <c r="F16" s="10">
        <v>-5</v>
      </c>
      <c r="G16">
        <v>4.5999999999999996</v>
      </c>
      <c r="H16" t="str">
        <f t="shared" si="1"/>
        <v>Excellent</v>
      </c>
      <c r="I16" t="str">
        <f t="shared" si="2"/>
        <v>Low Discount</v>
      </c>
    </row>
    <row r="17" spans="1:14" x14ac:dyDescent="0.25">
      <c r="A17" t="s">
        <v>8</v>
      </c>
      <c r="B17" s="4">
        <v>2199</v>
      </c>
      <c r="C17" s="4">
        <v>2923</v>
      </c>
      <c r="D17" s="4">
        <f t="shared" si="0"/>
        <v>724</v>
      </c>
      <c r="E17" s="8">
        <v>0.25</v>
      </c>
      <c r="F17" s="10">
        <v>-24</v>
      </c>
      <c r="G17">
        <v>4.5999999999999996</v>
      </c>
      <c r="H17" t="str">
        <f t="shared" si="1"/>
        <v>Excellent</v>
      </c>
      <c r="I17" t="str">
        <f t="shared" si="2"/>
        <v>Medium Discount</v>
      </c>
    </row>
    <row r="18" spans="1:14" x14ac:dyDescent="0.25">
      <c r="A18" t="s">
        <v>32</v>
      </c>
      <c r="B18" s="4">
        <v>998</v>
      </c>
      <c r="C18" s="4">
        <v>1966</v>
      </c>
      <c r="D18" s="4">
        <f t="shared" si="0"/>
        <v>968</v>
      </c>
      <c r="E18" s="8">
        <v>0.49</v>
      </c>
      <c r="F18" s="10">
        <v>-44</v>
      </c>
      <c r="G18">
        <v>4.5999999999999996</v>
      </c>
      <c r="H18" t="str">
        <f t="shared" si="1"/>
        <v>Excellent</v>
      </c>
      <c r="I18" t="str">
        <f t="shared" si="2"/>
        <v>High Discount</v>
      </c>
      <c r="K18" s="74" t="s">
        <v>152</v>
      </c>
      <c r="L18" s="75"/>
      <c r="M18" s="75"/>
      <c r="N18" s="76"/>
    </row>
    <row r="19" spans="1:14" x14ac:dyDescent="0.25">
      <c r="A19" t="s">
        <v>41</v>
      </c>
      <c r="B19" s="4">
        <v>420</v>
      </c>
      <c r="C19" s="4">
        <v>647</v>
      </c>
      <c r="D19" s="4">
        <f t="shared" si="0"/>
        <v>227</v>
      </c>
      <c r="E19" s="8">
        <v>0.35</v>
      </c>
      <c r="F19" s="10">
        <v>-49</v>
      </c>
      <c r="G19">
        <v>4.5999999999999996</v>
      </c>
      <c r="H19" t="str">
        <f t="shared" si="1"/>
        <v>Excellent</v>
      </c>
      <c r="I19" t="str">
        <f t="shared" si="2"/>
        <v>Medium Discount</v>
      </c>
      <c r="K19" s="27" t="s">
        <v>153</v>
      </c>
      <c r="L19" s="28"/>
      <c r="M19" s="28"/>
      <c r="N19" s="29"/>
    </row>
    <row r="20" spans="1:14" x14ac:dyDescent="0.25">
      <c r="A20" t="s">
        <v>16</v>
      </c>
      <c r="B20" s="4">
        <v>2319</v>
      </c>
      <c r="C20" s="4">
        <v>3032</v>
      </c>
      <c r="D20" s="4">
        <f t="shared" si="0"/>
        <v>713</v>
      </c>
      <c r="E20" s="8">
        <v>0.24</v>
      </c>
      <c r="F20" s="10">
        <v>-55</v>
      </c>
      <c r="G20">
        <v>4.5999999999999996</v>
      </c>
      <c r="H20" t="str">
        <f t="shared" si="1"/>
        <v>Excellent</v>
      </c>
      <c r="I20" t="str">
        <f t="shared" si="2"/>
        <v>Medium Discount</v>
      </c>
      <c r="K20" s="30">
        <f>CORREL(E2:E113,F2:F113)</f>
        <v>0.13682272428088293</v>
      </c>
      <c r="L20" s="31"/>
      <c r="M20" s="25"/>
      <c r="N20" s="26"/>
    </row>
    <row r="21" spans="1:14" x14ac:dyDescent="0.25">
      <c r="A21" t="s">
        <v>4</v>
      </c>
      <c r="B21" s="4">
        <v>950</v>
      </c>
      <c r="C21" s="4">
        <v>1525</v>
      </c>
      <c r="D21" s="4">
        <f t="shared" si="0"/>
        <v>575</v>
      </c>
      <c r="E21" s="8">
        <v>0.38</v>
      </c>
      <c r="F21" s="10">
        <v>-2</v>
      </c>
      <c r="G21">
        <v>4.5</v>
      </c>
      <c r="H21" t="str">
        <f t="shared" si="1"/>
        <v>Excellent</v>
      </c>
      <c r="I21" t="str">
        <f t="shared" si="2"/>
        <v>Medium Discount</v>
      </c>
      <c r="K21" s="57" t="s">
        <v>154</v>
      </c>
      <c r="L21" s="58"/>
      <c r="M21" s="59"/>
      <c r="N21" s="59"/>
    </row>
    <row r="22" spans="1:14" x14ac:dyDescent="0.25">
      <c r="A22" t="s">
        <v>54</v>
      </c>
      <c r="B22" s="4" t="s">
        <v>136</v>
      </c>
      <c r="C22" t="s">
        <v>137</v>
      </c>
      <c r="D22" s="4" t="e">
        <f t="shared" si="0"/>
        <v>#VALUE!</v>
      </c>
      <c r="E22" s="8">
        <v>0.38</v>
      </c>
      <c r="F22" s="10">
        <v>-2</v>
      </c>
      <c r="G22">
        <v>4.5</v>
      </c>
      <c r="H22" t="str">
        <f t="shared" si="1"/>
        <v>Excellent</v>
      </c>
      <c r="I22" t="str">
        <f t="shared" si="2"/>
        <v>Medium Discount</v>
      </c>
      <c r="K22" s="2"/>
      <c r="L22" s="4"/>
    </row>
    <row r="23" spans="1:14" x14ac:dyDescent="0.25">
      <c r="A23" t="s">
        <v>24</v>
      </c>
      <c r="B23" s="4">
        <v>501</v>
      </c>
      <c r="C23" s="4">
        <v>860</v>
      </c>
      <c r="D23" s="4">
        <f t="shared" si="0"/>
        <v>359</v>
      </c>
      <c r="E23" s="8">
        <v>0.42</v>
      </c>
      <c r="F23" s="10">
        <v>-6</v>
      </c>
      <c r="G23">
        <v>4.5</v>
      </c>
      <c r="H23" t="str">
        <f t="shared" si="1"/>
        <v>Excellent</v>
      </c>
      <c r="I23" t="str">
        <f t="shared" si="2"/>
        <v>High Discount</v>
      </c>
      <c r="K23" s="2"/>
      <c r="L23" s="4"/>
    </row>
    <row r="24" spans="1:14" x14ac:dyDescent="0.25">
      <c r="A24" t="s">
        <v>50</v>
      </c>
      <c r="B24" s="4">
        <v>1980</v>
      </c>
      <c r="C24" s="4">
        <v>2699</v>
      </c>
      <c r="D24" s="4">
        <f t="shared" si="0"/>
        <v>719</v>
      </c>
      <c r="E24" s="8">
        <v>0.27</v>
      </c>
      <c r="F24" s="10">
        <v>-32</v>
      </c>
      <c r="G24">
        <v>4.5</v>
      </c>
      <c r="H24" t="str">
        <f t="shared" si="1"/>
        <v>Excellent</v>
      </c>
      <c r="I24" t="str">
        <f t="shared" si="2"/>
        <v>Medium Discount</v>
      </c>
      <c r="K24" s="77" t="s">
        <v>155</v>
      </c>
      <c r="L24" s="78"/>
      <c r="M24" s="78"/>
      <c r="N24" s="79"/>
    </row>
    <row r="25" spans="1:14" x14ac:dyDescent="0.25">
      <c r="A25" t="s">
        <v>37</v>
      </c>
      <c r="B25" s="4">
        <v>1650</v>
      </c>
      <c r="C25" s="4">
        <v>2150</v>
      </c>
      <c r="D25" s="4">
        <f t="shared" si="0"/>
        <v>500</v>
      </c>
      <c r="E25" s="8">
        <v>0.23</v>
      </c>
      <c r="F25" s="10">
        <v>-14</v>
      </c>
      <c r="G25">
        <v>4.4000000000000004</v>
      </c>
      <c r="H25" t="str">
        <f t="shared" si="1"/>
        <v>Average</v>
      </c>
      <c r="I25" t="str">
        <f t="shared" si="2"/>
        <v>Medium Discount</v>
      </c>
      <c r="K25" s="30">
        <f>CORREL(F2:F113, G2:G113)</f>
        <v>-5.7209035119876496E-2</v>
      </c>
      <c r="L25" s="31"/>
      <c r="M25" s="22"/>
      <c r="N25" s="32"/>
    </row>
    <row r="26" spans="1:14" x14ac:dyDescent="0.25">
      <c r="A26" t="s">
        <v>39</v>
      </c>
      <c r="B26" s="4">
        <v>2048</v>
      </c>
      <c r="C26" s="4">
        <v>4500</v>
      </c>
      <c r="D26" s="4">
        <f t="shared" si="0"/>
        <v>2452</v>
      </c>
      <c r="E26" s="8">
        <v>0.54</v>
      </c>
      <c r="F26" s="10">
        <v>-7</v>
      </c>
      <c r="G26">
        <v>4.3</v>
      </c>
      <c r="H26" t="str">
        <f t="shared" si="1"/>
        <v>Average</v>
      </c>
      <c r="I26" t="str">
        <f t="shared" si="2"/>
        <v>High Discount</v>
      </c>
      <c r="K26" s="57" t="s">
        <v>154</v>
      </c>
      <c r="L26" s="58"/>
      <c r="M26" s="59"/>
      <c r="N26" s="59"/>
    </row>
    <row r="27" spans="1:14" x14ac:dyDescent="0.25">
      <c r="A27" t="s">
        <v>46</v>
      </c>
      <c r="B27" s="4">
        <v>185</v>
      </c>
      <c r="C27" s="4">
        <v>382</v>
      </c>
      <c r="D27" s="4">
        <f t="shared" si="0"/>
        <v>197</v>
      </c>
      <c r="E27" s="8">
        <v>0.52</v>
      </c>
      <c r="F27" s="10">
        <v>-9</v>
      </c>
      <c r="G27">
        <v>4.3</v>
      </c>
      <c r="H27" t="str">
        <f t="shared" si="1"/>
        <v>Average</v>
      </c>
      <c r="I27" t="str">
        <f t="shared" si="2"/>
        <v>High Discount</v>
      </c>
    </row>
    <row r="28" spans="1:14" x14ac:dyDescent="0.25">
      <c r="A28" t="s">
        <v>48</v>
      </c>
      <c r="B28" s="4">
        <v>1820</v>
      </c>
      <c r="C28" s="4">
        <v>3490</v>
      </c>
      <c r="D28" s="4">
        <f t="shared" si="0"/>
        <v>1670</v>
      </c>
      <c r="E28" s="8">
        <v>0.48</v>
      </c>
      <c r="F28" s="10">
        <v>-9</v>
      </c>
      <c r="G28">
        <v>4.3</v>
      </c>
      <c r="H28" t="str">
        <f t="shared" si="1"/>
        <v>Average</v>
      </c>
      <c r="I28" t="str">
        <f t="shared" si="2"/>
        <v>High Discount</v>
      </c>
    </row>
    <row r="29" spans="1:14" x14ac:dyDescent="0.25">
      <c r="A29" t="s">
        <v>53</v>
      </c>
      <c r="B29" s="4">
        <v>389</v>
      </c>
      <c r="C29" s="4">
        <v>656</v>
      </c>
      <c r="D29" s="4">
        <f t="shared" si="0"/>
        <v>267</v>
      </c>
      <c r="E29" s="8">
        <v>0.41</v>
      </c>
      <c r="F29" s="10">
        <v>-36</v>
      </c>
      <c r="G29">
        <v>4.3</v>
      </c>
      <c r="H29" t="str">
        <f t="shared" si="1"/>
        <v>Average</v>
      </c>
      <c r="I29" t="str">
        <f t="shared" si="2"/>
        <v>High Discount</v>
      </c>
    </row>
    <row r="30" spans="1:14" x14ac:dyDescent="0.25">
      <c r="A30" t="s">
        <v>25</v>
      </c>
      <c r="B30" s="4">
        <v>1680</v>
      </c>
      <c r="C30" s="4">
        <v>2499</v>
      </c>
      <c r="D30" s="4">
        <f t="shared" si="0"/>
        <v>819</v>
      </c>
      <c r="E30" s="8">
        <v>0.33</v>
      </c>
      <c r="F30" s="10">
        <v>-9</v>
      </c>
      <c r="G30">
        <v>4.2</v>
      </c>
      <c r="H30" t="str">
        <f t="shared" si="1"/>
        <v>Average</v>
      </c>
      <c r="I30" t="str">
        <f t="shared" si="2"/>
        <v>Medium Discount</v>
      </c>
      <c r="K30" s="22"/>
    </row>
    <row r="31" spans="1:14" x14ac:dyDescent="0.25">
      <c r="A31" t="s">
        <v>21</v>
      </c>
      <c r="B31" s="4">
        <v>799</v>
      </c>
      <c r="C31" s="4">
        <v>999</v>
      </c>
      <c r="D31" s="4">
        <f t="shared" si="0"/>
        <v>200</v>
      </c>
      <c r="E31" s="8">
        <v>0.2</v>
      </c>
      <c r="F31" s="10">
        <v>-12</v>
      </c>
      <c r="G31">
        <v>4.0999999999999996</v>
      </c>
      <c r="H31" t="str">
        <f t="shared" si="1"/>
        <v>Average</v>
      </c>
      <c r="I31" t="str">
        <f t="shared" si="2"/>
        <v>Medium Discount</v>
      </c>
      <c r="K31" s="60" t="s">
        <v>160</v>
      </c>
      <c r="L31" s="60"/>
      <c r="M31" s="60"/>
      <c r="N31" s="22"/>
    </row>
    <row r="32" spans="1:14" x14ac:dyDescent="0.25">
      <c r="A32" t="s">
        <v>6</v>
      </c>
      <c r="B32" s="4">
        <v>527</v>
      </c>
      <c r="C32" s="4">
        <v>999</v>
      </c>
      <c r="D32" s="4">
        <f t="shared" si="0"/>
        <v>472</v>
      </c>
      <c r="E32" s="8">
        <v>0.47</v>
      </c>
      <c r="F32" s="10">
        <v>-14</v>
      </c>
      <c r="G32">
        <v>4.0999999999999996</v>
      </c>
      <c r="H32" t="str">
        <f t="shared" si="1"/>
        <v>Average</v>
      </c>
      <c r="I32" t="str">
        <f t="shared" si="2"/>
        <v>High Discount</v>
      </c>
      <c r="K32" s="37" t="s">
        <v>156</v>
      </c>
      <c r="L32" s="38" t="s">
        <v>0</v>
      </c>
      <c r="M32" s="38" t="s">
        <v>157</v>
      </c>
      <c r="N32" s="8"/>
    </row>
    <row r="33" spans="1:14" x14ac:dyDescent="0.25">
      <c r="A33" t="s">
        <v>44</v>
      </c>
      <c r="B33" s="4">
        <v>1758</v>
      </c>
      <c r="C33" s="4">
        <v>2499</v>
      </c>
      <c r="D33" s="4">
        <f t="shared" si="0"/>
        <v>741</v>
      </c>
      <c r="E33" s="8">
        <v>0.3</v>
      </c>
      <c r="F33" s="10">
        <v>-20</v>
      </c>
      <c r="G33">
        <v>4.0999999999999996</v>
      </c>
      <c r="H33" t="str">
        <f t="shared" si="1"/>
        <v>Average</v>
      </c>
      <c r="I33" t="str">
        <f t="shared" si="2"/>
        <v>Medium Discount</v>
      </c>
      <c r="K33" s="61" t="s">
        <v>158</v>
      </c>
      <c r="L33" s="21" t="s">
        <v>131</v>
      </c>
      <c r="M33" s="34">
        <v>0.64</v>
      </c>
      <c r="N33" s="8"/>
    </row>
    <row r="34" spans="1:14" x14ac:dyDescent="0.25">
      <c r="A34" t="s">
        <v>106</v>
      </c>
      <c r="B34" s="4">
        <v>330</v>
      </c>
      <c r="C34" s="4">
        <v>647</v>
      </c>
      <c r="D34" s="4">
        <f t="shared" ref="D34:D65" si="3">C34-B34</f>
        <v>317</v>
      </c>
      <c r="E34" s="8">
        <v>0.49</v>
      </c>
      <c r="F34" s="10">
        <v>-1</v>
      </c>
      <c r="G34">
        <v>4</v>
      </c>
      <c r="H34" t="str">
        <f t="shared" ref="H34:H65" si="4">IF(G34&lt;3,"Poor",IF(G34&lt;4.5,"Average","Excellent"))</f>
        <v>Average</v>
      </c>
      <c r="I34" t="str">
        <f t="shared" ref="I34:I65" si="5">IF(E34&lt;20%,"Low Discount",IF(E34&lt;40%,"Medium Discount","High Discount"))</f>
        <v>High Discount</v>
      </c>
      <c r="K34" s="62"/>
      <c r="L34" s="21" t="s">
        <v>64</v>
      </c>
      <c r="M34" s="34">
        <v>0.61</v>
      </c>
      <c r="N34" s="8"/>
    </row>
    <row r="35" spans="1:14" x14ac:dyDescent="0.25">
      <c r="A35" t="s">
        <v>17</v>
      </c>
      <c r="B35" s="4">
        <v>988</v>
      </c>
      <c r="C35" s="4">
        <v>1580</v>
      </c>
      <c r="D35" s="4">
        <f t="shared" si="3"/>
        <v>592</v>
      </c>
      <c r="E35" s="8">
        <v>0.37</v>
      </c>
      <c r="F35" s="10">
        <v>-2</v>
      </c>
      <c r="G35">
        <v>4</v>
      </c>
      <c r="H35" t="str">
        <f t="shared" si="4"/>
        <v>Average</v>
      </c>
      <c r="I35" t="str">
        <f t="shared" si="5"/>
        <v>Medium Discount</v>
      </c>
      <c r="K35" s="62"/>
      <c r="L35" s="21" t="s">
        <v>18</v>
      </c>
      <c r="M35" s="34">
        <v>0.55000000000000004</v>
      </c>
      <c r="N35" s="8"/>
    </row>
    <row r="36" spans="1:14" x14ac:dyDescent="0.25">
      <c r="A36" t="s">
        <v>36</v>
      </c>
      <c r="B36" s="4">
        <v>880</v>
      </c>
      <c r="C36" s="4">
        <v>1350</v>
      </c>
      <c r="D36" s="4">
        <f t="shared" si="3"/>
        <v>470</v>
      </c>
      <c r="E36" s="8">
        <v>0.35</v>
      </c>
      <c r="F36" s="10">
        <v>-6</v>
      </c>
      <c r="G36">
        <v>4</v>
      </c>
      <c r="H36" t="str">
        <f t="shared" si="4"/>
        <v>Average</v>
      </c>
      <c r="I36" t="str">
        <f t="shared" si="5"/>
        <v>Medium Discount</v>
      </c>
      <c r="K36" s="62"/>
      <c r="L36" s="21" t="s">
        <v>78</v>
      </c>
      <c r="M36" s="34">
        <v>0.55000000000000004</v>
      </c>
      <c r="N36" s="8"/>
    </row>
    <row r="37" spans="1:14" x14ac:dyDescent="0.25">
      <c r="A37" t="s">
        <v>14</v>
      </c>
      <c r="B37" s="4">
        <v>2999</v>
      </c>
      <c r="C37" s="4">
        <v>3290</v>
      </c>
      <c r="D37" s="4">
        <f t="shared" si="3"/>
        <v>291</v>
      </c>
      <c r="E37" s="8">
        <v>0.09</v>
      </c>
      <c r="F37" s="10">
        <v>-15</v>
      </c>
      <c r="G37">
        <v>4</v>
      </c>
      <c r="H37" t="str">
        <f t="shared" si="4"/>
        <v>Average</v>
      </c>
      <c r="I37" t="str">
        <f t="shared" si="5"/>
        <v>Low Discount</v>
      </c>
      <c r="K37" s="62"/>
      <c r="L37" s="21" t="s">
        <v>70</v>
      </c>
      <c r="M37" s="34">
        <v>0.55000000000000004</v>
      </c>
      <c r="N37" s="8"/>
    </row>
    <row r="38" spans="1:14" x14ac:dyDescent="0.25">
      <c r="A38" t="s">
        <v>19</v>
      </c>
      <c r="B38" s="4">
        <v>1600</v>
      </c>
      <c r="C38" s="4">
        <v>2929</v>
      </c>
      <c r="D38" s="4">
        <f t="shared" si="3"/>
        <v>1329</v>
      </c>
      <c r="E38" s="8">
        <v>0.45</v>
      </c>
      <c r="F38" s="10">
        <v>-5</v>
      </c>
      <c r="G38">
        <v>3.8</v>
      </c>
      <c r="H38" t="str">
        <f t="shared" si="4"/>
        <v>Average</v>
      </c>
      <c r="I38" t="str">
        <f t="shared" si="5"/>
        <v>High Discount</v>
      </c>
      <c r="K38" s="62"/>
      <c r="L38" s="21" t="s">
        <v>39</v>
      </c>
      <c r="M38" s="34">
        <v>0.54</v>
      </c>
      <c r="N38" s="8"/>
    </row>
    <row r="39" spans="1:14" x14ac:dyDescent="0.25">
      <c r="A39" t="s">
        <v>42</v>
      </c>
      <c r="B39" s="4">
        <v>2880</v>
      </c>
      <c r="C39" s="4">
        <v>3520</v>
      </c>
      <c r="D39" s="4">
        <f t="shared" si="3"/>
        <v>640</v>
      </c>
      <c r="E39" s="8">
        <v>0.18</v>
      </c>
      <c r="F39" s="10">
        <v>-12</v>
      </c>
      <c r="G39">
        <v>3.8</v>
      </c>
      <c r="H39" t="str">
        <f t="shared" si="4"/>
        <v>Average</v>
      </c>
      <c r="I39" t="str">
        <f t="shared" si="5"/>
        <v>Low Discount</v>
      </c>
      <c r="K39" s="62"/>
      <c r="L39" s="21" t="s">
        <v>76</v>
      </c>
      <c r="M39" s="34">
        <v>0.54</v>
      </c>
      <c r="N39" s="8"/>
    </row>
    <row r="40" spans="1:14" x14ac:dyDescent="0.25">
      <c r="A40" t="s">
        <v>43</v>
      </c>
      <c r="B40" s="4">
        <v>1350</v>
      </c>
      <c r="C40" s="4">
        <v>1990</v>
      </c>
      <c r="D40" s="4">
        <f t="shared" si="3"/>
        <v>640</v>
      </c>
      <c r="E40" s="8">
        <v>0.32</v>
      </c>
      <c r="F40" s="10">
        <v>-13</v>
      </c>
      <c r="G40">
        <v>3.8</v>
      </c>
      <c r="H40" t="str">
        <f t="shared" si="4"/>
        <v>Average</v>
      </c>
      <c r="I40" t="str">
        <f t="shared" si="5"/>
        <v>Medium Discount</v>
      </c>
      <c r="K40" s="62"/>
      <c r="L40" s="21" t="s">
        <v>52</v>
      </c>
      <c r="M40" s="34">
        <v>0.53</v>
      </c>
      <c r="N40" s="8"/>
    </row>
    <row r="41" spans="1:14" x14ac:dyDescent="0.25">
      <c r="A41" t="s">
        <v>33</v>
      </c>
      <c r="B41" s="4">
        <v>38</v>
      </c>
      <c r="C41" s="4">
        <v>80</v>
      </c>
      <c r="D41" s="4">
        <f t="shared" si="3"/>
        <v>42</v>
      </c>
      <c r="E41" s="8">
        <v>0.53</v>
      </c>
      <c r="F41" s="10">
        <v>-13</v>
      </c>
      <c r="G41">
        <v>3.3</v>
      </c>
      <c r="H41" t="str">
        <f t="shared" si="4"/>
        <v>Average</v>
      </c>
      <c r="I41" t="str">
        <f t="shared" si="5"/>
        <v>High Discount</v>
      </c>
      <c r="K41" s="62"/>
      <c r="L41" s="21" t="s">
        <v>33</v>
      </c>
      <c r="M41" s="34">
        <v>0.53</v>
      </c>
      <c r="N41" s="8"/>
    </row>
    <row r="42" spans="1:14" x14ac:dyDescent="0.25">
      <c r="A42" t="s">
        <v>102</v>
      </c>
      <c r="B42" s="4">
        <v>1189</v>
      </c>
      <c r="C42" s="4">
        <v>2199</v>
      </c>
      <c r="D42" s="4">
        <f t="shared" si="3"/>
        <v>1010</v>
      </c>
      <c r="E42" s="8">
        <v>0.46</v>
      </c>
      <c r="F42" s="10">
        <v>-1</v>
      </c>
      <c r="G42">
        <v>3</v>
      </c>
      <c r="H42" t="str">
        <f t="shared" si="4"/>
        <v>Average</v>
      </c>
      <c r="I42" t="str">
        <f t="shared" si="5"/>
        <v>High Discount</v>
      </c>
      <c r="K42" s="63"/>
      <c r="L42" s="21" t="s">
        <v>46</v>
      </c>
      <c r="M42" s="34">
        <v>0.52</v>
      </c>
      <c r="N42" s="22"/>
    </row>
    <row r="43" spans="1:14" x14ac:dyDescent="0.25">
      <c r="A43" t="s">
        <v>95</v>
      </c>
      <c r="B43" s="4">
        <v>509</v>
      </c>
      <c r="C43" s="4">
        <v>899</v>
      </c>
      <c r="D43" s="4">
        <f t="shared" si="3"/>
        <v>390</v>
      </c>
      <c r="E43" s="8">
        <v>0.43</v>
      </c>
      <c r="F43" s="10">
        <v>-5</v>
      </c>
      <c r="G43">
        <v>3</v>
      </c>
      <c r="H43" t="str">
        <f t="shared" si="4"/>
        <v>Average</v>
      </c>
      <c r="I43" t="str">
        <f t="shared" si="5"/>
        <v>High Discount</v>
      </c>
      <c r="K43" s="64" t="s">
        <v>159</v>
      </c>
      <c r="L43" s="21" t="s">
        <v>132</v>
      </c>
      <c r="M43" s="36">
        <v>-1</v>
      </c>
      <c r="N43" s="22"/>
    </row>
    <row r="44" spans="1:14" x14ac:dyDescent="0.25">
      <c r="A44" t="s">
        <v>90</v>
      </c>
      <c r="B44" s="4">
        <v>3750</v>
      </c>
      <c r="C44" s="4">
        <v>6143</v>
      </c>
      <c r="D44" s="4">
        <f t="shared" si="3"/>
        <v>2393</v>
      </c>
      <c r="E44" s="8">
        <v>0.39</v>
      </c>
      <c r="F44" s="10">
        <v>-5</v>
      </c>
      <c r="G44">
        <v>3</v>
      </c>
      <c r="H44" t="str">
        <f t="shared" si="4"/>
        <v>Average</v>
      </c>
      <c r="I44" t="str">
        <f t="shared" si="5"/>
        <v>Medium Discount</v>
      </c>
      <c r="K44" s="65"/>
      <c r="L44" s="21" t="s">
        <v>103</v>
      </c>
      <c r="M44" s="36">
        <v>-1</v>
      </c>
      <c r="N44" s="22"/>
    </row>
    <row r="45" spans="1:14" x14ac:dyDescent="0.25">
      <c r="A45" t="s">
        <v>93</v>
      </c>
      <c r="B45" s="4">
        <v>2300</v>
      </c>
      <c r="C45" s="4">
        <v>3240</v>
      </c>
      <c r="D45" s="4">
        <f t="shared" si="3"/>
        <v>940</v>
      </c>
      <c r="E45" s="8">
        <v>0.28999999999999998</v>
      </c>
      <c r="F45" s="10">
        <v>-5</v>
      </c>
      <c r="G45">
        <v>3</v>
      </c>
      <c r="H45" t="str">
        <f t="shared" si="4"/>
        <v>Average</v>
      </c>
      <c r="I45" t="str">
        <f t="shared" si="5"/>
        <v>Medium Discount</v>
      </c>
      <c r="K45" s="65"/>
      <c r="L45" s="21" t="s">
        <v>106</v>
      </c>
      <c r="M45" s="36">
        <v>-1</v>
      </c>
      <c r="N45" s="22"/>
    </row>
    <row r="46" spans="1:14" x14ac:dyDescent="0.25">
      <c r="A46" t="s">
        <v>76</v>
      </c>
      <c r="B46" s="4">
        <v>458</v>
      </c>
      <c r="C46" s="4">
        <v>986</v>
      </c>
      <c r="D46" s="4">
        <f t="shared" si="3"/>
        <v>528</v>
      </c>
      <c r="E46" s="8">
        <v>0.54</v>
      </c>
      <c r="F46" s="10">
        <v>-10</v>
      </c>
      <c r="G46">
        <v>3</v>
      </c>
      <c r="H46" t="str">
        <f t="shared" si="4"/>
        <v>Average</v>
      </c>
      <c r="I46" t="str">
        <f t="shared" si="5"/>
        <v>High Discount</v>
      </c>
      <c r="K46" s="65"/>
      <c r="L46" s="21" t="s">
        <v>102</v>
      </c>
      <c r="M46" s="36">
        <v>-1</v>
      </c>
      <c r="N46" s="22"/>
    </row>
    <row r="47" spans="1:14" x14ac:dyDescent="0.25">
      <c r="A47" t="s">
        <v>84</v>
      </c>
      <c r="B47" s="4">
        <v>1220</v>
      </c>
      <c r="C47" s="4">
        <v>1555</v>
      </c>
      <c r="D47" s="4">
        <f t="shared" si="3"/>
        <v>335</v>
      </c>
      <c r="E47" s="8">
        <v>0.22</v>
      </c>
      <c r="F47" s="10">
        <v>-16</v>
      </c>
      <c r="G47">
        <v>2.9</v>
      </c>
      <c r="H47" t="str">
        <f t="shared" si="4"/>
        <v>Poor</v>
      </c>
      <c r="I47" t="str">
        <f t="shared" si="5"/>
        <v>Medium Discount</v>
      </c>
      <c r="K47" s="65"/>
      <c r="L47" s="21" t="s">
        <v>51</v>
      </c>
      <c r="M47" s="36">
        <v>-1</v>
      </c>
      <c r="N47" s="22"/>
    </row>
    <row r="48" spans="1:14" x14ac:dyDescent="0.25">
      <c r="A48" t="s">
        <v>80</v>
      </c>
      <c r="B48" s="4">
        <v>445</v>
      </c>
      <c r="C48" s="4">
        <v>873</v>
      </c>
      <c r="D48" s="4">
        <f t="shared" si="3"/>
        <v>428</v>
      </c>
      <c r="E48" s="8">
        <v>0.49</v>
      </c>
      <c r="F48" s="10">
        <v>-69</v>
      </c>
      <c r="G48">
        <v>2.8</v>
      </c>
      <c r="H48" t="str">
        <f t="shared" si="4"/>
        <v>Poor</v>
      </c>
      <c r="I48" t="str">
        <f t="shared" si="5"/>
        <v>High Discount</v>
      </c>
      <c r="K48" s="65"/>
      <c r="L48" s="21" t="s">
        <v>123</v>
      </c>
      <c r="M48" s="36">
        <v>-1</v>
      </c>
      <c r="N48" s="22"/>
    </row>
    <row r="49" spans="1:14" x14ac:dyDescent="0.25">
      <c r="A49" t="s">
        <v>82</v>
      </c>
      <c r="B49" s="4">
        <v>325</v>
      </c>
      <c r="C49" s="4">
        <v>680</v>
      </c>
      <c r="D49" s="4">
        <f t="shared" si="3"/>
        <v>355</v>
      </c>
      <c r="E49" s="8">
        <v>0.52</v>
      </c>
      <c r="F49" s="10">
        <v>-15</v>
      </c>
      <c r="G49">
        <v>2.7</v>
      </c>
      <c r="H49" t="str">
        <f t="shared" si="4"/>
        <v>Poor</v>
      </c>
      <c r="I49" t="str">
        <f t="shared" si="5"/>
        <v>High Discount</v>
      </c>
      <c r="K49" s="65"/>
      <c r="L49" s="21" t="s">
        <v>52</v>
      </c>
      <c r="M49" s="36">
        <v>-2</v>
      </c>
      <c r="N49" s="22"/>
    </row>
    <row r="50" spans="1:14" x14ac:dyDescent="0.25">
      <c r="A50" t="s">
        <v>91</v>
      </c>
      <c r="B50" s="4">
        <v>382</v>
      </c>
      <c r="C50" s="4">
        <v>700</v>
      </c>
      <c r="D50" s="4">
        <f t="shared" si="3"/>
        <v>318</v>
      </c>
      <c r="E50" s="8">
        <v>0.45</v>
      </c>
      <c r="F50" s="10">
        <v>-17</v>
      </c>
      <c r="G50">
        <v>2.6</v>
      </c>
      <c r="H50" t="str">
        <f t="shared" si="4"/>
        <v>Poor</v>
      </c>
      <c r="I50" t="str">
        <f t="shared" si="5"/>
        <v>High Discount</v>
      </c>
      <c r="K50" s="65"/>
      <c r="L50" s="21" t="s">
        <v>27</v>
      </c>
      <c r="M50" s="36">
        <v>-2</v>
      </c>
      <c r="N50" s="22"/>
    </row>
    <row r="51" spans="1:14" x14ac:dyDescent="0.25">
      <c r="A51" t="s">
        <v>74</v>
      </c>
      <c r="B51" s="4">
        <v>2170</v>
      </c>
      <c r="C51" s="4">
        <v>2500</v>
      </c>
      <c r="D51" s="4">
        <f t="shared" si="3"/>
        <v>330</v>
      </c>
      <c r="E51" s="8">
        <v>0.13</v>
      </c>
      <c r="F51" s="10">
        <v>-6</v>
      </c>
      <c r="G51">
        <v>2.5</v>
      </c>
      <c r="H51" t="str">
        <f t="shared" si="4"/>
        <v>Poor</v>
      </c>
      <c r="I51" t="str">
        <f t="shared" si="5"/>
        <v>Low Discount</v>
      </c>
      <c r="K51" s="65"/>
      <c r="L51" s="21" t="s">
        <v>29</v>
      </c>
      <c r="M51" s="36">
        <v>-2</v>
      </c>
      <c r="N51" s="22"/>
    </row>
    <row r="52" spans="1:14" x14ac:dyDescent="0.25">
      <c r="A52" t="s">
        <v>94</v>
      </c>
      <c r="B52" s="4">
        <v>345</v>
      </c>
      <c r="C52" s="4">
        <v>602</v>
      </c>
      <c r="D52" s="4">
        <f t="shared" si="3"/>
        <v>257</v>
      </c>
      <c r="E52" s="8">
        <v>0.43</v>
      </c>
      <c r="F52" s="10">
        <v>-6</v>
      </c>
      <c r="G52">
        <v>2.2999999999999998</v>
      </c>
      <c r="H52" t="str">
        <f t="shared" si="4"/>
        <v>Poor</v>
      </c>
      <c r="I52" t="str">
        <f t="shared" si="5"/>
        <v>High Discount</v>
      </c>
      <c r="K52" s="66"/>
      <c r="L52" s="21" t="s">
        <v>4</v>
      </c>
      <c r="M52" s="36">
        <v>-2</v>
      </c>
      <c r="N52" s="22"/>
    </row>
    <row r="53" spans="1:14" x14ac:dyDescent="0.25">
      <c r="A53" t="s">
        <v>88</v>
      </c>
      <c r="B53" s="4">
        <v>1000</v>
      </c>
      <c r="C53" s="4">
        <v>2000</v>
      </c>
      <c r="D53" s="4">
        <f t="shared" si="3"/>
        <v>1000</v>
      </c>
      <c r="E53" s="8">
        <v>0.5</v>
      </c>
      <c r="F53" s="10">
        <v>-7</v>
      </c>
      <c r="G53">
        <v>2.2999999999999998</v>
      </c>
      <c r="H53" t="str">
        <f t="shared" si="4"/>
        <v>Poor</v>
      </c>
      <c r="I53" t="str">
        <f t="shared" si="5"/>
        <v>High Discount</v>
      </c>
      <c r="K53" s="67" t="s">
        <v>165</v>
      </c>
      <c r="L53" s="21" t="s">
        <v>103</v>
      </c>
      <c r="M53" s="21">
        <v>5</v>
      </c>
      <c r="N53" s="22"/>
    </row>
    <row r="54" spans="1:14" x14ac:dyDescent="0.25">
      <c r="A54" t="s">
        <v>96</v>
      </c>
      <c r="B54" s="4">
        <v>968</v>
      </c>
      <c r="C54" s="4">
        <v>1814</v>
      </c>
      <c r="D54" s="4">
        <f t="shared" si="3"/>
        <v>846</v>
      </c>
      <c r="E54" s="8">
        <v>0.47</v>
      </c>
      <c r="F54" s="10">
        <v>-6</v>
      </c>
      <c r="G54">
        <v>2.2000000000000002</v>
      </c>
      <c r="H54" t="str">
        <f t="shared" si="4"/>
        <v>Poor</v>
      </c>
      <c r="I54" t="str">
        <f t="shared" si="5"/>
        <v>High Discount</v>
      </c>
      <c r="K54" s="68"/>
      <c r="L54" s="21" t="s">
        <v>51</v>
      </c>
      <c r="M54" s="21">
        <v>5</v>
      </c>
      <c r="N54" s="22"/>
    </row>
    <row r="55" spans="1:14" x14ac:dyDescent="0.25">
      <c r="A55" t="s">
        <v>86</v>
      </c>
      <c r="B55" s="4">
        <v>990</v>
      </c>
      <c r="C55" s="4">
        <v>1814</v>
      </c>
      <c r="D55" s="4">
        <f t="shared" si="3"/>
        <v>824</v>
      </c>
      <c r="E55" s="8">
        <v>0.45</v>
      </c>
      <c r="F55" s="10">
        <v>-6</v>
      </c>
      <c r="G55">
        <v>2.2000000000000002</v>
      </c>
      <c r="H55" t="str">
        <f t="shared" si="4"/>
        <v>Poor</v>
      </c>
      <c r="I55" t="str">
        <f t="shared" si="5"/>
        <v>High Discount</v>
      </c>
      <c r="K55" s="68"/>
      <c r="L55" s="21" t="s">
        <v>123</v>
      </c>
      <c r="M55" s="21">
        <v>5</v>
      </c>
    </row>
    <row r="56" spans="1:14" x14ac:dyDescent="0.25">
      <c r="A56" t="s">
        <v>97</v>
      </c>
      <c r="B56" s="4">
        <v>1570</v>
      </c>
      <c r="C56" s="4">
        <v>2988</v>
      </c>
      <c r="D56" s="4">
        <f t="shared" si="3"/>
        <v>1418</v>
      </c>
      <c r="E56" s="8">
        <v>0.47</v>
      </c>
      <c r="F56" s="10">
        <v>-7</v>
      </c>
      <c r="G56">
        <v>2.1</v>
      </c>
      <c r="H56" t="str">
        <f t="shared" si="4"/>
        <v>Poor</v>
      </c>
      <c r="I56" t="str">
        <f t="shared" si="5"/>
        <v>High Discount</v>
      </c>
      <c r="K56" s="68"/>
      <c r="L56" s="21" t="s">
        <v>52</v>
      </c>
      <c r="M56" s="21">
        <v>5</v>
      </c>
    </row>
    <row r="57" spans="1:14" x14ac:dyDescent="0.25">
      <c r="A57" t="s">
        <v>78</v>
      </c>
      <c r="B57" s="4">
        <v>2115</v>
      </c>
      <c r="C57" s="4">
        <v>4700</v>
      </c>
      <c r="D57" s="4">
        <f t="shared" si="3"/>
        <v>2585</v>
      </c>
      <c r="E57" s="8">
        <v>0.55000000000000004</v>
      </c>
      <c r="F57" s="10">
        <v>-13</v>
      </c>
      <c r="G57">
        <v>2.1</v>
      </c>
      <c r="H57" t="str">
        <f t="shared" si="4"/>
        <v>Poor</v>
      </c>
      <c r="I57" t="str">
        <f t="shared" si="5"/>
        <v>High Discount</v>
      </c>
      <c r="K57" s="68"/>
      <c r="L57" s="21" t="s">
        <v>27</v>
      </c>
      <c r="M57" s="21">
        <v>5</v>
      </c>
    </row>
    <row r="58" spans="1:14" x14ac:dyDescent="0.25">
      <c r="A58" t="s">
        <v>132</v>
      </c>
      <c r="B58" s="4">
        <v>450</v>
      </c>
      <c r="C58" s="4">
        <v>900</v>
      </c>
      <c r="D58" s="4">
        <f t="shared" si="3"/>
        <v>450</v>
      </c>
      <c r="E58" s="8">
        <v>0.5</v>
      </c>
      <c r="F58" s="10">
        <v>-1</v>
      </c>
      <c r="G58">
        <v>2</v>
      </c>
      <c r="H58" t="str">
        <f t="shared" si="4"/>
        <v>Poor</v>
      </c>
      <c r="I58" t="str">
        <f t="shared" si="5"/>
        <v>High Discount</v>
      </c>
      <c r="K58" s="68"/>
      <c r="L58" s="21" t="s">
        <v>29</v>
      </c>
      <c r="M58" s="21">
        <v>5</v>
      </c>
    </row>
    <row r="59" spans="1:14" x14ac:dyDescent="0.25">
      <c r="A59" t="s">
        <v>131</v>
      </c>
      <c r="B59" s="4">
        <v>199</v>
      </c>
      <c r="C59" s="4">
        <v>553</v>
      </c>
      <c r="D59" s="4">
        <f t="shared" si="3"/>
        <v>354</v>
      </c>
      <c r="E59" s="8">
        <v>0.64</v>
      </c>
      <c r="H59" t="str">
        <f t="shared" si="4"/>
        <v>Poor</v>
      </c>
      <c r="I59" t="str">
        <f t="shared" si="5"/>
        <v>High Discount</v>
      </c>
      <c r="K59" s="68"/>
      <c r="L59" s="21" t="s">
        <v>30</v>
      </c>
      <c r="M59" s="21">
        <v>5</v>
      </c>
    </row>
    <row r="60" spans="1:14" x14ac:dyDescent="0.25">
      <c r="A60" t="s">
        <v>64</v>
      </c>
      <c r="B60" s="4">
        <v>199</v>
      </c>
      <c r="C60" s="4">
        <v>504</v>
      </c>
      <c r="D60" s="4">
        <f t="shared" si="3"/>
        <v>305</v>
      </c>
      <c r="E60" s="8">
        <v>0.61</v>
      </c>
      <c r="H60" t="str">
        <f t="shared" si="4"/>
        <v>Poor</v>
      </c>
      <c r="I60" t="str">
        <f t="shared" si="5"/>
        <v>High Discount</v>
      </c>
      <c r="K60" s="68"/>
      <c r="L60" s="21" t="s">
        <v>18</v>
      </c>
      <c r="M60" s="21">
        <v>4.8</v>
      </c>
    </row>
    <row r="61" spans="1:14" x14ac:dyDescent="0.25">
      <c r="A61" t="s">
        <v>70</v>
      </c>
      <c r="B61" s="4">
        <v>399</v>
      </c>
      <c r="C61" s="4">
        <v>896</v>
      </c>
      <c r="D61" s="4">
        <f t="shared" si="3"/>
        <v>497</v>
      </c>
      <c r="E61" s="8">
        <v>0.55000000000000004</v>
      </c>
      <c r="H61" t="str">
        <f t="shared" si="4"/>
        <v>Poor</v>
      </c>
      <c r="I61" t="str">
        <f t="shared" si="5"/>
        <v>High Discount</v>
      </c>
      <c r="K61" s="68"/>
      <c r="L61" s="21" t="s">
        <v>12</v>
      </c>
      <c r="M61" s="21">
        <v>4.8</v>
      </c>
    </row>
    <row r="62" spans="1:14" x14ac:dyDescent="0.25">
      <c r="A62" t="s">
        <v>57</v>
      </c>
      <c r="B62" s="4">
        <v>238</v>
      </c>
      <c r="C62" s="4">
        <v>476</v>
      </c>
      <c r="D62" s="4">
        <f t="shared" si="3"/>
        <v>238</v>
      </c>
      <c r="E62" s="8">
        <v>0.5</v>
      </c>
      <c r="H62" t="str">
        <f t="shared" si="4"/>
        <v>Poor</v>
      </c>
      <c r="I62" t="str">
        <f t="shared" si="5"/>
        <v>High Discount</v>
      </c>
      <c r="K62" s="69"/>
      <c r="L62" s="21" t="s">
        <v>23</v>
      </c>
      <c r="M62" s="21">
        <v>4.8</v>
      </c>
    </row>
    <row r="63" spans="1:14" x14ac:dyDescent="0.25">
      <c r="A63" t="s">
        <v>60</v>
      </c>
      <c r="B63" s="4">
        <v>999</v>
      </c>
      <c r="C63" s="4">
        <v>2000</v>
      </c>
      <c r="D63" s="4">
        <f t="shared" si="3"/>
        <v>1001</v>
      </c>
      <c r="E63" s="8">
        <v>0.5</v>
      </c>
      <c r="H63" t="str">
        <f t="shared" si="4"/>
        <v>Poor</v>
      </c>
      <c r="I63" t="str">
        <f t="shared" si="5"/>
        <v>High Discount</v>
      </c>
    </row>
    <row r="64" spans="1:14" x14ac:dyDescent="0.25">
      <c r="A64" t="s">
        <v>65</v>
      </c>
      <c r="B64" s="4">
        <v>299</v>
      </c>
      <c r="C64" s="4">
        <v>600</v>
      </c>
      <c r="D64" s="4">
        <f t="shared" si="3"/>
        <v>301</v>
      </c>
      <c r="E64" s="8">
        <v>0.5</v>
      </c>
      <c r="H64" t="str">
        <f t="shared" si="4"/>
        <v>Poor</v>
      </c>
      <c r="I64" t="str">
        <f t="shared" si="5"/>
        <v>High Discount</v>
      </c>
    </row>
    <row r="65" spans="1:9" x14ac:dyDescent="0.25">
      <c r="A65" t="s">
        <v>112</v>
      </c>
      <c r="B65" s="4">
        <v>850</v>
      </c>
      <c r="C65" s="4">
        <v>1700</v>
      </c>
      <c r="D65" s="4">
        <f t="shared" si="3"/>
        <v>850</v>
      </c>
      <c r="E65" s="8">
        <v>0.5</v>
      </c>
      <c r="H65" t="str">
        <f t="shared" si="4"/>
        <v>Poor</v>
      </c>
      <c r="I65" t="str">
        <f t="shared" si="5"/>
        <v>High Discount</v>
      </c>
    </row>
    <row r="66" spans="1:9" x14ac:dyDescent="0.25">
      <c r="A66" t="s">
        <v>116</v>
      </c>
      <c r="B66" s="4">
        <v>1200</v>
      </c>
      <c r="C66" s="4">
        <v>2400</v>
      </c>
      <c r="D66" s="4">
        <f t="shared" ref="D66:D97" si="6">C66-B66</f>
        <v>1200</v>
      </c>
      <c r="E66" s="8">
        <v>0.5</v>
      </c>
      <c r="H66" t="str">
        <f t="shared" ref="H66:H97" si="7">IF(G66&lt;3,"Poor",IF(G66&lt;4.5,"Average","Excellent"))</f>
        <v>Poor</v>
      </c>
      <c r="I66" t="str">
        <f t="shared" ref="I66:I97" si="8">IF(E66&lt;20%,"Low Discount",IF(E66&lt;40%,"Medium Discount","High Discount"))</f>
        <v>High Discount</v>
      </c>
    </row>
    <row r="67" spans="1:9" x14ac:dyDescent="0.25">
      <c r="A67" t="s">
        <v>56</v>
      </c>
      <c r="B67" s="4">
        <v>475</v>
      </c>
      <c r="C67" s="4">
        <v>931</v>
      </c>
      <c r="D67" s="4">
        <f t="shared" si="6"/>
        <v>456</v>
      </c>
      <c r="E67" s="8">
        <v>0.49</v>
      </c>
      <c r="H67" t="str">
        <f t="shared" si="7"/>
        <v>Poor</v>
      </c>
      <c r="I67" t="str">
        <f t="shared" si="8"/>
        <v>High Discount</v>
      </c>
    </row>
    <row r="68" spans="1:9" x14ac:dyDescent="0.25">
      <c r="A68" t="s">
        <v>62</v>
      </c>
      <c r="B68" s="4">
        <v>671</v>
      </c>
      <c r="C68" s="4">
        <v>1316</v>
      </c>
      <c r="D68" s="4">
        <f t="shared" si="6"/>
        <v>645</v>
      </c>
      <c r="E68" s="8">
        <v>0.49</v>
      </c>
      <c r="H68" t="str">
        <f t="shared" si="7"/>
        <v>Poor</v>
      </c>
      <c r="I68" t="str">
        <f t="shared" si="8"/>
        <v>High Discount</v>
      </c>
    </row>
    <row r="69" spans="1:9" x14ac:dyDescent="0.25">
      <c r="A69" t="s">
        <v>72</v>
      </c>
      <c r="B69" s="4">
        <v>799</v>
      </c>
      <c r="C69" s="4">
        <v>1567</v>
      </c>
      <c r="D69" s="4">
        <f t="shared" si="6"/>
        <v>768</v>
      </c>
      <c r="E69" s="8">
        <v>0.49</v>
      </c>
      <c r="H69" t="str">
        <f t="shared" si="7"/>
        <v>Poor</v>
      </c>
      <c r="I69" t="str">
        <f t="shared" si="8"/>
        <v>High Discount</v>
      </c>
    </row>
    <row r="70" spans="1:9" x14ac:dyDescent="0.25">
      <c r="A70" t="s">
        <v>101</v>
      </c>
      <c r="B70" s="4">
        <v>230</v>
      </c>
      <c r="C70" s="4">
        <v>450</v>
      </c>
      <c r="D70" s="4">
        <f t="shared" si="6"/>
        <v>220</v>
      </c>
      <c r="E70" s="8">
        <v>0.49</v>
      </c>
      <c r="H70" t="str">
        <f t="shared" si="7"/>
        <v>Poor</v>
      </c>
      <c r="I70" t="str">
        <f t="shared" si="8"/>
        <v>High Discount</v>
      </c>
    </row>
    <row r="71" spans="1:9" x14ac:dyDescent="0.25">
      <c r="A71" t="s">
        <v>64</v>
      </c>
      <c r="B71" s="4">
        <v>176</v>
      </c>
      <c r="C71" s="4">
        <v>345</v>
      </c>
      <c r="D71" s="4">
        <f t="shared" si="6"/>
        <v>169</v>
      </c>
      <c r="E71" s="8">
        <v>0.49</v>
      </c>
      <c r="H71" t="str">
        <f t="shared" si="7"/>
        <v>Poor</v>
      </c>
      <c r="I71" t="str">
        <f t="shared" si="8"/>
        <v>High Discount</v>
      </c>
    </row>
    <row r="72" spans="1:9" x14ac:dyDescent="0.25">
      <c r="A72" t="s">
        <v>108</v>
      </c>
      <c r="B72" s="4">
        <v>274</v>
      </c>
      <c r="C72" s="4">
        <v>537</v>
      </c>
      <c r="D72" s="4">
        <f t="shared" si="6"/>
        <v>263</v>
      </c>
      <c r="E72" s="8">
        <v>0.49</v>
      </c>
      <c r="H72" t="str">
        <f t="shared" si="7"/>
        <v>Poor</v>
      </c>
      <c r="I72" t="str">
        <f t="shared" si="8"/>
        <v>High Discount</v>
      </c>
    </row>
    <row r="73" spans="1:9" x14ac:dyDescent="0.25">
      <c r="A73" t="s">
        <v>72</v>
      </c>
      <c r="B73" s="4">
        <v>657</v>
      </c>
      <c r="C73" s="4">
        <v>1288</v>
      </c>
      <c r="D73" s="4">
        <f t="shared" si="6"/>
        <v>631</v>
      </c>
      <c r="E73" s="8">
        <v>0.49</v>
      </c>
      <c r="H73" t="str">
        <f t="shared" si="7"/>
        <v>Poor</v>
      </c>
      <c r="I73" t="str">
        <f t="shared" si="8"/>
        <v>High Discount</v>
      </c>
    </row>
    <row r="74" spans="1:9" x14ac:dyDescent="0.25">
      <c r="A74" t="s">
        <v>119</v>
      </c>
      <c r="B74" s="4">
        <v>248</v>
      </c>
      <c r="C74" s="4">
        <v>486</v>
      </c>
      <c r="D74" s="4">
        <f t="shared" si="6"/>
        <v>238</v>
      </c>
      <c r="E74" s="8">
        <v>0.49</v>
      </c>
      <c r="H74" t="str">
        <f t="shared" si="7"/>
        <v>Poor</v>
      </c>
      <c r="I74" t="str">
        <f t="shared" si="8"/>
        <v>High Discount</v>
      </c>
    </row>
    <row r="75" spans="1:9" x14ac:dyDescent="0.25">
      <c r="A75" t="s">
        <v>121</v>
      </c>
      <c r="B75" s="4">
        <v>525</v>
      </c>
      <c r="C75" s="4">
        <v>1029</v>
      </c>
      <c r="D75" s="4">
        <f t="shared" si="6"/>
        <v>504</v>
      </c>
      <c r="E75" s="8">
        <v>0.49</v>
      </c>
      <c r="H75" t="str">
        <f t="shared" si="7"/>
        <v>Poor</v>
      </c>
      <c r="I75" t="str">
        <f t="shared" si="8"/>
        <v>High Discount</v>
      </c>
    </row>
    <row r="76" spans="1:9" x14ac:dyDescent="0.25">
      <c r="A76" t="s">
        <v>71</v>
      </c>
      <c r="B76" s="4">
        <v>699</v>
      </c>
      <c r="C76" s="4">
        <v>1343</v>
      </c>
      <c r="D76" s="4">
        <f t="shared" si="6"/>
        <v>644</v>
      </c>
      <c r="E76" s="8">
        <v>0.48</v>
      </c>
      <c r="H76" t="str">
        <f t="shared" si="7"/>
        <v>Poor</v>
      </c>
      <c r="I76" t="str">
        <f t="shared" si="8"/>
        <v>High Discount</v>
      </c>
    </row>
    <row r="77" spans="1:9" x14ac:dyDescent="0.25">
      <c r="A77" t="s">
        <v>113</v>
      </c>
      <c r="B77" s="4">
        <v>1300</v>
      </c>
      <c r="C77" s="4">
        <v>2500</v>
      </c>
      <c r="D77" s="4">
        <f t="shared" si="6"/>
        <v>1200</v>
      </c>
      <c r="E77" s="8">
        <v>0.48</v>
      </c>
      <c r="H77" t="str">
        <f t="shared" si="7"/>
        <v>Poor</v>
      </c>
      <c r="I77" t="str">
        <f t="shared" si="8"/>
        <v>High Discount</v>
      </c>
    </row>
    <row r="78" spans="1:9" x14ac:dyDescent="0.25">
      <c r="A78" t="s">
        <v>114</v>
      </c>
      <c r="B78" s="4">
        <v>105</v>
      </c>
      <c r="C78" s="4">
        <v>200</v>
      </c>
      <c r="D78" s="4">
        <f t="shared" si="6"/>
        <v>95</v>
      </c>
      <c r="E78" s="8">
        <v>0.48</v>
      </c>
      <c r="H78" t="str">
        <f t="shared" si="7"/>
        <v>Poor</v>
      </c>
      <c r="I78" t="str">
        <f t="shared" si="8"/>
        <v>High Discount</v>
      </c>
    </row>
    <row r="79" spans="1:9" x14ac:dyDescent="0.25">
      <c r="A79" t="s">
        <v>98</v>
      </c>
      <c r="B79" s="4">
        <v>790</v>
      </c>
      <c r="C79" s="4">
        <v>1485</v>
      </c>
      <c r="D79" s="4">
        <f t="shared" si="6"/>
        <v>695</v>
      </c>
      <c r="E79" s="8">
        <v>0.47</v>
      </c>
      <c r="H79" t="str">
        <f t="shared" si="7"/>
        <v>Poor</v>
      </c>
      <c r="I79" t="str">
        <f t="shared" si="8"/>
        <v>High Discount</v>
      </c>
    </row>
    <row r="80" spans="1:9" x14ac:dyDescent="0.25">
      <c r="A80" t="s">
        <v>115</v>
      </c>
      <c r="B80" s="4">
        <v>899</v>
      </c>
      <c r="C80" s="4">
        <v>1699</v>
      </c>
      <c r="D80" s="4">
        <f t="shared" si="6"/>
        <v>800</v>
      </c>
      <c r="E80" s="8">
        <v>0.47</v>
      </c>
      <c r="H80" t="str">
        <f t="shared" si="7"/>
        <v>Poor</v>
      </c>
      <c r="I80" t="str">
        <f t="shared" si="8"/>
        <v>High Discount</v>
      </c>
    </row>
    <row r="81" spans="1:9" x14ac:dyDescent="0.25">
      <c r="A81" t="s">
        <v>134</v>
      </c>
      <c r="B81" s="4">
        <v>169</v>
      </c>
      <c r="C81" s="4">
        <v>320</v>
      </c>
      <c r="D81" s="4">
        <f t="shared" si="6"/>
        <v>151</v>
      </c>
      <c r="E81" s="8">
        <v>0.47</v>
      </c>
      <c r="H81" t="str">
        <f t="shared" si="7"/>
        <v>Poor</v>
      </c>
      <c r="I81" t="str">
        <f t="shared" si="8"/>
        <v>High Discount</v>
      </c>
    </row>
    <row r="82" spans="1:9" x14ac:dyDescent="0.25">
      <c r="A82" t="s">
        <v>45</v>
      </c>
      <c r="B82" s="4">
        <v>2200</v>
      </c>
      <c r="C82" s="4">
        <v>4080</v>
      </c>
      <c r="D82" s="4">
        <f t="shared" si="6"/>
        <v>1880</v>
      </c>
      <c r="E82" s="8">
        <v>0.46</v>
      </c>
      <c r="H82" t="str">
        <f t="shared" si="7"/>
        <v>Poor</v>
      </c>
      <c r="I82" t="str">
        <f t="shared" si="8"/>
        <v>High Discount</v>
      </c>
    </row>
    <row r="83" spans="1:9" x14ac:dyDescent="0.25">
      <c r="A83" t="s">
        <v>70</v>
      </c>
      <c r="B83" s="4">
        <v>499</v>
      </c>
      <c r="C83" s="4">
        <v>900</v>
      </c>
      <c r="D83" s="4">
        <f t="shared" si="6"/>
        <v>401</v>
      </c>
      <c r="E83" s="8">
        <v>0.45</v>
      </c>
      <c r="H83" t="str">
        <f t="shared" si="7"/>
        <v>Poor</v>
      </c>
      <c r="I83" t="str">
        <f t="shared" si="8"/>
        <v>High Discount</v>
      </c>
    </row>
    <row r="84" spans="1:9" x14ac:dyDescent="0.25">
      <c r="A84" t="s">
        <v>99</v>
      </c>
      <c r="B84" s="4">
        <v>690</v>
      </c>
      <c r="C84" s="4">
        <v>1200</v>
      </c>
      <c r="D84" s="4">
        <f t="shared" si="6"/>
        <v>510</v>
      </c>
      <c r="E84" s="8">
        <v>0.43</v>
      </c>
      <c r="H84" t="str">
        <f t="shared" si="7"/>
        <v>Poor</v>
      </c>
      <c r="I84" t="str">
        <f t="shared" si="8"/>
        <v>High Discount</v>
      </c>
    </row>
    <row r="85" spans="1:9" x14ac:dyDescent="0.25">
      <c r="A85" t="s">
        <v>111</v>
      </c>
      <c r="B85" s="4">
        <v>630</v>
      </c>
      <c r="C85" s="4">
        <v>1100</v>
      </c>
      <c r="D85" s="4">
        <f t="shared" si="6"/>
        <v>470</v>
      </c>
      <c r="E85" s="8">
        <v>0.43</v>
      </c>
      <c r="H85" t="str">
        <f t="shared" si="7"/>
        <v>Poor</v>
      </c>
      <c r="I85" t="str">
        <f t="shared" si="8"/>
        <v>High Discount</v>
      </c>
    </row>
    <row r="86" spans="1:9" x14ac:dyDescent="0.25">
      <c r="A86" t="s">
        <v>35</v>
      </c>
      <c r="B86" s="4">
        <v>1860</v>
      </c>
      <c r="C86" s="4">
        <v>3220</v>
      </c>
      <c r="D86" s="4">
        <f t="shared" si="6"/>
        <v>1360</v>
      </c>
      <c r="E86" s="8">
        <v>0.42</v>
      </c>
      <c r="H86" t="str">
        <f t="shared" si="7"/>
        <v>Poor</v>
      </c>
      <c r="I86" t="str">
        <f t="shared" si="8"/>
        <v>High Discount</v>
      </c>
    </row>
    <row r="87" spans="1:9" x14ac:dyDescent="0.25">
      <c r="A87" t="s">
        <v>58</v>
      </c>
      <c r="B87" s="4">
        <v>610</v>
      </c>
      <c r="C87" s="4">
        <v>1060</v>
      </c>
      <c r="D87" s="4">
        <f t="shared" si="6"/>
        <v>450</v>
      </c>
      <c r="E87" s="8">
        <v>0.42</v>
      </c>
      <c r="H87" t="str">
        <f t="shared" si="7"/>
        <v>Poor</v>
      </c>
      <c r="I87" t="str">
        <f t="shared" si="8"/>
        <v>High Discount</v>
      </c>
    </row>
    <row r="88" spans="1:9" x14ac:dyDescent="0.25">
      <c r="A88" t="s">
        <v>122</v>
      </c>
      <c r="B88" s="4">
        <v>1080</v>
      </c>
      <c r="C88" s="4">
        <v>1874</v>
      </c>
      <c r="D88" s="4">
        <f t="shared" si="6"/>
        <v>794</v>
      </c>
      <c r="E88" s="8">
        <v>0.42</v>
      </c>
      <c r="H88" t="str">
        <f t="shared" si="7"/>
        <v>Poor</v>
      </c>
      <c r="I88" t="str">
        <f t="shared" si="8"/>
        <v>High Discount</v>
      </c>
    </row>
    <row r="89" spans="1:9" x14ac:dyDescent="0.25">
      <c r="A89" t="s">
        <v>69</v>
      </c>
      <c r="B89" s="4">
        <v>799</v>
      </c>
      <c r="C89" s="4">
        <v>1343</v>
      </c>
      <c r="D89" s="4">
        <f t="shared" si="6"/>
        <v>544</v>
      </c>
      <c r="E89" s="8">
        <v>0.41</v>
      </c>
      <c r="H89" t="str">
        <f t="shared" si="7"/>
        <v>Poor</v>
      </c>
      <c r="I89" t="str">
        <f t="shared" si="8"/>
        <v>High Discount</v>
      </c>
    </row>
    <row r="90" spans="1:9" x14ac:dyDescent="0.25">
      <c r="A90" t="s">
        <v>124</v>
      </c>
      <c r="B90" s="4">
        <v>1420</v>
      </c>
      <c r="C90" s="4">
        <v>2420</v>
      </c>
      <c r="D90" s="4">
        <f t="shared" si="6"/>
        <v>1000</v>
      </c>
      <c r="E90" s="8">
        <v>0.41</v>
      </c>
      <c r="H90" t="str">
        <f t="shared" si="7"/>
        <v>Poor</v>
      </c>
      <c r="I90" t="str">
        <f t="shared" si="8"/>
        <v>High Discount</v>
      </c>
    </row>
    <row r="91" spans="1:9" x14ac:dyDescent="0.25">
      <c r="A91" t="s">
        <v>55</v>
      </c>
      <c r="B91" s="4">
        <v>2750</v>
      </c>
      <c r="C91" s="4">
        <v>4471</v>
      </c>
      <c r="D91" s="4">
        <f t="shared" si="6"/>
        <v>1721</v>
      </c>
      <c r="E91" s="8">
        <v>0.38</v>
      </c>
      <c r="H91" t="str">
        <f t="shared" si="7"/>
        <v>Poor</v>
      </c>
      <c r="I91" t="str">
        <f t="shared" si="8"/>
        <v>Medium Discount</v>
      </c>
    </row>
    <row r="92" spans="1:9" x14ac:dyDescent="0.25">
      <c r="A92" t="s">
        <v>63</v>
      </c>
      <c r="B92" s="4">
        <v>1200</v>
      </c>
      <c r="C92" s="4">
        <v>1950</v>
      </c>
      <c r="D92" s="4">
        <f t="shared" si="6"/>
        <v>750</v>
      </c>
      <c r="E92" s="8">
        <v>0.38</v>
      </c>
      <c r="H92" t="str">
        <f t="shared" si="7"/>
        <v>Poor</v>
      </c>
      <c r="I92" t="str">
        <f t="shared" si="8"/>
        <v>Medium Discount</v>
      </c>
    </row>
    <row r="93" spans="1:9" x14ac:dyDescent="0.25">
      <c r="A93" t="s">
        <v>104</v>
      </c>
      <c r="B93" s="4">
        <v>1460</v>
      </c>
      <c r="C93" s="4">
        <v>2290</v>
      </c>
      <c r="D93" s="4">
        <f t="shared" si="6"/>
        <v>830</v>
      </c>
      <c r="E93" s="8">
        <v>0.36</v>
      </c>
      <c r="H93" t="str">
        <f t="shared" si="7"/>
        <v>Poor</v>
      </c>
      <c r="I93" t="str">
        <f t="shared" si="8"/>
        <v>Medium Discount</v>
      </c>
    </row>
    <row r="94" spans="1:9" x14ac:dyDescent="0.25">
      <c r="A94" t="s">
        <v>127</v>
      </c>
      <c r="B94" s="4">
        <v>1150</v>
      </c>
      <c r="C94" s="4">
        <v>1737</v>
      </c>
      <c r="D94" s="4">
        <f t="shared" si="6"/>
        <v>587</v>
      </c>
      <c r="E94" s="8">
        <v>0.34</v>
      </c>
      <c r="H94" t="str">
        <f t="shared" si="7"/>
        <v>Poor</v>
      </c>
      <c r="I94" t="str">
        <f t="shared" si="8"/>
        <v>Medium Discount</v>
      </c>
    </row>
    <row r="95" spans="1:9" x14ac:dyDescent="0.25">
      <c r="A95" t="s">
        <v>128</v>
      </c>
      <c r="B95" s="4">
        <v>1190</v>
      </c>
      <c r="C95" s="4">
        <v>1810</v>
      </c>
      <c r="D95" s="4">
        <f t="shared" si="6"/>
        <v>620</v>
      </c>
      <c r="E95" s="8">
        <v>0.34</v>
      </c>
      <c r="H95" t="str">
        <f t="shared" si="7"/>
        <v>Poor</v>
      </c>
      <c r="I95" t="str">
        <f t="shared" si="8"/>
        <v>Medium Discount</v>
      </c>
    </row>
    <row r="96" spans="1:9" x14ac:dyDescent="0.25">
      <c r="A96" t="s">
        <v>61</v>
      </c>
      <c r="B96" s="4">
        <v>1190</v>
      </c>
      <c r="C96" s="4">
        <v>1785</v>
      </c>
      <c r="D96" s="4">
        <f t="shared" si="6"/>
        <v>595</v>
      </c>
      <c r="E96" s="8">
        <v>0.33</v>
      </c>
      <c r="H96" t="str">
        <f t="shared" si="7"/>
        <v>Poor</v>
      </c>
      <c r="I96" t="str">
        <f t="shared" si="8"/>
        <v>Medium Discount</v>
      </c>
    </row>
    <row r="97" spans="1:9" x14ac:dyDescent="0.25">
      <c r="A97" t="s">
        <v>73</v>
      </c>
      <c r="B97" s="4">
        <v>2799</v>
      </c>
      <c r="C97" s="4">
        <v>3810</v>
      </c>
      <c r="D97" s="4">
        <f t="shared" si="6"/>
        <v>1011</v>
      </c>
      <c r="E97" s="8">
        <v>0.27</v>
      </c>
      <c r="H97" t="str">
        <f t="shared" si="7"/>
        <v>Poor</v>
      </c>
      <c r="I97" t="str">
        <f t="shared" si="8"/>
        <v>Medium Discount</v>
      </c>
    </row>
    <row r="98" spans="1:9" x14ac:dyDescent="0.25">
      <c r="A98" t="s">
        <v>126</v>
      </c>
      <c r="B98" s="4">
        <v>198</v>
      </c>
      <c r="C98" s="4">
        <v>260</v>
      </c>
      <c r="D98" s="4">
        <f t="shared" ref="D98:D129" si="9">C98-B98</f>
        <v>62</v>
      </c>
      <c r="E98" s="8">
        <v>0.24</v>
      </c>
      <c r="H98" t="str">
        <f t="shared" ref="H98:H129" si="10">IF(G98&lt;3,"Poor",IF(G98&lt;4.5,"Average","Excellent"))</f>
        <v>Poor</v>
      </c>
      <c r="I98" t="str">
        <f t="shared" ref="I98:I113" si="11">IF(E98&lt;20%,"Low Discount",IF(E98&lt;40%,"Medium Discount","High Discount"))</f>
        <v>Medium Discount</v>
      </c>
    </row>
    <row r="99" spans="1:9" x14ac:dyDescent="0.25">
      <c r="A99" t="s">
        <v>67</v>
      </c>
      <c r="B99" s="4">
        <v>299</v>
      </c>
      <c r="C99" s="4">
        <v>384</v>
      </c>
      <c r="D99" s="4">
        <f t="shared" si="9"/>
        <v>85</v>
      </c>
      <c r="E99" s="8">
        <v>0.22</v>
      </c>
      <c r="H99" t="str">
        <f t="shared" si="10"/>
        <v>Poor</v>
      </c>
      <c r="I99" t="str">
        <f t="shared" si="11"/>
        <v>Medium Discount</v>
      </c>
    </row>
    <row r="100" spans="1:9" x14ac:dyDescent="0.25">
      <c r="A100" t="s">
        <v>107</v>
      </c>
      <c r="B100" s="4">
        <v>1466</v>
      </c>
      <c r="C100" s="4">
        <v>1699</v>
      </c>
      <c r="D100" s="4">
        <f t="shared" si="9"/>
        <v>233</v>
      </c>
      <c r="E100" s="8">
        <v>0.14000000000000001</v>
      </c>
      <c r="H100" t="str">
        <f t="shared" si="10"/>
        <v>Poor</v>
      </c>
      <c r="I100" t="str">
        <f t="shared" si="11"/>
        <v>Low Discount</v>
      </c>
    </row>
    <row r="101" spans="1:9" x14ac:dyDescent="0.25">
      <c r="A101" t="s">
        <v>110</v>
      </c>
      <c r="B101" s="4">
        <v>1468</v>
      </c>
      <c r="C101" s="4">
        <v>1699</v>
      </c>
      <c r="D101" s="4">
        <f t="shared" si="9"/>
        <v>231</v>
      </c>
      <c r="E101" s="8">
        <v>0.14000000000000001</v>
      </c>
      <c r="H101" t="str">
        <f t="shared" si="10"/>
        <v>Poor</v>
      </c>
      <c r="I101" t="str">
        <f t="shared" si="11"/>
        <v>Low Discount</v>
      </c>
    </row>
    <row r="102" spans="1:9" x14ac:dyDescent="0.25">
      <c r="A102" t="s">
        <v>109</v>
      </c>
      <c r="B102" s="4">
        <v>799</v>
      </c>
      <c r="C102" s="4">
        <v>900</v>
      </c>
      <c r="D102" s="4">
        <f t="shared" si="9"/>
        <v>101</v>
      </c>
      <c r="E102" s="8">
        <v>0.11</v>
      </c>
      <c r="H102" t="str">
        <f t="shared" si="10"/>
        <v>Poor</v>
      </c>
      <c r="I102" t="str">
        <f t="shared" si="11"/>
        <v>Low Discount</v>
      </c>
    </row>
    <row r="103" spans="1:9" x14ac:dyDescent="0.25">
      <c r="A103" t="s">
        <v>117</v>
      </c>
      <c r="B103" s="4">
        <v>1526</v>
      </c>
      <c r="C103" s="4">
        <v>1660</v>
      </c>
      <c r="D103" s="4">
        <f t="shared" si="9"/>
        <v>134</v>
      </c>
      <c r="E103" s="8">
        <v>0.08</v>
      </c>
      <c r="H103" t="str">
        <f t="shared" si="10"/>
        <v>Poor</v>
      </c>
      <c r="I103" t="str">
        <f t="shared" si="11"/>
        <v>Low Discount</v>
      </c>
    </row>
    <row r="104" spans="1:9" x14ac:dyDescent="0.25">
      <c r="A104" t="s">
        <v>100</v>
      </c>
      <c r="B104" s="4">
        <v>1732</v>
      </c>
      <c r="C104" s="4">
        <v>1799</v>
      </c>
      <c r="D104" s="4">
        <f t="shared" si="9"/>
        <v>67</v>
      </c>
      <c r="E104" s="8">
        <v>0.04</v>
      </c>
      <c r="H104" t="str">
        <f t="shared" si="10"/>
        <v>Poor</v>
      </c>
      <c r="I104" t="str">
        <f t="shared" si="11"/>
        <v>Low Discount</v>
      </c>
    </row>
    <row r="105" spans="1:9" x14ac:dyDescent="0.25">
      <c r="A105" t="s">
        <v>120</v>
      </c>
      <c r="B105" s="4">
        <v>3546</v>
      </c>
      <c r="C105" s="4">
        <v>3699</v>
      </c>
      <c r="D105" s="4">
        <f t="shared" si="9"/>
        <v>153</v>
      </c>
      <c r="E105" s="8">
        <v>0.04</v>
      </c>
      <c r="H105" t="str">
        <f t="shared" si="10"/>
        <v>Poor</v>
      </c>
      <c r="I105" t="str">
        <f t="shared" si="11"/>
        <v>Low Discount</v>
      </c>
    </row>
    <row r="106" spans="1:9" x14ac:dyDescent="0.25">
      <c r="A106" t="s">
        <v>68</v>
      </c>
      <c r="B106" s="4">
        <v>1459</v>
      </c>
      <c r="C106" s="4">
        <v>1499</v>
      </c>
      <c r="D106" s="4">
        <f t="shared" si="9"/>
        <v>40</v>
      </c>
      <c r="E106" s="8">
        <v>0.03</v>
      </c>
      <c r="H106" t="str">
        <f t="shared" si="10"/>
        <v>Poor</v>
      </c>
      <c r="I106" t="str">
        <f t="shared" si="11"/>
        <v>Low Discount</v>
      </c>
    </row>
    <row r="107" spans="1:9" x14ac:dyDescent="0.25">
      <c r="A107" t="s">
        <v>59</v>
      </c>
      <c r="B107" s="4">
        <v>2132</v>
      </c>
      <c r="C107" s="4">
        <v>2169</v>
      </c>
      <c r="D107" s="4">
        <f t="shared" si="9"/>
        <v>37</v>
      </c>
      <c r="E107" s="8">
        <v>0.02</v>
      </c>
      <c r="H107" t="str">
        <f t="shared" si="10"/>
        <v>Poor</v>
      </c>
      <c r="I107" t="str">
        <f t="shared" si="11"/>
        <v>Low Discount</v>
      </c>
    </row>
    <row r="108" spans="1:9" x14ac:dyDescent="0.25">
      <c r="A108" t="s">
        <v>66</v>
      </c>
      <c r="B108" s="4">
        <v>1660</v>
      </c>
      <c r="C108" s="4">
        <v>1699</v>
      </c>
      <c r="D108" s="4">
        <f t="shared" si="9"/>
        <v>39</v>
      </c>
      <c r="E108" s="8">
        <v>0.02</v>
      </c>
      <c r="H108" t="str">
        <f t="shared" si="10"/>
        <v>Poor</v>
      </c>
      <c r="I108" t="str">
        <f t="shared" si="11"/>
        <v>Low Discount</v>
      </c>
    </row>
    <row r="109" spans="1:9" x14ac:dyDescent="0.25">
      <c r="A109" t="s">
        <v>105</v>
      </c>
      <c r="B109" s="4">
        <v>1666</v>
      </c>
      <c r="C109" s="4">
        <v>1699</v>
      </c>
      <c r="D109" s="4">
        <f t="shared" si="9"/>
        <v>33</v>
      </c>
      <c r="E109" s="8">
        <v>0.02</v>
      </c>
      <c r="H109" t="str">
        <f t="shared" si="10"/>
        <v>Poor</v>
      </c>
      <c r="I109" t="str">
        <f t="shared" si="11"/>
        <v>Low Discount</v>
      </c>
    </row>
    <row r="110" spans="1:9" x14ac:dyDescent="0.25">
      <c r="A110" t="s">
        <v>118</v>
      </c>
      <c r="B110" s="4">
        <v>1462</v>
      </c>
      <c r="C110" s="4">
        <v>1499</v>
      </c>
      <c r="D110" s="4">
        <f t="shared" si="9"/>
        <v>37</v>
      </c>
      <c r="E110" s="8">
        <v>0.02</v>
      </c>
      <c r="H110" t="str">
        <f t="shared" si="10"/>
        <v>Poor</v>
      </c>
      <c r="I110" t="str">
        <f t="shared" si="11"/>
        <v>Low Discount</v>
      </c>
    </row>
    <row r="111" spans="1:9" x14ac:dyDescent="0.25">
      <c r="A111" t="s">
        <v>129</v>
      </c>
      <c r="B111" s="4">
        <v>1658</v>
      </c>
      <c r="C111" s="4">
        <v>1699</v>
      </c>
      <c r="D111" s="4">
        <f t="shared" si="9"/>
        <v>41</v>
      </c>
      <c r="E111" s="8">
        <v>0.02</v>
      </c>
      <c r="H111" t="str">
        <f t="shared" si="10"/>
        <v>Poor</v>
      </c>
      <c r="I111" t="str">
        <f t="shared" si="11"/>
        <v>Low Discount</v>
      </c>
    </row>
    <row r="112" spans="1:9" x14ac:dyDescent="0.25">
      <c r="A112" t="s">
        <v>130</v>
      </c>
      <c r="B112" s="4">
        <v>1768</v>
      </c>
      <c r="C112" s="4">
        <v>1799</v>
      </c>
      <c r="D112" s="4">
        <f t="shared" si="9"/>
        <v>31</v>
      </c>
      <c r="E112" s="8">
        <v>0.02</v>
      </c>
      <c r="H112" t="str">
        <f t="shared" si="10"/>
        <v>Poor</v>
      </c>
      <c r="I112" t="str">
        <f t="shared" si="11"/>
        <v>Low Discount</v>
      </c>
    </row>
    <row r="113" spans="1:9" x14ac:dyDescent="0.25">
      <c r="A113" t="s">
        <v>125</v>
      </c>
      <c r="B113" s="4">
        <v>1875</v>
      </c>
      <c r="C113" s="4">
        <v>1899</v>
      </c>
      <c r="D113" s="4">
        <f t="shared" si="9"/>
        <v>24</v>
      </c>
      <c r="E113" s="8">
        <v>0.01</v>
      </c>
      <c r="H113" t="str">
        <f t="shared" si="10"/>
        <v>Poor</v>
      </c>
      <c r="I113" t="str">
        <f t="shared" si="11"/>
        <v>Low Discount</v>
      </c>
    </row>
  </sheetData>
  <sortState xmlns:xlrd2="http://schemas.microsoft.com/office/spreadsheetml/2017/richdata2" ref="A2:I113">
    <sortCondition descending="1" ref="G1:G113"/>
  </sortState>
  <mergeCells count="11">
    <mergeCell ref="K24:N24"/>
    <mergeCell ref="K3:N3"/>
    <mergeCell ref="L10:N10"/>
    <mergeCell ref="L13:N13"/>
    <mergeCell ref="K18:N18"/>
    <mergeCell ref="K21:N21"/>
    <mergeCell ref="K26:N26"/>
    <mergeCell ref="K31:M31"/>
    <mergeCell ref="K33:K42"/>
    <mergeCell ref="K43:K52"/>
    <mergeCell ref="K53:K62"/>
  </mergeCells>
  <conditionalFormatting sqref="I1:I1048576">
    <cfRule type="containsText" dxfId="1" priority="1" operator="containsText" text="Medium Discount ">
      <formula>NOT(ISERROR(SEARCH("Medium Discount ",I1)))</formula>
    </cfRule>
    <cfRule type="containsText" dxfId="0" priority="2" operator="containsText" text="High Discount">
      <formula>NOT(ISERROR(SEARCH("High Discount",I1)))</formula>
    </cfRule>
    <cfRule type="colorScale" priority="3">
      <colorScale>
        <cfvo type="min"/>
        <cfvo type="max"/>
        <color rgb="FFFF7128"/>
        <color rgb="FFFFEF9C"/>
      </colorScale>
    </cfRule>
  </conditionalFormatting>
  <dataValidations count="1">
    <dataValidation type="decimal" allowBlank="1" showInputMessage="1" showErrorMessage="1" sqref="G2:G113 M53:M62" xr:uid="{B205B5B9-061F-499F-9AB6-691B61CC8EE9}">
      <formula1>1</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E8C5C-F1BD-4511-B279-7C5A225B1EBE}">
  <dimension ref="A3:B14"/>
  <sheetViews>
    <sheetView workbookViewId="0">
      <selection activeCell="A18" sqref="A18"/>
    </sheetView>
  </sheetViews>
  <sheetFormatPr defaultRowHeight="15" x14ac:dyDescent="0.25"/>
  <cols>
    <col min="1" max="1" width="69.85546875" bestFit="1" customWidth="1"/>
    <col min="2" max="2" width="16.7109375" bestFit="1" customWidth="1"/>
    <col min="3" max="10" width="70" bestFit="1" customWidth="1"/>
    <col min="11" max="11" width="11.28515625" bestFit="1" customWidth="1"/>
  </cols>
  <sheetData>
    <row r="3" spans="1:2" x14ac:dyDescent="0.25">
      <c r="A3" s="39" t="s">
        <v>162</v>
      </c>
      <c r="B3" t="s">
        <v>166</v>
      </c>
    </row>
    <row r="4" spans="1:2" x14ac:dyDescent="0.25">
      <c r="A4" s="40" t="s">
        <v>23</v>
      </c>
      <c r="B4">
        <v>4.8</v>
      </c>
    </row>
    <row r="5" spans="1:2" x14ac:dyDescent="0.25">
      <c r="A5" s="40" t="s">
        <v>27</v>
      </c>
      <c r="B5">
        <v>5</v>
      </c>
    </row>
    <row r="6" spans="1:2" x14ac:dyDescent="0.25">
      <c r="A6" s="40" t="s">
        <v>103</v>
      </c>
      <c r="B6">
        <v>5</v>
      </c>
    </row>
    <row r="7" spans="1:2" x14ac:dyDescent="0.25">
      <c r="A7" s="40" t="s">
        <v>52</v>
      </c>
      <c r="B7">
        <v>5</v>
      </c>
    </row>
    <row r="8" spans="1:2" x14ac:dyDescent="0.25">
      <c r="A8" s="40" t="s">
        <v>51</v>
      </c>
      <c r="B8">
        <v>5</v>
      </c>
    </row>
    <row r="9" spans="1:2" x14ac:dyDescent="0.25">
      <c r="A9" s="40" t="s">
        <v>123</v>
      </c>
      <c r="B9">
        <v>5</v>
      </c>
    </row>
    <row r="10" spans="1:2" x14ac:dyDescent="0.25">
      <c r="A10" s="40" t="s">
        <v>30</v>
      </c>
      <c r="B10">
        <v>5</v>
      </c>
    </row>
    <row r="11" spans="1:2" x14ac:dyDescent="0.25">
      <c r="A11" s="40" t="s">
        <v>18</v>
      </c>
      <c r="B11">
        <v>4.8</v>
      </c>
    </row>
    <row r="12" spans="1:2" x14ac:dyDescent="0.25">
      <c r="A12" s="40" t="s">
        <v>29</v>
      </c>
      <c r="B12">
        <v>5</v>
      </c>
    </row>
    <row r="13" spans="1:2" x14ac:dyDescent="0.25">
      <c r="A13" s="40" t="s">
        <v>12</v>
      </c>
      <c r="B13">
        <v>4.8</v>
      </c>
    </row>
    <row r="14" spans="1:2" x14ac:dyDescent="0.25">
      <c r="A14" s="40" t="s">
        <v>163</v>
      </c>
      <c r="B14">
        <v>4.9399999999999995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EF49-AC67-4A52-ADA6-8E7DCA63E17B}">
  <dimension ref="A3:B14"/>
  <sheetViews>
    <sheetView topLeftCell="A13" workbookViewId="0">
      <selection activeCell="A19" sqref="A19"/>
    </sheetView>
  </sheetViews>
  <sheetFormatPr defaultRowHeight="15" x14ac:dyDescent="0.25"/>
  <cols>
    <col min="1" max="1" width="52.7109375" customWidth="1"/>
    <col min="2" max="2" width="16.85546875" customWidth="1"/>
  </cols>
  <sheetData>
    <row r="3" spans="1:2" x14ac:dyDescent="0.25">
      <c r="A3" s="39" t="s">
        <v>162</v>
      </c>
      <c r="B3" t="s">
        <v>167</v>
      </c>
    </row>
    <row r="4" spans="1:2" x14ac:dyDescent="0.25">
      <c r="A4" s="40" t="s">
        <v>4</v>
      </c>
      <c r="B4">
        <v>-2</v>
      </c>
    </row>
    <row r="5" spans="1:2" x14ac:dyDescent="0.25">
      <c r="A5" s="40" t="s">
        <v>27</v>
      </c>
      <c r="B5">
        <v>-2</v>
      </c>
    </row>
    <row r="6" spans="1:2" x14ac:dyDescent="0.25">
      <c r="A6" s="40" t="s">
        <v>103</v>
      </c>
      <c r="B6">
        <v>-1</v>
      </c>
    </row>
    <row r="7" spans="1:2" x14ac:dyDescent="0.25">
      <c r="A7" s="40" t="s">
        <v>52</v>
      </c>
      <c r="B7">
        <v>-2</v>
      </c>
    </row>
    <row r="8" spans="1:2" x14ac:dyDescent="0.25">
      <c r="A8" s="40" t="s">
        <v>51</v>
      </c>
      <c r="B8">
        <v>-1</v>
      </c>
    </row>
    <row r="9" spans="1:2" x14ac:dyDescent="0.25">
      <c r="A9" s="40" t="s">
        <v>106</v>
      </c>
      <c r="B9">
        <v>-1</v>
      </c>
    </row>
    <row r="10" spans="1:2" x14ac:dyDescent="0.25">
      <c r="A10" s="40" t="s">
        <v>123</v>
      </c>
      <c r="B10">
        <v>-1</v>
      </c>
    </row>
    <row r="11" spans="1:2" x14ac:dyDescent="0.25">
      <c r="A11" s="40" t="s">
        <v>102</v>
      </c>
      <c r="B11">
        <v>-1</v>
      </c>
    </row>
    <row r="12" spans="1:2" x14ac:dyDescent="0.25">
      <c r="A12" s="40" t="s">
        <v>29</v>
      </c>
      <c r="B12">
        <v>-2</v>
      </c>
    </row>
    <row r="13" spans="1:2" x14ac:dyDescent="0.25">
      <c r="A13" s="40" t="s">
        <v>132</v>
      </c>
      <c r="B13">
        <v>-1</v>
      </c>
    </row>
    <row r="14" spans="1:2" x14ac:dyDescent="0.25">
      <c r="A14" s="40" t="s">
        <v>163</v>
      </c>
      <c r="B14">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E9B6-A455-462D-B8D2-4C38D1FD50FE}">
  <dimension ref="A3:B14"/>
  <sheetViews>
    <sheetView workbookViewId="0">
      <selection activeCell="F18" sqref="F18"/>
    </sheetView>
  </sheetViews>
  <sheetFormatPr defaultRowHeight="15" x14ac:dyDescent="0.25"/>
  <cols>
    <col min="1" max="1" width="74" bestFit="1" customWidth="1"/>
    <col min="2" max="2" width="15.42578125" bestFit="1" customWidth="1"/>
  </cols>
  <sheetData>
    <row r="3" spans="1:2" x14ac:dyDescent="0.25">
      <c r="A3" s="39" t="s">
        <v>162</v>
      </c>
      <c r="B3" t="s">
        <v>164</v>
      </c>
    </row>
    <row r="4" spans="1:2" x14ac:dyDescent="0.25">
      <c r="A4" s="40" t="s">
        <v>33</v>
      </c>
      <c r="B4" s="8">
        <v>0.53</v>
      </c>
    </row>
    <row r="5" spans="1:2" x14ac:dyDescent="0.25">
      <c r="A5" s="40" t="s">
        <v>78</v>
      </c>
      <c r="B5" s="8">
        <v>0.55000000000000004</v>
      </c>
    </row>
    <row r="6" spans="1:2" x14ac:dyDescent="0.25">
      <c r="A6" s="40" t="s">
        <v>131</v>
      </c>
      <c r="B6" s="8">
        <v>0.64</v>
      </c>
    </row>
    <row r="7" spans="1:2" x14ac:dyDescent="0.25">
      <c r="A7" s="40" t="s">
        <v>52</v>
      </c>
      <c r="B7" s="8">
        <v>0.53</v>
      </c>
    </row>
    <row r="8" spans="1:2" x14ac:dyDescent="0.25">
      <c r="A8" s="40" t="s">
        <v>64</v>
      </c>
      <c r="B8" s="8">
        <v>0.61</v>
      </c>
    </row>
    <row r="9" spans="1:2" x14ac:dyDescent="0.25">
      <c r="A9" s="40" t="s">
        <v>46</v>
      </c>
      <c r="B9" s="8">
        <v>0.52</v>
      </c>
    </row>
    <row r="10" spans="1:2" x14ac:dyDescent="0.25">
      <c r="A10" s="40" t="s">
        <v>39</v>
      </c>
      <c r="B10" s="8">
        <v>0.54</v>
      </c>
    </row>
    <row r="11" spans="1:2" x14ac:dyDescent="0.25">
      <c r="A11" s="40" t="s">
        <v>18</v>
      </c>
      <c r="B11" s="8">
        <v>0.55000000000000004</v>
      </c>
    </row>
    <row r="12" spans="1:2" x14ac:dyDescent="0.25">
      <c r="A12" s="40" t="s">
        <v>76</v>
      </c>
      <c r="B12" s="8">
        <v>0.54</v>
      </c>
    </row>
    <row r="13" spans="1:2" x14ac:dyDescent="0.25">
      <c r="A13" s="40" t="s">
        <v>70</v>
      </c>
      <c r="B13" s="8">
        <v>0.55000000000000004</v>
      </c>
    </row>
    <row r="14" spans="1:2" x14ac:dyDescent="0.25">
      <c r="A14" s="40" t="s">
        <v>163</v>
      </c>
      <c r="B14" s="8">
        <v>5.56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F27C-DCA1-4767-84FE-D3BEF8D01B31}">
  <dimension ref="A1:H28"/>
  <sheetViews>
    <sheetView workbookViewId="0">
      <selection activeCell="A4" sqref="A4"/>
    </sheetView>
  </sheetViews>
  <sheetFormatPr defaultRowHeight="15" x14ac:dyDescent="0.25"/>
  <cols>
    <col min="1" max="1" width="74" bestFit="1" customWidth="1"/>
    <col min="2" max="2" width="16.28515625" bestFit="1" customWidth="1"/>
    <col min="7" max="7" width="48.28515625" customWidth="1"/>
  </cols>
  <sheetData>
    <row r="1" spans="1:2" x14ac:dyDescent="0.25">
      <c r="A1" s="53" t="s">
        <v>0</v>
      </c>
      <c r="B1" s="54" t="s">
        <v>2</v>
      </c>
    </row>
    <row r="2" spans="1:2" x14ac:dyDescent="0.25">
      <c r="A2" s="33" t="s">
        <v>131</v>
      </c>
      <c r="B2" s="52">
        <v>0.64</v>
      </c>
    </row>
    <row r="3" spans="1:2" x14ac:dyDescent="0.25">
      <c r="A3" s="33" t="s">
        <v>64</v>
      </c>
      <c r="B3" s="52">
        <v>0.61</v>
      </c>
    </row>
    <row r="4" spans="1:2" x14ac:dyDescent="0.25">
      <c r="A4" s="33" t="s">
        <v>18</v>
      </c>
      <c r="B4" s="52">
        <v>0.55000000000000004</v>
      </c>
    </row>
    <row r="5" spans="1:2" x14ac:dyDescent="0.25">
      <c r="A5" s="33" t="s">
        <v>78</v>
      </c>
      <c r="B5" s="52">
        <v>0.55000000000000004</v>
      </c>
    </row>
    <row r="6" spans="1:2" x14ac:dyDescent="0.25">
      <c r="A6" s="33" t="s">
        <v>70</v>
      </c>
      <c r="B6" s="52">
        <v>0.55000000000000004</v>
      </c>
    </row>
    <row r="7" spans="1:2" x14ac:dyDescent="0.25">
      <c r="A7" s="33" t="s">
        <v>39</v>
      </c>
      <c r="B7" s="52">
        <v>0.54</v>
      </c>
    </row>
    <row r="8" spans="1:2" x14ac:dyDescent="0.25">
      <c r="A8" s="33" t="s">
        <v>76</v>
      </c>
      <c r="B8" s="52">
        <v>0.54</v>
      </c>
    </row>
    <row r="9" spans="1:2" x14ac:dyDescent="0.25">
      <c r="A9" s="33" t="s">
        <v>52</v>
      </c>
      <c r="B9" s="52">
        <v>0.53</v>
      </c>
    </row>
    <row r="10" spans="1:2" x14ac:dyDescent="0.25">
      <c r="A10" s="33" t="s">
        <v>33</v>
      </c>
      <c r="B10" s="52">
        <v>0.53</v>
      </c>
    </row>
    <row r="11" spans="1:2" x14ac:dyDescent="0.25">
      <c r="A11" s="47" t="s">
        <v>46</v>
      </c>
      <c r="B11" s="55">
        <v>0.52</v>
      </c>
    </row>
    <row r="12" spans="1:2" x14ac:dyDescent="0.25">
      <c r="A12" s="41"/>
      <c r="B12" s="43"/>
    </row>
    <row r="13" spans="1:2" x14ac:dyDescent="0.25">
      <c r="A13" s="45" t="s">
        <v>0</v>
      </c>
      <c r="B13" s="50" t="s">
        <v>3</v>
      </c>
    </row>
    <row r="14" spans="1:2" x14ac:dyDescent="0.25">
      <c r="A14" s="33" t="s">
        <v>132</v>
      </c>
      <c r="B14" s="49">
        <v>-1</v>
      </c>
    </row>
    <row r="15" spans="1:2" x14ac:dyDescent="0.25">
      <c r="A15" s="33" t="s">
        <v>103</v>
      </c>
      <c r="B15" s="49">
        <v>-1</v>
      </c>
    </row>
    <row r="16" spans="1:2" x14ac:dyDescent="0.25">
      <c r="A16" s="33" t="s">
        <v>106</v>
      </c>
      <c r="B16" s="49">
        <v>-1</v>
      </c>
    </row>
    <row r="17" spans="1:8" x14ac:dyDescent="0.25">
      <c r="A17" s="33" t="s">
        <v>102</v>
      </c>
      <c r="B17" s="49">
        <v>-1</v>
      </c>
    </row>
    <row r="18" spans="1:8" x14ac:dyDescent="0.25">
      <c r="A18" s="33" t="s">
        <v>51</v>
      </c>
      <c r="B18" s="49">
        <v>-1</v>
      </c>
      <c r="G18" s="45" t="s">
        <v>0</v>
      </c>
      <c r="H18" s="46" t="s">
        <v>135</v>
      </c>
    </row>
    <row r="19" spans="1:8" x14ac:dyDescent="0.25">
      <c r="A19" s="33" t="s">
        <v>123</v>
      </c>
      <c r="B19" s="49">
        <v>-1</v>
      </c>
      <c r="G19" s="33" t="s">
        <v>103</v>
      </c>
      <c r="H19" s="44">
        <v>5</v>
      </c>
    </row>
    <row r="20" spans="1:8" x14ac:dyDescent="0.25">
      <c r="A20" s="33" t="s">
        <v>52</v>
      </c>
      <c r="B20" s="49">
        <v>-2</v>
      </c>
      <c r="G20" s="33" t="s">
        <v>51</v>
      </c>
      <c r="H20" s="44">
        <v>5</v>
      </c>
    </row>
    <row r="21" spans="1:8" x14ac:dyDescent="0.25">
      <c r="A21" s="33" t="s">
        <v>27</v>
      </c>
      <c r="B21" s="49">
        <v>-2</v>
      </c>
      <c r="G21" s="33" t="s">
        <v>123</v>
      </c>
      <c r="H21" s="44">
        <v>5</v>
      </c>
    </row>
    <row r="22" spans="1:8" x14ac:dyDescent="0.25">
      <c r="A22" s="33" t="s">
        <v>29</v>
      </c>
      <c r="B22" s="49">
        <v>-2</v>
      </c>
      <c r="G22" s="33" t="s">
        <v>52</v>
      </c>
      <c r="H22" s="44">
        <v>5</v>
      </c>
    </row>
    <row r="23" spans="1:8" x14ac:dyDescent="0.25">
      <c r="A23" s="47" t="s">
        <v>4</v>
      </c>
      <c r="B23" s="51">
        <v>-2</v>
      </c>
      <c r="G23" s="33" t="s">
        <v>27</v>
      </c>
      <c r="H23" s="44">
        <v>5</v>
      </c>
    </row>
    <row r="24" spans="1:8" x14ac:dyDescent="0.25">
      <c r="A24" s="41"/>
      <c r="B24" s="42"/>
      <c r="G24" s="33" t="s">
        <v>29</v>
      </c>
      <c r="H24" s="44">
        <v>5</v>
      </c>
    </row>
    <row r="25" spans="1:8" x14ac:dyDescent="0.25">
      <c r="G25" s="33" t="s">
        <v>30</v>
      </c>
      <c r="H25" s="44">
        <v>5</v>
      </c>
    </row>
    <row r="26" spans="1:8" x14ac:dyDescent="0.25">
      <c r="G26" s="33" t="s">
        <v>18</v>
      </c>
      <c r="H26" s="44">
        <v>4.8</v>
      </c>
    </row>
    <row r="27" spans="1:8" x14ac:dyDescent="0.25">
      <c r="G27" s="33" t="s">
        <v>12</v>
      </c>
      <c r="H27" s="44">
        <v>4.8</v>
      </c>
    </row>
    <row r="28" spans="1:8" x14ac:dyDescent="0.25">
      <c r="G28" s="47" t="s">
        <v>23</v>
      </c>
      <c r="H28" s="48">
        <v>4.8</v>
      </c>
    </row>
  </sheetData>
  <dataValidations count="1">
    <dataValidation type="decimal" allowBlank="1" showInputMessage="1" showErrorMessage="1" sqref="H19:H28" xr:uid="{015C7A90-EC01-4B5A-9386-4C9EB8825063}">
      <formula1>1</formula1>
      <formula2>5</formula2>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1A876-43E4-470C-A87C-BC7B16A902AB}">
  <dimension ref="A1:Q113"/>
  <sheetViews>
    <sheetView topLeftCell="C1" workbookViewId="0">
      <selection activeCell="J12" sqref="J12"/>
    </sheetView>
  </sheetViews>
  <sheetFormatPr defaultRowHeight="15" x14ac:dyDescent="0.25"/>
  <cols>
    <col min="1" max="1" width="63.140625" customWidth="1"/>
    <col min="2" max="2" width="14.7109375" style="4" customWidth="1"/>
    <col min="3" max="3" width="12.5703125" bestFit="1" customWidth="1"/>
    <col min="4" max="4" width="19.140625" customWidth="1"/>
    <col min="5" max="5" width="10.85546875" style="8" customWidth="1"/>
    <col min="6" max="6" width="10.5703125" style="10" customWidth="1"/>
    <col min="7" max="7" width="10.7109375" bestFit="1" customWidth="1"/>
    <col min="8" max="8" width="16" customWidth="1"/>
    <col min="9" max="9" width="16.85546875" customWidth="1"/>
    <col min="10" max="10" width="16.7109375" customWidth="1"/>
    <col min="11" max="11" width="21.28515625" customWidth="1"/>
    <col min="12" max="12" width="39.42578125" customWidth="1"/>
    <col min="13" max="13" width="23.28515625" customWidth="1"/>
    <col min="14" max="14" width="20.28515625" bestFit="1" customWidth="1"/>
    <col min="16" max="16" width="13.85546875" bestFit="1" customWidth="1"/>
    <col min="17" max="17" width="13.7109375" bestFit="1" customWidth="1"/>
  </cols>
  <sheetData>
    <row r="1" spans="1:17" x14ac:dyDescent="0.25">
      <c r="A1" s="2" t="s">
        <v>0</v>
      </c>
      <c r="B1" s="3" t="s">
        <v>1</v>
      </c>
      <c r="C1" s="3" t="s">
        <v>138</v>
      </c>
      <c r="D1" s="3" t="s">
        <v>139</v>
      </c>
      <c r="E1" s="7" t="s">
        <v>2</v>
      </c>
      <c r="F1" s="9" t="s">
        <v>143</v>
      </c>
      <c r="G1" s="2" t="s">
        <v>135</v>
      </c>
      <c r="H1" s="2" t="s">
        <v>140</v>
      </c>
      <c r="I1" s="2" t="s">
        <v>141</v>
      </c>
      <c r="J1" s="2"/>
      <c r="K1" s="2"/>
      <c r="L1" s="2"/>
      <c r="M1" s="2"/>
    </row>
    <row r="2" spans="1:17" ht="15.75" thickBot="1" x14ac:dyDescent="0.3">
      <c r="A2" t="s">
        <v>132</v>
      </c>
      <c r="B2" s="4">
        <v>450</v>
      </c>
      <c r="C2" s="4">
        <v>900</v>
      </c>
      <c r="D2" s="4">
        <f t="shared" ref="D2:D33" si="0">C2-B2</f>
        <v>450</v>
      </c>
      <c r="E2" s="8">
        <v>0.5</v>
      </c>
      <c r="F2" s="10">
        <v>-1</v>
      </c>
      <c r="G2">
        <v>2</v>
      </c>
      <c r="H2" t="str">
        <f t="shared" ref="H2:H33" si="1">IF(G2&lt;3,"Poor",IF(G2&lt;4.5,"Average","Excellent"))</f>
        <v>Poor</v>
      </c>
      <c r="I2" t="str">
        <f t="shared" ref="I2:I33" si="2">IF(E2&lt;20%,"Low Discount",IF(E2&lt;40%,"Medium Discount","High Discount"))</f>
        <v>High Discount</v>
      </c>
    </row>
    <row r="3" spans="1:17" x14ac:dyDescent="0.25">
      <c r="A3" t="s">
        <v>103</v>
      </c>
      <c r="B3" s="4">
        <v>979</v>
      </c>
      <c r="C3" s="4">
        <v>1920</v>
      </c>
      <c r="D3" s="4">
        <f t="shared" si="0"/>
        <v>941</v>
      </c>
      <c r="E3" s="8">
        <v>0.49</v>
      </c>
      <c r="F3" s="10">
        <v>-1</v>
      </c>
      <c r="G3">
        <v>5</v>
      </c>
      <c r="H3" t="str">
        <f t="shared" si="1"/>
        <v>Excellent</v>
      </c>
      <c r="I3" t="str">
        <f t="shared" si="2"/>
        <v>High Discount</v>
      </c>
      <c r="K3" s="70" t="s">
        <v>144</v>
      </c>
      <c r="L3" s="71"/>
      <c r="M3" s="71"/>
      <c r="N3" s="72"/>
    </row>
    <row r="4" spans="1:17" x14ac:dyDescent="0.25">
      <c r="A4" t="s">
        <v>106</v>
      </c>
      <c r="B4" s="4">
        <v>330</v>
      </c>
      <c r="C4" s="4">
        <v>647</v>
      </c>
      <c r="D4" s="4">
        <f t="shared" si="0"/>
        <v>317</v>
      </c>
      <c r="E4" s="8">
        <v>0.49</v>
      </c>
      <c r="F4" s="10">
        <v>-1</v>
      </c>
      <c r="G4">
        <v>4</v>
      </c>
      <c r="H4" t="str">
        <f t="shared" si="1"/>
        <v>Average</v>
      </c>
      <c r="I4" t="str">
        <f t="shared" si="2"/>
        <v>High Discount</v>
      </c>
      <c r="K4" s="14" t="s">
        <v>145</v>
      </c>
      <c r="L4" s="13" t="s">
        <v>146</v>
      </c>
      <c r="M4" s="13" t="s">
        <v>147</v>
      </c>
      <c r="N4" s="15" t="s">
        <v>142</v>
      </c>
      <c r="P4" s="13" t="s">
        <v>151</v>
      </c>
    </row>
    <row r="5" spans="1:17" x14ac:dyDescent="0.25">
      <c r="A5" t="s">
        <v>102</v>
      </c>
      <c r="B5" s="4">
        <v>1189</v>
      </c>
      <c r="C5" s="4">
        <v>2199</v>
      </c>
      <c r="D5" s="4">
        <f t="shared" si="0"/>
        <v>1010</v>
      </c>
      <c r="E5" s="8">
        <v>0.46</v>
      </c>
      <c r="F5" s="10">
        <v>-1</v>
      </c>
      <c r="G5">
        <v>3</v>
      </c>
      <c r="H5" t="str">
        <f t="shared" si="1"/>
        <v>Average</v>
      </c>
      <c r="I5" t="str">
        <f t="shared" si="2"/>
        <v>High Discount</v>
      </c>
      <c r="K5" s="16">
        <f>AVERAGE(B2:B113)</f>
        <v>1181.3693693693695</v>
      </c>
      <c r="L5" s="11">
        <f>AVERAGE(C2:C113)</f>
        <v>1803.099099099099</v>
      </c>
      <c r="M5" s="12">
        <f>AVERAGE(E2:E113)</f>
        <v>0.3677678571428572</v>
      </c>
      <c r="N5" s="17">
        <f>AVERAGE(G2:G113)</f>
        <v>3.8894736842105258</v>
      </c>
      <c r="P5" s="21">
        <f>COUNT(B2:B113)</f>
        <v>111</v>
      </c>
    </row>
    <row r="6" spans="1:17" ht="15.75" thickBot="1" x14ac:dyDescent="0.3">
      <c r="A6" t="s">
        <v>51</v>
      </c>
      <c r="B6" s="4">
        <v>1620</v>
      </c>
      <c r="C6" s="4">
        <v>2690</v>
      </c>
      <c r="D6" s="4">
        <f t="shared" si="0"/>
        <v>1070</v>
      </c>
      <c r="E6" s="8">
        <v>0.4</v>
      </c>
      <c r="F6" s="10">
        <v>-1</v>
      </c>
      <c r="G6">
        <v>5</v>
      </c>
      <c r="H6" t="str">
        <f t="shared" si="1"/>
        <v>Excellent</v>
      </c>
      <c r="I6" t="str">
        <f t="shared" si="2"/>
        <v>High Discount</v>
      </c>
      <c r="K6" s="18"/>
      <c r="L6" s="19"/>
      <c r="M6" s="19"/>
      <c r="N6" s="20"/>
    </row>
    <row r="7" spans="1:17" x14ac:dyDescent="0.25">
      <c r="A7" t="s">
        <v>123</v>
      </c>
      <c r="B7" s="4">
        <v>3640</v>
      </c>
      <c r="C7" s="4">
        <v>4588</v>
      </c>
      <c r="D7" s="4">
        <f t="shared" si="0"/>
        <v>948</v>
      </c>
      <c r="E7" s="8">
        <v>0.21</v>
      </c>
      <c r="F7" s="10">
        <v>-1</v>
      </c>
      <c r="G7">
        <v>5</v>
      </c>
      <c r="H7" t="str">
        <f t="shared" si="1"/>
        <v>Excellent</v>
      </c>
      <c r="I7" t="str">
        <f t="shared" si="2"/>
        <v>Medium Discount</v>
      </c>
    </row>
    <row r="8" spans="1:17" x14ac:dyDescent="0.25">
      <c r="A8" t="s">
        <v>52</v>
      </c>
      <c r="B8" s="4">
        <v>171</v>
      </c>
      <c r="C8" s="4">
        <v>360</v>
      </c>
      <c r="D8" s="4">
        <f t="shared" si="0"/>
        <v>189</v>
      </c>
      <c r="E8" s="8">
        <v>0.53</v>
      </c>
      <c r="F8" s="10">
        <v>-2</v>
      </c>
      <c r="G8">
        <v>5</v>
      </c>
      <c r="H8" t="str">
        <f t="shared" si="1"/>
        <v>Excellent</v>
      </c>
      <c r="I8" t="str">
        <f t="shared" si="2"/>
        <v>High Discount</v>
      </c>
    </row>
    <row r="9" spans="1:17" x14ac:dyDescent="0.25">
      <c r="A9" t="s">
        <v>27</v>
      </c>
      <c r="B9" s="4">
        <v>332</v>
      </c>
      <c r="C9" s="4">
        <v>684</v>
      </c>
      <c r="D9" s="4">
        <f t="shared" si="0"/>
        <v>352</v>
      </c>
      <c r="E9" s="8">
        <v>0.51</v>
      </c>
      <c r="F9" s="10">
        <v>-2</v>
      </c>
      <c r="G9">
        <v>5</v>
      </c>
      <c r="H9" t="str">
        <f t="shared" si="1"/>
        <v>Excellent</v>
      </c>
      <c r="I9" t="str">
        <f t="shared" si="2"/>
        <v>High Discount</v>
      </c>
    </row>
    <row r="10" spans="1:17" x14ac:dyDescent="0.25">
      <c r="A10" t="s">
        <v>29</v>
      </c>
      <c r="B10" s="4">
        <v>195</v>
      </c>
      <c r="C10" s="4">
        <v>360</v>
      </c>
      <c r="D10" s="4">
        <f t="shared" si="0"/>
        <v>165</v>
      </c>
      <c r="E10" s="8">
        <v>0.46</v>
      </c>
      <c r="F10" s="10">
        <v>-2</v>
      </c>
      <c r="G10">
        <v>5</v>
      </c>
      <c r="H10" t="str">
        <f t="shared" si="1"/>
        <v>Excellent</v>
      </c>
      <c r="I10" t="str">
        <f t="shared" si="2"/>
        <v>High Discount</v>
      </c>
      <c r="K10" s="23" t="s">
        <v>148</v>
      </c>
      <c r="L10" s="73" t="str">
        <f>INDEX(A:A, MATCH(MAX(B:B), B:B,0))</f>
        <v>32PCS Portable Cordless Drill Set With Cyclic Battery Drive -26 Variable Speed</v>
      </c>
      <c r="M10" s="59"/>
      <c r="N10" s="59"/>
      <c r="P10" s="38" t="s">
        <v>161</v>
      </c>
    </row>
    <row r="11" spans="1:17" x14ac:dyDescent="0.25">
      <c r="A11" t="s">
        <v>4</v>
      </c>
      <c r="B11" s="4">
        <v>950</v>
      </c>
      <c r="C11" s="4">
        <v>1525</v>
      </c>
      <c r="D11" s="4">
        <f t="shared" si="0"/>
        <v>575</v>
      </c>
      <c r="E11" s="8">
        <v>0.38</v>
      </c>
      <c r="F11" s="10">
        <v>-2</v>
      </c>
      <c r="G11">
        <v>4.5</v>
      </c>
      <c r="H11" t="str">
        <f t="shared" si="1"/>
        <v>Excellent</v>
      </c>
      <c r="I11" t="str">
        <f t="shared" si="2"/>
        <v>Medium Discount</v>
      </c>
      <c r="K11" s="13" t="s">
        <v>149</v>
      </c>
      <c r="L11" s="11">
        <f>MAX(B2:B113)</f>
        <v>3750</v>
      </c>
      <c r="M11" s="22"/>
      <c r="N11" s="22"/>
      <c r="P11" s="21">
        <f>COUNT(F2:F113)</f>
        <v>57</v>
      </c>
    </row>
    <row r="12" spans="1:17" x14ac:dyDescent="0.25">
      <c r="A12" t="s">
        <v>54</v>
      </c>
      <c r="B12" s="4" t="s">
        <v>136</v>
      </c>
      <c r="C12" t="s">
        <v>137</v>
      </c>
      <c r="D12" s="4" t="e">
        <f t="shared" si="0"/>
        <v>#VALUE!</v>
      </c>
      <c r="E12" s="8">
        <v>0.38</v>
      </c>
      <c r="F12" s="10">
        <v>-2</v>
      </c>
      <c r="G12">
        <v>4.5</v>
      </c>
      <c r="H12" t="str">
        <f t="shared" si="1"/>
        <v>Excellent</v>
      </c>
      <c r="I12" t="str">
        <f t="shared" si="2"/>
        <v>Medium Discount</v>
      </c>
      <c r="K12" s="22"/>
      <c r="L12" s="22"/>
      <c r="M12" s="22"/>
      <c r="N12" s="22"/>
    </row>
    <row r="13" spans="1:17" x14ac:dyDescent="0.25">
      <c r="A13" t="s">
        <v>17</v>
      </c>
      <c r="B13" s="4">
        <v>988</v>
      </c>
      <c r="C13" s="4">
        <v>1580</v>
      </c>
      <c r="D13" s="4">
        <f t="shared" si="0"/>
        <v>592</v>
      </c>
      <c r="E13" s="8">
        <v>0.37</v>
      </c>
      <c r="F13" s="10">
        <v>-2</v>
      </c>
      <c r="G13">
        <v>4</v>
      </c>
      <c r="H13" t="str">
        <f t="shared" si="1"/>
        <v>Average</v>
      </c>
      <c r="I13" t="str">
        <f t="shared" si="2"/>
        <v>Medium Discount</v>
      </c>
      <c r="K13" s="23" t="s">
        <v>148</v>
      </c>
      <c r="L13" s="73" t="str">
        <f>INDEX(A:A, MATCH(MIN(B:B),B:B,0))</f>
        <v>3PCS Single Head Knitting Crochet Sweater Needle Set</v>
      </c>
      <c r="M13" s="59"/>
      <c r="N13" s="59"/>
    </row>
    <row r="14" spans="1:17" x14ac:dyDescent="0.25">
      <c r="A14" t="s">
        <v>30</v>
      </c>
      <c r="B14" s="4">
        <v>2025</v>
      </c>
      <c r="C14" s="4">
        <v>3971</v>
      </c>
      <c r="D14" s="4">
        <f t="shared" si="0"/>
        <v>1946</v>
      </c>
      <c r="E14" s="8">
        <v>0.49</v>
      </c>
      <c r="F14" s="10">
        <v>-3</v>
      </c>
      <c r="G14">
        <v>5</v>
      </c>
      <c r="H14" t="str">
        <f t="shared" si="1"/>
        <v>Excellent</v>
      </c>
      <c r="I14" t="str">
        <f t="shared" si="2"/>
        <v>High Discount</v>
      </c>
      <c r="K14" s="13" t="s">
        <v>150</v>
      </c>
      <c r="L14" s="24">
        <f>MIN(B2:B113)</f>
        <v>38</v>
      </c>
      <c r="M14" s="22"/>
      <c r="N14" s="22"/>
      <c r="P14" s="22"/>
      <c r="Q14" s="22"/>
    </row>
    <row r="15" spans="1:17" x14ac:dyDescent="0.25">
      <c r="A15" t="s">
        <v>18</v>
      </c>
      <c r="B15" s="4">
        <v>1274</v>
      </c>
      <c r="C15" s="4">
        <v>2800</v>
      </c>
      <c r="D15" s="4">
        <f t="shared" si="0"/>
        <v>1526</v>
      </c>
      <c r="E15" s="8">
        <v>0.55000000000000004</v>
      </c>
      <c r="F15" s="10">
        <v>-5</v>
      </c>
      <c r="G15">
        <v>4.8</v>
      </c>
      <c r="H15" t="str">
        <f t="shared" si="1"/>
        <v>Excellent</v>
      </c>
      <c r="I15" t="str">
        <f t="shared" si="2"/>
        <v>High Discount</v>
      </c>
    </row>
    <row r="16" spans="1:17" x14ac:dyDescent="0.25">
      <c r="A16" t="s">
        <v>19</v>
      </c>
      <c r="B16" s="4">
        <v>1600</v>
      </c>
      <c r="C16" s="4">
        <v>2929</v>
      </c>
      <c r="D16" s="4">
        <f t="shared" si="0"/>
        <v>1329</v>
      </c>
      <c r="E16" s="8">
        <v>0.45</v>
      </c>
      <c r="F16" s="10">
        <v>-5</v>
      </c>
      <c r="G16">
        <v>3.8</v>
      </c>
      <c r="H16" t="str">
        <f t="shared" si="1"/>
        <v>Average</v>
      </c>
      <c r="I16" t="str">
        <f t="shared" si="2"/>
        <v>High Discount</v>
      </c>
    </row>
    <row r="17" spans="1:14" x14ac:dyDescent="0.25">
      <c r="A17" t="s">
        <v>95</v>
      </c>
      <c r="B17" s="4">
        <v>509</v>
      </c>
      <c r="C17" s="4">
        <v>899</v>
      </c>
      <c r="D17" s="4">
        <f t="shared" si="0"/>
        <v>390</v>
      </c>
      <c r="E17" s="8">
        <v>0.43</v>
      </c>
      <c r="F17" s="10">
        <v>-5</v>
      </c>
      <c r="G17">
        <v>3</v>
      </c>
      <c r="H17" t="str">
        <f t="shared" si="1"/>
        <v>Average</v>
      </c>
      <c r="I17" t="str">
        <f t="shared" si="2"/>
        <v>High Discount</v>
      </c>
    </row>
    <row r="18" spans="1:14" x14ac:dyDescent="0.25">
      <c r="A18" t="s">
        <v>90</v>
      </c>
      <c r="B18" s="4">
        <v>3750</v>
      </c>
      <c r="C18" s="4">
        <v>6143</v>
      </c>
      <c r="D18" s="4">
        <f t="shared" si="0"/>
        <v>2393</v>
      </c>
      <c r="E18" s="8">
        <v>0.39</v>
      </c>
      <c r="F18" s="10">
        <v>-5</v>
      </c>
      <c r="G18">
        <v>3</v>
      </c>
      <c r="H18" t="str">
        <f t="shared" si="1"/>
        <v>Average</v>
      </c>
      <c r="I18" t="str">
        <f t="shared" si="2"/>
        <v>Medium Discount</v>
      </c>
      <c r="K18" s="74" t="s">
        <v>152</v>
      </c>
      <c r="L18" s="75"/>
      <c r="M18" s="75"/>
      <c r="N18" s="76"/>
    </row>
    <row r="19" spans="1:14" x14ac:dyDescent="0.25">
      <c r="A19" t="s">
        <v>93</v>
      </c>
      <c r="B19" s="4">
        <v>2300</v>
      </c>
      <c r="C19" s="4">
        <v>3240</v>
      </c>
      <c r="D19" s="4">
        <f t="shared" si="0"/>
        <v>940</v>
      </c>
      <c r="E19" s="8">
        <v>0.28999999999999998</v>
      </c>
      <c r="F19" s="10">
        <v>-5</v>
      </c>
      <c r="G19">
        <v>3</v>
      </c>
      <c r="H19" t="str">
        <f t="shared" si="1"/>
        <v>Average</v>
      </c>
      <c r="I19" t="str">
        <f t="shared" si="2"/>
        <v>Medium Discount</v>
      </c>
      <c r="K19" s="27" t="s">
        <v>153</v>
      </c>
      <c r="L19" s="28"/>
      <c r="M19" s="28"/>
      <c r="N19" s="29"/>
    </row>
    <row r="20" spans="1:14" x14ac:dyDescent="0.25">
      <c r="A20" t="s">
        <v>12</v>
      </c>
      <c r="B20" s="4">
        <v>1740</v>
      </c>
      <c r="C20" s="4">
        <v>2356</v>
      </c>
      <c r="D20" s="4">
        <f t="shared" si="0"/>
        <v>616</v>
      </c>
      <c r="E20" s="8">
        <v>0.26</v>
      </c>
      <c r="F20" s="10">
        <v>-5</v>
      </c>
      <c r="G20">
        <v>4.8</v>
      </c>
      <c r="H20" t="str">
        <f t="shared" si="1"/>
        <v>Excellent</v>
      </c>
      <c r="I20" t="str">
        <f t="shared" si="2"/>
        <v>Medium Discount</v>
      </c>
      <c r="K20" s="30">
        <f>CORREL(E2:E113,F2:F113)</f>
        <v>0.13682272428088291</v>
      </c>
      <c r="L20" s="31"/>
      <c r="M20" s="25"/>
      <c r="N20" s="26"/>
    </row>
    <row r="21" spans="1:14" x14ac:dyDescent="0.25">
      <c r="A21" t="s">
        <v>31</v>
      </c>
      <c r="B21" s="4">
        <v>2999</v>
      </c>
      <c r="C21" s="4">
        <v>3699</v>
      </c>
      <c r="D21" s="4">
        <f t="shared" si="0"/>
        <v>700</v>
      </c>
      <c r="E21" s="8">
        <v>0.19</v>
      </c>
      <c r="F21" s="10">
        <v>-5</v>
      </c>
      <c r="G21">
        <v>4.5999999999999996</v>
      </c>
      <c r="H21" t="str">
        <f t="shared" si="1"/>
        <v>Excellent</v>
      </c>
      <c r="I21" t="str">
        <f t="shared" si="2"/>
        <v>Low Discount</v>
      </c>
      <c r="K21" s="57" t="s">
        <v>154</v>
      </c>
      <c r="L21" s="58"/>
      <c r="M21" s="59"/>
      <c r="N21" s="59"/>
    </row>
    <row r="22" spans="1:14" x14ac:dyDescent="0.25">
      <c r="A22" t="s">
        <v>96</v>
      </c>
      <c r="B22" s="4">
        <v>968</v>
      </c>
      <c r="C22" s="4">
        <v>1814</v>
      </c>
      <c r="D22" s="4">
        <f t="shared" si="0"/>
        <v>846</v>
      </c>
      <c r="E22" s="8">
        <v>0.47</v>
      </c>
      <c r="F22" s="10">
        <v>-6</v>
      </c>
      <c r="G22">
        <v>2.2000000000000002</v>
      </c>
      <c r="H22" t="str">
        <f t="shared" si="1"/>
        <v>Poor</v>
      </c>
      <c r="I22" t="str">
        <f t="shared" si="2"/>
        <v>High Discount</v>
      </c>
      <c r="K22" s="2"/>
      <c r="L22" s="4"/>
    </row>
    <row r="23" spans="1:14" x14ac:dyDescent="0.25">
      <c r="A23" t="s">
        <v>86</v>
      </c>
      <c r="B23" s="4">
        <v>990</v>
      </c>
      <c r="C23" s="4">
        <v>1814</v>
      </c>
      <c r="D23" s="4">
        <f t="shared" si="0"/>
        <v>824</v>
      </c>
      <c r="E23" s="8">
        <v>0.45</v>
      </c>
      <c r="F23" s="10">
        <v>-6</v>
      </c>
      <c r="G23">
        <v>2.2000000000000002</v>
      </c>
      <c r="H23" t="str">
        <f t="shared" si="1"/>
        <v>Poor</v>
      </c>
      <c r="I23" t="str">
        <f t="shared" si="2"/>
        <v>High Discount</v>
      </c>
      <c r="K23" s="2"/>
      <c r="L23" s="4"/>
    </row>
    <row r="24" spans="1:14" x14ac:dyDescent="0.25">
      <c r="A24" t="s">
        <v>94</v>
      </c>
      <c r="B24" s="4">
        <v>345</v>
      </c>
      <c r="C24" s="4">
        <v>602</v>
      </c>
      <c r="D24" s="4">
        <f t="shared" si="0"/>
        <v>257</v>
      </c>
      <c r="E24" s="8">
        <v>0.43</v>
      </c>
      <c r="F24" s="10">
        <v>-6</v>
      </c>
      <c r="G24">
        <v>2.2999999999999998</v>
      </c>
      <c r="H24" t="str">
        <f t="shared" si="1"/>
        <v>Poor</v>
      </c>
      <c r="I24" t="str">
        <f t="shared" si="2"/>
        <v>High Discount</v>
      </c>
      <c r="K24" s="77" t="s">
        <v>155</v>
      </c>
      <c r="L24" s="78"/>
      <c r="M24" s="78"/>
      <c r="N24" s="79"/>
    </row>
    <row r="25" spans="1:14" x14ac:dyDescent="0.25">
      <c r="A25" t="s">
        <v>24</v>
      </c>
      <c r="B25" s="4">
        <v>501</v>
      </c>
      <c r="C25" s="4">
        <v>860</v>
      </c>
      <c r="D25" s="4">
        <f t="shared" si="0"/>
        <v>359</v>
      </c>
      <c r="E25" s="8">
        <v>0.42</v>
      </c>
      <c r="F25" s="10">
        <v>-6</v>
      </c>
      <c r="G25">
        <v>4.5</v>
      </c>
      <c r="H25" t="str">
        <f t="shared" si="1"/>
        <v>Excellent</v>
      </c>
      <c r="I25" t="str">
        <f t="shared" si="2"/>
        <v>High Discount</v>
      </c>
      <c r="K25" s="30">
        <f>CORREL(F2:F113, G2:G113)</f>
        <v>-5.7209035119876434E-2</v>
      </c>
      <c r="L25" s="31"/>
      <c r="M25" s="22"/>
      <c r="N25" s="32"/>
    </row>
    <row r="26" spans="1:14" x14ac:dyDescent="0.25">
      <c r="A26" t="s">
        <v>36</v>
      </c>
      <c r="B26" s="4">
        <v>880</v>
      </c>
      <c r="C26" s="4">
        <v>1350</v>
      </c>
      <c r="D26" s="4">
        <f t="shared" si="0"/>
        <v>470</v>
      </c>
      <c r="E26" s="8">
        <v>0.35</v>
      </c>
      <c r="F26" s="10">
        <v>-6</v>
      </c>
      <c r="G26">
        <v>4</v>
      </c>
      <c r="H26" t="str">
        <f t="shared" si="1"/>
        <v>Average</v>
      </c>
      <c r="I26" t="str">
        <f t="shared" si="2"/>
        <v>Medium Discount</v>
      </c>
      <c r="K26" s="57" t="s">
        <v>154</v>
      </c>
      <c r="L26" s="58"/>
      <c r="M26" s="59"/>
      <c r="N26" s="59"/>
    </row>
    <row r="27" spans="1:14" x14ac:dyDescent="0.25">
      <c r="A27" t="s">
        <v>74</v>
      </c>
      <c r="B27" s="4">
        <v>2170</v>
      </c>
      <c r="C27" s="4">
        <v>2500</v>
      </c>
      <c r="D27" s="4">
        <f t="shared" si="0"/>
        <v>330</v>
      </c>
      <c r="E27" s="8">
        <v>0.13</v>
      </c>
      <c r="F27" s="10">
        <v>-6</v>
      </c>
      <c r="G27">
        <v>2.5</v>
      </c>
      <c r="H27" t="str">
        <f t="shared" si="1"/>
        <v>Poor</v>
      </c>
      <c r="I27" t="str">
        <f t="shared" si="2"/>
        <v>Low Discount</v>
      </c>
    </row>
    <row r="28" spans="1:14" x14ac:dyDescent="0.25">
      <c r="A28" t="s">
        <v>39</v>
      </c>
      <c r="B28" s="4">
        <v>2048</v>
      </c>
      <c r="C28" s="4">
        <v>4500</v>
      </c>
      <c r="D28" s="4">
        <f t="shared" si="0"/>
        <v>2452</v>
      </c>
      <c r="E28" s="8">
        <v>0.54</v>
      </c>
      <c r="F28" s="10">
        <v>-7</v>
      </c>
      <c r="G28">
        <v>4.3</v>
      </c>
      <c r="H28" t="str">
        <f t="shared" si="1"/>
        <v>Average</v>
      </c>
      <c r="I28" t="str">
        <f t="shared" si="2"/>
        <v>High Discount</v>
      </c>
    </row>
    <row r="29" spans="1:14" x14ac:dyDescent="0.25">
      <c r="A29" t="s">
        <v>88</v>
      </c>
      <c r="B29" s="4">
        <v>1000</v>
      </c>
      <c r="C29" s="4">
        <v>2000</v>
      </c>
      <c r="D29" s="4">
        <f t="shared" si="0"/>
        <v>1000</v>
      </c>
      <c r="E29" s="8">
        <v>0.5</v>
      </c>
      <c r="F29" s="10">
        <v>-7</v>
      </c>
      <c r="G29">
        <v>2.2999999999999998</v>
      </c>
      <c r="H29" t="str">
        <f t="shared" si="1"/>
        <v>Poor</v>
      </c>
      <c r="I29" t="str">
        <f t="shared" si="2"/>
        <v>High Discount</v>
      </c>
    </row>
    <row r="30" spans="1:14" x14ac:dyDescent="0.25">
      <c r="A30" t="s">
        <v>97</v>
      </c>
      <c r="B30" s="4">
        <v>1570</v>
      </c>
      <c r="C30" s="4">
        <v>2988</v>
      </c>
      <c r="D30" s="4">
        <f t="shared" si="0"/>
        <v>1418</v>
      </c>
      <c r="E30" s="8">
        <v>0.47</v>
      </c>
      <c r="F30" s="10">
        <v>-7</v>
      </c>
      <c r="G30">
        <v>2.1</v>
      </c>
      <c r="H30" t="str">
        <f t="shared" si="1"/>
        <v>Poor</v>
      </c>
      <c r="I30" t="str">
        <f t="shared" si="2"/>
        <v>High Discount</v>
      </c>
      <c r="K30" s="22"/>
    </row>
    <row r="31" spans="1:14" x14ac:dyDescent="0.25">
      <c r="A31" t="s">
        <v>10</v>
      </c>
      <c r="B31" s="4">
        <v>1580</v>
      </c>
      <c r="C31" s="4">
        <v>2499</v>
      </c>
      <c r="D31" s="4">
        <f t="shared" si="0"/>
        <v>919</v>
      </c>
      <c r="E31" s="8">
        <v>0.37</v>
      </c>
      <c r="F31" s="10">
        <v>-7</v>
      </c>
      <c r="G31">
        <v>4.7</v>
      </c>
      <c r="H31" t="str">
        <f t="shared" si="1"/>
        <v>Excellent</v>
      </c>
      <c r="I31" t="str">
        <f t="shared" si="2"/>
        <v>Medium Discount</v>
      </c>
      <c r="K31" s="60" t="s">
        <v>160</v>
      </c>
      <c r="L31" s="60"/>
      <c r="M31" s="60"/>
      <c r="N31" s="22"/>
    </row>
    <row r="32" spans="1:14" x14ac:dyDescent="0.25">
      <c r="A32" t="s">
        <v>46</v>
      </c>
      <c r="B32" s="4">
        <v>185</v>
      </c>
      <c r="C32" s="4">
        <v>382</v>
      </c>
      <c r="D32" s="4">
        <f t="shared" si="0"/>
        <v>197</v>
      </c>
      <c r="E32" s="8">
        <v>0.52</v>
      </c>
      <c r="F32" s="10">
        <v>-9</v>
      </c>
      <c r="G32">
        <v>4.3</v>
      </c>
      <c r="H32" t="str">
        <f t="shared" si="1"/>
        <v>Average</v>
      </c>
      <c r="I32" t="str">
        <f t="shared" si="2"/>
        <v>High Discount</v>
      </c>
      <c r="K32" s="37" t="s">
        <v>156</v>
      </c>
      <c r="L32" s="38" t="s">
        <v>0</v>
      </c>
      <c r="M32" s="38" t="s">
        <v>157</v>
      </c>
      <c r="N32" s="8"/>
    </row>
    <row r="33" spans="1:14" x14ac:dyDescent="0.25">
      <c r="A33" t="s">
        <v>48</v>
      </c>
      <c r="B33" s="4">
        <v>1820</v>
      </c>
      <c r="C33" s="4">
        <v>3490</v>
      </c>
      <c r="D33" s="4">
        <f t="shared" si="0"/>
        <v>1670</v>
      </c>
      <c r="E33" s="8">
        <v>0.48</v>
      </c>
      <c r="F33" s="10">
        <v>-9</v>
      </c>
      <c r="G33">
        <v>4.3</v>
      </c>
      <c r="H33" t="str">
        <f t="shared" si="1"/>
        <v>Average</v>
      </c>
      <c r="I33" t="str">
        <f t="shared" si="2"/>
        <v>High Discount</v>
      </c>
      <c r="K33" s="80" t="s">
        <v>158</v>
      </c>
      <c r="L33" s="21" t="s">
        <v>131</v>
      </c>
      <c r="M33" s="34">
        <v>0.64</v>
      </c>
      <c r="N33" s="8"/>
    </row>
    <row r="34" spans="1:14" x14ac:dyDescent="0.25">
      <c r="A34" t="s">
        <v>25</v>
      </c>
      <c r="B34" s="4">
        <v>1680</v>
      </c>
      <c r="C34" s="4">
        <v>2499</v>
      </c>
      <c r="D34" s="4">
        <f t="shared" ref="D34:D65" si="3">C34-B34</f>
        <v>819</v>
      </c>
      <c r="E34" s="8">
        <v>0.33</v>
      </c>
      <c r="F34" s="10">
        <v>-9</v>
      </c>
      <c r="G34">
        <v>4.2</v>
      </c>
      <c r="H34" t="str">
        <f t="shared" ref="H34:H65" si="4">IF(G34&lt;3,"Poor",IF(G34&lt;4.5,"Average","Excellent"))</f>
        <v>Average</v>
      </c>
      <c r="I34" t="str">
        <f t="shared" ref="I34:I65" si="5">IF(E34&lt;20%,"Low Discount",IF(E34&lt;40%,"Medium Discount","High Discount"))</f>
        <v>Medium Discount</v>
      </c>
      <c r="K34" s="80"/>
      <c r="L34" s="21" t="s">
        <v>64</v>
      </c>
      <c r="M34" s="34">
        <v>0.61</v>
      </c>
      <c r="N34" s="8"/>
    </row>
    <row r="35" spans="1:14" x14ac:dyDescent="0.25">
      <c r="A35" t="s">
        <v>76</v>
      </c>
      <c r="B35" s="4">
        <v>458</v>
      </c>
      <c r="C35" s="4">
        <v>986</v>
      </c>
      <c r="D35" s="4">
        <f t="shared" si="3"/>
        <v>528</v>
      </c>
      <c r="E35" s="8">
        <v>0.54</v>
      </c>
      <c r="F35" s="10">
        <v>-10</v>
      </c>
      <c r="G35">
        <v>3</v>
      </c>
      <c r="H35" t="str">
        <f t="shared" si="4"/>
        <v>Average</v>
      </c>
      <c r="I35" t="str">
        <f t="shared" si="5"/>
        <v>High Discount</v>
      </c>
      <c r="K35" s="80"/>
      <c r="L35" s="21" t="s">
        <v>18</v>
      </c>
      <c r="M35" s="34">
        <v>0.55000000000000004</v>
      </c>
      <c r="N35" s="8"/>
    </row>
    <row r="36" spans="1:14" x14ac:dyDescent="0.25">
      <c r="A36" t="s">
        <v>23</v>
      </c>
      <c r="B36" s="4">
        <v>552</v>
      </c>
      <c r="C36" s="4">
        <v>1035</v>
      </c>
      <c r="D36" s="4">
        <f t="shared" si="3"/>
        <v>483</v>
      </c>
      <c r="E36" s="8">
        <v>0.47</v>
      </c>
      <c r="F36" s="10">
        <v>-12</v>
      </c>
      <c r="G36">
        <v>4.8</v>
      </c>
      <c r="H36" t="str">
        <f t="shared" si="4"/>
        <v>Excellent</v>
      </c>
      <c r="I36" t="str">
        <f t="shared" si="5"/>
        <v>High Discount</v>
      </c>
      <c r="K36" s="80"/>
      <c r="L36" s="21" t="s">
        <v>78</v>
      </c>
      <c r="M36" s="34">
        <v>0.55000000000000004</v>
      </c>
      <c r="N36" s="8"/>
    </row>
    <row r="37" spans="1:14" x14ac:dyDescent="0.25">
      <c r="A37" t="s">
        <v>47</v>
      </c>
      <c r="B37" s="4">
        <v>980</v>
      </c>
      <c r="C37" s="4">
        <v>1490</v>
      </c>
      <c r="D37" s="4">
        <f t="shared" si="3"/>
        <v>510</v>
      </c>
      <c r="E37" s="8">
        <v>0.34</v>
      </c>
      <c r="F37" s="10">
        <v>-12</v>
      </c>
      <c r="G37">
        <v>4.7</v>
      </c>
      <c r="H37" t="str">
        <f t="shared" si="4"/>
        <v>Excellent</v>
      </c>
      <c r="I37" t="str">
        <f t="shared" si="5"/>
        <v>Medium Discount</v>
      </c>
      <c r="K37" s="80"/>
      <c r="L37" s="21" t="s">
        <v>70</v>
      </c>
      <c r="M37" s="34">
        <v>0.55000000000000004</v>
      </c>
      <c r="N37" s="8"/>
    </row>
    <row r="38" spans="1:14" x14ac:dyDescent="0.25">
      <c r="A38" t="s">
        <v>21</v>
      </c>
      <c r="B38" s="4">
        <v>799</v>
      </c>
      <c r="C38" s="4">
        <v>999</v>
      </c>
      <c r="D38" s="4">
        <f t="shared" si="3"/>
        <v>200</v>
      </c>
      <c r="E38" s="8">
        <v>0.2</v>
      </c>
      <c r="F38" s="10">
        <v>-12</v>
      </c>
      <c r="G38">
        <v>4.0999999999999996</v>
      </c>
      <c r="H38" t="str">
        <f t="shared" si="4"/>
        <v>Average</v>
      </c>
      <c r="I38" t="str">
        <f t="shared" si="5"/>
        <v>Medium Discount</v>
      </c>
      <c r="K38" s="80"/>
      <c r="L38" s="21" t="s">
        <v>39</v>
      </c>
      <c r="M38" s="34">
        <v>0.54</v>
      </c>
      <c r="N38" s="8"/>
    </row>
    <row r="39" spans="1:14" x14ac:dyDescent="0.25">
      <c r="A39" t="s">
        <v>42</v>
      </c>
      <c r="B39" s="4">
        <v>2880</v>
      </c>
      <c r="C39" s="4">
        <v>3520</v>
      </c>
      <c r="D39" s="4">
        <f t="shared" si="3"/>
        <v>640</v>
      </c>
      <c r="E39" s="8">
        <v>0.18</v>
      </c>
      <c r="F39" s="10">
        <v>-12</v>
      </c>
      <c r="G39">
        <v>3.8</v>
      </c>
      <c r="H39" t="str">
        <f t="shared" si="4"/>
        <v>Average</v>
      </c>
      <c r="I39" t="str">
        <f t="shared" si="5"/>
        <v>Low Discount</v>
      </c>
      <c r="K39" s="80"/>
      <c r="L39" s="21" t="s">
        <v>76</v>
      </c>
      <c r="M39" s="34">
        <v>0.54</v>
      </c>
      <c r="N39" s="8"/>
    </row>
    <row r="40" spans="1:14" x14ac:dyDescent="0.25">
      <c r="A40" t="s">
        <v>78</v>
      </c>
      <c r="B40" s="4">
        <v>2115</v>
      </c>
      <c r="C40" s="4">
        <v>4700</v>
      </c>
      <c r="D40" s="4">
        <f t="shared" si="3"/>
        <v>2585</v>
      </c>
      <c r="E40" s="8">
        <v>0.55000000000000004</v>
      </c>
      <c r="F40" s="10">
        <v>-13</v>
      </c>
      <c r="G40">
        <v>2.1</v>
      </c>
      <c r="H40" t="str">
        <f t="shared" si="4"/>
        <v>Poor</v>
      </c>
      <c r="I40" t="str">
        <f t="shared" si="5"/>
        <v>High Discount</v>
      </c>
      <c r="K40" s="80"/>
      <c r="L40" s="21" t="s">
        <v>52</v>
      </c>
      <c r="M40" s="34">
        <v>0.53</v>
      </c>
      <c r="N40" s="8"/>
    </row>
    <row r="41" spans="1:14" x14ac:dyDescent="0.25">
      <c r="A41" t="s">
        <v>33</v>
      </c>
      <c r="B41" s="4">
        <v>38</v>
      </c>
      <c r="C41" s="4">
        <v>80</v>
      </c>
      <c r="D41" s="4">
        <f t="shared" si="3"/>
        <v>42</v>
      </c>
      <c r="E41" s="8">
        <v>0.53</v>
      </c>
      <c r="F41" s="10">
        <v>-13</v>
      </c>
      <c r="G41">
        <v>3.3</v>
      </c>
      <c r="H41" t="str">
        <f t="shared" si="4"/>
        <v>Average</v>
      </c>
      <c r="I41" t="str">
        <f t="shared" si="5"/>
        <v>High Discount</v>
      </c>
      <c r="K41" s="80"/>
      <c r="L41" s="21" t="s">
        <v>33</v>
      </c>
      <c r="M41" s="34">
        <v>0.53</v>
      </c>
      <c r="N41" s="8"/>
    </row>
    <row r="42" spans="1:14" x14ac:dyDescent="0.25">
      <c r="A42" t="s">
        <v>43</v>
      </c>
      <c r="B42" s="4">
        <v>1350</v>
      </c>
      <c r="C42" s="4">
        <v>1990</v>
      </c>
      <c r="D42" s="4">
        <f t="shared" si="3"/>
        <v>640</v>
      </c>
      <c r="E42" s="8">
        <v>0.32</v>
      </c>
      <c r="F42" s="10">
        <v>-13</v>
      </c>
      <c r="G42">
        <v>3.8</v>
      </c>
      <c r="H42" t="str">
        <f t="shared" si="4"/>
        <v>Average</v>
      </c>
      <c r="I42" t="str">
        <f t="shared" si="5"/>
        <v>Medium Discount</v>
      </c>
      <c r="K42" s="80"/>
      <c r="L42" s="21" t="s">
        <v>46</v>
      </c>
      <c r="M42" s="34">
        <v>0.52</v>
      </c>
      <c r="N42" s="22"/>
    </row>
    <row r="43" spans="1:14" x14ac:dyDescent="0.25">
      <c r="A43" t="s">
        <v>6</v>
      </c>
      <c r="B43" s="4">
        <v>527</v>
      </c>
      <c r="C43" s="4">
        <v>999</v>
      </c>
      <c r="D43" s="4">
        <f t="shared" si="3"/>
        <v>472</v>
      </c>
      <c r="E43" s="8">
        <v>0.47</v>
      </c>
      <c r="F43" s="10">
        <v>-14</v>
      </c>
      <c r="G43">
        <v>4.0999999999999996</v>
      </c>
      <c r="H43" t="str">
        <f t="shared" si="4"/>
        <v>Average</v>
      </c>
      <c r="I43" t="str">
        <f t="shared" si="5"/>
        <v>High Discount</v>
      </c>
      <c r="K43" s="81" t="s">
        <v>159</v>
      </c>
      <c r="L43" s="21" t="s">
        <v>132</v>
      </c>
      <c r="M43" s="36">
        <v>-1</v>
      </c>
      <c r="N43" s="22"/>
    </row>
    <row r="44" spans="1:14" x14ac:dyDescent="0.25">
      <c r="A44" t="s">
        <v>37</v>
      </c>
      <c r="B44" s="4">
        <v>1650</v>
      </c>
      <c r="C44" s="4">
        <v>2150</v>
      </c>
      <c r="D44" s="4">
        <f t="shared" si="3"/>
        <v>500</v>
      </c>
      <c r="E44" s="8">
        <v>0.23</v>
      </c>
      <c r="F44" s="10">
        <v>-14</v>
      </c>
      <c r="G44">
        <v>4.4000000000000004</v>
      </c>
      <c r="H44" t="str">
        <f t="shared" si="4"/>
        <v>Average</v>
      </c>
      <c r="I44" t="str">
        <f t="shared" si="5"/>
        <v>Medium Discount</v>
      </c>
      <c r="K44" s="81"/>
      <c r="L44" s="21" t="s">
        <v>103</v>
      </c>
      <c r="M44" s="36">
        <v>-1</v>
      </c>
      <c r="N44" s="22"/>
    </row>
    <row r="45" spans="1:14" x14ac:dyDescent="0.25">
      <c r="A45" t="s">
        <v>82</v>
      </c>
      <c r="B45" s="4">
        <v>325</v>
      </c>
      <c r="C45" s="4">
        <v>680</v>
      </c>
      <c r="D45" s="4">
        <f t="shared" si="3"/>
        <v>355</v>
      </c>
      <c r="E45" s="8">
        <v>0.52</v>
      </c>
      <c r="F45" s="10">
        <v>-15</v>
      </c>
      <c r="G45">
        <v>2.7</v>
      </c>
      <c r="H45" t="str">
        <f t="shared" si="4"/>
        <v>Poor</v>
      </c>
      <c r="I45" t="str">
        <f t="shared" si="5"/>
        <v>High Discount</v>
      </c>
      <c r="K45" s="81"/>
      <c r="L45" s="21" t="s">
        <v>106</v>
      </c>
      <c r="M45" s="36">
        <v>-1</v>
      </c>
      <c r="N45" s="22"/>
    </row>
    <row r="46" spans="1:14" x14ac:dyDescent="0.25">
      <c r="A46" t="s">
        <v>14</v>
      </c>
      <c r="B46" s="4">
        <v>2999</v>
      </c>
      <c r="C46" s="4">
        <v>3290</v>
      </c>
      <c r="D46" s="4">
        <f t="shared" si="3"/>
        <v>291</v>
      </c>
      <c r="E46" s="8">
        <v>0.09</v>
      </c>
      <c r="F46" s="10">
        <v>-15</v>
      </c>
      <c r="G46">
        <v>4</v>
      </c>
      <c r="H46" t="str">
        <f t="shared" si="4"/>
        <v>Average</v>
      </c>
      <c r="I46" t="str">
        <f t="shared" si="5"/>
        <v>Low Discount</v>
      </c>
      <c r="K46" s="81"/>
      <c r="L46" s="21" t="s">
        <v>102</v>
      </c>
      <c r="M46" s="36">
        <v>-1</v>
      </c>
      <c r="N46" s="22"/>
    </row>
    <row r="47" spans="1:14" x14ac:dyDescent="0.25">
      <c r="A47" t="s">
        <v>84</v>
      </c>
      <c r="B47" s="4">
        <v>1220</v>
      </c>
      <c r="C47" s="4">
        <v>1555</v>
      </c>
      <c r="D47" s="4">
        <f t="shared" si="3"/>
        <v>335</v>
      </c>
      <c r="E47" s="8">
        <v>0.22</v>
      </c>
      <c r="F47" s="10">
        <v>-16</v>
      </c>
      <c r="G47">
        <v>2.9</v>
      </c>
      <c r="H47" t="str">
        <f t="shared" si="4"/>
        <v>Poor</v>
      </c>
      <c r="I47" t="str">
        <f t="shared" si="5"/>
        <v>Medium Discount</v>
      </c>
      <c r="K47" s="81"/>
      <c r="L47" s="21" t="s">
        <v>51</v>
      </c>
      <c r="M47" s="36">
        <v>-1</v>
      </c>
      <c r="N47" s="22"/>
    </row>
    <row r="48" spans="1:14" x14ac:dyDescent="0.25">
      <c r="A48" t="s">
        <v>91</v>
      </c>
      <c r="B48" s="4">
        <v>382</v>
      </c>
      <c r="C48" s="4">
        <v>700</v>
      </c>
      <c r="D48" s="4">
        <f t="shared" si="3"/>
        <v>318</v>
      </c>
      <c r="E48" s="8">
        <v>0.45</v>
      </c>
      <c r="F48" s="10">
        <v>-17</v>
      </c>
      <c r="G48">
        <v>2.6</v>
      </c>
      <c r="H48" t="str">
        <f t="shared" si="4"/>
        <v>Poor</v>
      </c>
      <c r="I48" t="str">
        <f t="shared" si="5"/>
        <v>High Discount</v>
      </c>
      <c r="K48" s="81"/>
      <c r="L48" s="21" t="s">
        <v>123</v>
      </c>
      <c r="M48" s="36">
        <v>-1</v>
      </c>
      <c r="N48" s="22"/>
    </row>
    <row r="49" spans="1:14" x14ac:dyDescent="0.25">
      <c r="A49" t="s">
        <v>44</v>
      </c>
      <c r="B49" s="4">
        <v>1758</v>
      </c>
      <c r="C49" s="4">
        <v>2499</v>
      </c>
      <c r="D49" s="4">
        <f t="shared" si="3"/>
        <v>741</v>
      </c>
      <c r="E49" s="8">
        <v>0.3</v>
      </c>
      <c r="F49" s="10">
        <v>-20</v>
      </c>
      <c r="G49">
        <v>4.0999999999999996</v>
      </c>
      <c r="H49" t="str">
        <f t="shared" si="4"/>
        <v>Average</v>
      </c>
      <c r="I49" t="str">
        <f t="shared" si="5"/>
        <v>Medium Discount</v>
      </c>
      <c r="K49" s="81"/>
      <c r="L49" s="21" t="s">
        <v>52</v>
      </c>
      <c r="M49" s="36">
        <v>-2</v>
      </c>
      <c r="N49" s="22"/>
    </row>
    <row r="50" spans="1:14" x14ac:dyDescent="0.25">
      <c r="A50" t="s">
        <v>49</v>
      </c>
      <c r="B50" s="4">
        <v>1940</v>
      </c>
      <c r="C50" s="4">
        <v>2650</v>
      </c>
      <c r="D50" s="4">
        <f t="shared" si="3"/>
        <v>710</v>
      </c>
      <c r="E50" s="8">
        <v>0.27</v>
      </c>
      <c r="F50" s="10">
        <v>-20</v>
      </c>
      <c r="G50">
        <v>4.7</v>
      </c>
      <c r="H50" t="str">
        <f t="shared" si="4"/>
        <v>Excellent</v>
      </c>
      <c r="I50" t="str">
        <f t="shared" si="5"/>
        <v>Medium Discount</v>
      </c>
      <c r="K50" s="81"/>
      <c r="L50" s="21" t="s">
        <v>27</v>
      </c>
      <c r="M50" s="36">
        <v>-2</v>
      </c>
      <c r="N50" s="22"/>
    </row>
    <row r="51" spans="1:14" x14ac:dyDescent="0.25">
      <c r="A51" t="s">
        <v>8</v>
      </c>
      <c r="B51" s="4">
        <v>2199</v>
      </c>
      <c r="C51" s="4">
        <v>2923</v>
      </c>
      <c r="D51" s="4">
        <f t="shared" si="3"/>
        <v>724</v>
      </c>
      <c r="E51" s="8">
        <v>0.25</v>
      </c>
      <c r="F51" s="10">
        <v>-24</v>
      </c>
      <c r="G51">
        <v>4.5999999999999996</v>
      </c>
      <c r="H51" t="str">
        <f t="shared" si="4"/>
        <v>Excellent</v>
      </c>
      <c r="I51" t="str">
        <f t="shared" si="5"/>
        <v>Medium Discount</v>
      </c>
      <c r="K51" s="81"/>
      <c r="L51" s="21" t="s">
        <v>29</v>
      </c>
      <c r="M51" s="36">
        <v>-2</v>
      </c>
      <c r="N51" s="22"/>
    </row>
    <row r="52" spans="1:14" x14ac:dyDescent="0.25">
      <c r="A52" t="s">
        <v>50</v>
      </c>
      <c r="B52" s="4">
        <v>1980</v>
      </c>
      <c r="C52" s="4">
        <v>2699</v>
      </c>
      <c r="D52" s="4">
        <f t="shared" si="3"/>
        <v>719</v>
      </c>
      <c r="E52" s="8">
        <v>0.27</v>
      </c>
      <c r="F52" s="10">
        <v>-32</v>
      </c>
      <c r="G52">
        <v>4.5</v>
      </c>
      <c r="H52" t="str">
        <f t="shared" si="4"/>
        <v>Excellent</v>
      </c>
      <c r="I52" t="str">
        <f t="shared" si="5"/>
        <v>Medium Discount</v>
      </c>
      <c r="K52" s="81"/>
      <c r="L52" s="21" t="s">
        <v>4</v>
      </c>
      <c r="M52" s="36">
        <v>-2</v>
      </c>
      <c r="N52" s="22"/>
    </row>
    <row r="53" spans="1:14" x14ac:dyDescent="0.25">
      <c r="A53" t="s">
        <v>53</v>
      </c>
      <c r="B53" s="4">
        <v>389</v>
      </c>
      <c r="C53" s="4">
        <v>656</v>
      </c>
      <c r="D53" s="4">
        <f t="shared" si="3"/>
        <v>267</v>
      </c>
      <c r="E53" s="8">
        <v>0.41</v>
      </c>
      <c r="F53" s="10">
        <v>-36</v>
      </c>
      <c r="G53">
        <v>4.3</v>
      </c>
      <c r="H53" t="str">
        <f t="shared" si="4"/>
        <v>Average</v>
      </c>
      <c r="I53" t="str">
        <f t="shared" si="5"/>
        <v>High Discount</v>
      </c>
      <c r="K53" s="35"/>
      <c r="L53" s="22"/>
      <c r="M53" s="22"/>
      <c r="N53" s="22"/>
    </row>
    <row r="54" spans="1:14" x14ac:dyDescent="0.25">
      <c r="A54" t="s">
        <v>22</v>
      </c>
      <c r="B54" s="4">
        <v>990</v>
      </c>
      <c r="C54" s="4">
        <v>1500</v>
      </c>
      <c r="D54" s="4">
        <f t="shared" si="3"/>
        <v>510</v>
      </c>
      <c r="E54" s="8">
        <v>0.34</v>
      </c>
      <c r="F54" s="10">
        <v>-39</v>
      </c>
      <c r="G54">
        <v>4.7</v>
      </c>
      <c r="H54" t="str">
        <f t="shared" si="4"/>
        <v>Excellent</v>
      </c>
      <c r="I54" t="str">
        <f t="shared" si="5"/>
        <v>Medium Discount</v>
      </c>
      <c r="K54" s="35"/>
      <c r="L54" s="22"/>
      <c r="N54" s="22"/>
    </row>
    <row r="55" spans="1:14" x14ac:dyDescent="0.25">
      <c r="A55" t="s">
        <v>32</v>
      </c>
      <c r="B55" s="4">
        <v>998</v>
      </c>
      <c r="C55" s="4">
        <v>1966</v>
      </c>
      <c r="D55" s="4">
        <f t="shared" si="3"/>
        <v>968</v>
      </c>
      <c r="E55" s="8">
        <v>0.49</v>
      </c>
      <c r="F55" s="10">
        <v>-44</v>
      </c>
      <c r="G55">
        <v>4.5999999999999996</v>
      </c>
      <c r="H55" t="str">
        <f t="shared" si="4"/>
        <v>Excellent</v>
      </c>
      <c r="I55" t="str">
        <f t="shared" si="5"/>
        <v>High Discount</v>
      </c>
    </row>
    <row r="56" spans="1:14" x14ac:dyDescent="0.25">
      <c r="A56" t="s">
        <v>41</v>
      </c>
      <c r="B56" s="4">
        <v>420</v>
      </c>
      <c r="C56" s="4">
        <v>647</v>
      </c>
      <c r="D56" s="4">
        <f t="shared" si="3"/>
        <v>227</v>
      </c>
      <c r="E56" s="8">
        <v>0.35</v>
      </c>
      <c r="F56" s="10">
        <v>-49</v>
      </c>
      <c r="G56">
        <v>4.5999999999999996</v>
      </c>
      <c r="H56" t="str">
        <f t="shared" si="4"/>
        <v>Excellent</v>
      </c>
      <c r="I56" t="str">
        <f t="shared" si="5"/>
        <v>Medium Discount</v>
      </c>
    </row>
    <row r="57" spans="1:14" x14ac:dyDescent="0.25">
      <c r="A57" t="s">
        <v>16</v>
      </c>
      <c r="B57" s="4">
        <v>2319</v>
      </c>
      <c r="C57" s="4">
        <v>3032</v>
      </c>
      <c r="D57" s="4">
        <f t="shared" si="3"/>
        <v>713</v>
      </c>
      <c r="E57" s="8">
        <v>0.24</v>
      </c>
      <c r="F57" s="10">
        <v>-55</v>
      </c>
      <c r="G57">
        <v>4.5999999999999996</v>
      </c>
      <c r="H57" t="str">
        <f t="shared" si="4"/>
        <v>Excellent</v>
      </c>
      <c r="I57" t="str">
        <f t="shared" si="5"/>
        <v>Medium Discount</v>
      </c>
    </row>
    <row r="58" spans="1:14" x14ac:dyDescent="0.25">
      <c r="A58" t="s">
        <v>80</v>
      </c>
      <c r="B58" s="4">
        <v>445</v>
      </c>
      <c r="C58" s="4">
        <v>873</v>
      </c>
      <c r="D58" s="4">
        <f t="shared" si="3"/>
        <v>428</v>
      </c>
      <c r="E58" s="8">
        <v>0.49</v>
      </c>
      <c r="F58" s="10">
        <v>-69</v>
      </c>
      <c r="G58">
        <v>2.8</v>
      </c>
      <c r="H58" t="str">
        <f t="shared" si="4"/>
        <v>Poor</v>
      </c>
      <c r="I58" t="str">
        <f t="shared" si="5"/>
        <v>High Discount</v>
      </c>
    </row>
    <row r="59" spans="1:14" x14ac:dyDescent="0.25">
      <c r="A59" t="s">
        <v>131</v>
      </c>
      <c r="B59" s="4">
        <v>199</v>
      </c>
      <c r="C59" s="4">
        <v>553</v>
      </c>
      <c r="D59" s="4">
        <f t="shared" si="3"/>
        <v>354</v>
      </c>
      <c r="E59" s="8">
        <v>0.64</v>
      </c>
      <c r="H59" t="str">
        <f t="shared" si="4"/>
        <v>Poor</v>
      </c>
      <c r="I59" t="str">
        <f t="shared" si="5"/>
        <v>High Discount</v>
      </c>
    </row>
    <row r="60" spans="1:14" x14ac:dyDescent="0.25">
      <c r="A60" t="s">
        <v>64</v>
      </c>
      <c r="B60" s="4">
        <v>199</v>
      </c>
      <c r="C60" s="4">
        <v>504</v>
      </c>
      <c r="D60" s="4">
        <f t="shared" si="3"/>
        <v>305</v>
      </c>
      <c r="E60" s="8">
        <v>0.61</v>
      </c>
      <c r="H60" t="str">
        <f t="shared" si="4"/>
        <v>Poor</v>
      </c>
      <c r="I60" t="str">
        <f t="shared" si="5"/>
        <v>High Discount</v>
      </c>
    </row>
    <row r="61" spans="1:14" x14ac:dyDescent="0.25">
      <c r="A61" t="s">
        <v>70</v>
      </c>
      <c r="B61" s="4">
        <v>399</v>
      </c>
      <c r="C61" s="4">
        <v>896</v>
      </c>
      <c r="D61" s="4">
        <f t="shared" si="3"/>
        <v>497</v>
      </c>
      <c r="E61" s="8">
        <v>0.55000000000000004</v>
      </c>
      <c r="H61" t="str">
        <f t="shared" si="4"/>
        <v>Poor</v>
      </c>
      <c r="I61" t="str">
        <f t="shared" si="5"/>
        <v>High Discount</v>
      </c>
    </row>
    <row r="62" spans="1:14" x14ac:dyDescent="0.25">
      <c r="A62" t="s">
        <v>57</v>
      </c>
      <c r="B62" s="4">
        <v>238</v>
      </c>
      <c r="C62" s="4">
        <v>476</v>
      </c>
      <c r="D62" s="4">
        <f t="shared" si="3"/>
        <v>238</v>
      </c>
      <c r="E62" s="8">
        <v>0.5</v>
      </c>
      <c r="H62" t="str">
        <f t="shared" si="4"/>
        <v>Poor</v>
      </c>
      <c r="I62" t="str">
        <f t="shared" si="5"/>
        <v>High Discount</v>
      </c>
    </row>
    <row r="63" spans="1:14" x14ac:dyDescent="0.25">
      <c r="A63" t="s">
        <v>60</v>
      </c>
      <c r="B63" s="4">
        <v>999</v>
      </c>
      <c r="C63" s="4">
        <v>2000</v>
      </c>
      <c r="D63" s="4">
        <f t="shared" si="3"/>
        <v>1001</v>
      </c>
      <c r="E63" s="8">
        <v>0.5</v>
      </c>
      <c r="H63" t="str">
        <f t="shared" si="4"/>
        <v>Poor</v>
      </c>
      <c r="I63" t="str">
        <f t="shared" si="5"/>
        <v>High Discount</v>
      </c>
    </row>
    <row r="64" spans="1:14" x14ac:dyDescent="0.25">
      <c r="A64" t="s">
        <v>65</v>
      </c>
      <c r="B64" s="4">
        <v>299</v>
      </c>
      <c r="C64" s="4">
        <v>600</v>
      </c>
      <c r="D64" s="4">
        <f t="shared" si="3"/>
        <v>301</v>
      </c>
      <c r="E64" s="8">
        <v>0.5</v>
      </c>
      <c r="H64" t="str">
        <f t="shared" si="4"/>
        <v>Poor</v>
      </c>
      <c r="I64" t="str">
        <f t="shared" si="5"/>
        <v>High Discount</v>
      </c>
    </row>
    <row r="65" spans="1:9" x14ac:dyDescent="0.25">
      <c r="A65" t="s">
        <v>112</v>
      </c>
      <c r="B65" s="4">
        <v>850</v>
      </c>
      <c r="C65" s="4">
        <v>1700</v>
      </c>
      <c r="D65" s="4">
        <f t="shared" si="3"/>
        <v>850</v>
      </c>
      <c r="E65" s="8">
        <v>0.5</v>
      </c>
      <c r="H65" t="str">
        <f t="shared" si="4"/>
        <v>Poor</v>
      </c>
      <c r="I65" t="str">
        <f t="shared" si="5"/>
        <v>High Discount</v>
      </c>
    </row>
    <row r="66" spans="1:9" x14ac:dyDescent="0.25">
      <c r="A66" t="s">
        <v>116</v>
      </c>
      <c r="B66" s="4">
        <v>1200</v>
      </c>
      <c r="C66" s="4">
        <v>2400</v>
      </c>
      <c r="D66" s="4">
        <f t="shared" ref="D66:D97" si="6">C66-B66</f>
        <v>1200</v>
      </c>
      <c r="E66" s="8">
        <v>0.5</v>
      </c>
      <c r="H66" t="str">
        <f t="shared" ref="H66:H97" si="7">IF(G66&lt;3,"Poor",IF(G66&lt;4.5,"Average","Excellent"))</f>
        <v>Poor</v>
      </c>
      <c r="I66" t="str">
        <f t="shared" ref="I66:I97" si="8">IF(E66&lt;20%,"Low Discount",IF(E66&lt;40%,"Medium Discount","High Discount"))</f>
        <v>High Discount</v>
      </c>
    </row>
    <row r="67" spans="1:9" x14ac:dyDescent="0.25">
      <c r="A67" t="s">
        <v>56</v>
      </c>
      <c r="B67" s="4">
        <v>475</v>
      </c>
      <c r="C67" s="4">
        <v>931</v>
      </c>
      <c r="D67" s="4">
        <f t="shared" si="6"/>
        <v>456</v>
      </c>
      <c r="E67" s="8">
        <v>0.49</v>
      </c>
      <c r="H67" t="str">
        <f t="shared" si="7"/>
        <v>Poor</v>
      </c>
      <c r="I67" t="str">
        <f t="shared" si="8"/>
        <v>High Discount</v>
      </c>
    </row>
    <row r="68" spans="1:9" x14ac:dyDescent="0.25">
      <c r="A68" t="s">
        <v>62</v>
      </c>
      <c r="B68" s="4">
        <v>671</v>
      </c>
      <c r="C68" s="4">
        <v>1316</v>
      </c>
      <c r="D68" s="4">
        <f t="shared" si="6"/>
        <v>645</v>
      </c>
      <c r="E68" s="8">
        <v>0.49</v>
      </c>
      <c r="H68" t="str">
        <f t="shared" si="7"/>
        <v>Poor</v>
      </c>
      <c r="I68" t="str">
        <f t="shared" si="8"/>
        <v>High Discount</v>
      </c>
    </row>
    <row r="69" spans="1:9" x14ac:dyDescent="0.25">
      <c r="A69" t="s">
        <v>72</v>
      </c>
      <c r="B69" s="4">
        <v>799</v>
      </c>
      <c r="C69" s="4">
        <v>1567</v>
      </c>
      <c r="D69" s="4">
        <f t="shared" si="6"/>
        <v>768</v>
      </c>
      <c r="E69" s="8">
        <v>0.49</v>
      </c>
      <c r="H69" t="str">
        <f t="shared" si="7"/>
        <v>Poor</v>
      </c>
      <c r="I69" t="str">
        <f t="shared" si="8"/>
        <v>High Discount</v>
      </c>
    </row>
    <row r="70" spans="1:9" x14ac:dyDescent="0.25">
      <c r="A70" t="s">
        <v>101</v>
      </c>
      <c r="B70" s="4">
        <v>230</v>
      </c>
      <c r="C70" s="4">
        <v>450</v>
      </c>
      <c r="D70" s="4">
        <f t="shared" si="6"/>
        <v>220</v>
      </c>
      <c r="E70" s="8">
        <v>0.49</v>
      </c>
      <c r="H70" t="str">
        <f t="shared" si="7"/>
        <v>Poor</v>
      </c>
      <c r="I70" t="str">
        <f t="shared" si="8"/>
        <v>High Discount</v>
      </c>
    </row>
    <row r="71" spans="1:9" x14ac:dyDescent="0.25">
      <c r="A71" t="s">
        <v>64</v>
      </c>
      <c r="B71" s="4">
        <v>176</v>
      </c>
      <c r="C71" s="4">
        <v>345</v>
      </c>
      <c r="D71" s="4">
        <f t="shared" si="6"/>
        <v>169</v>
      </c>
      <c r="E71" s="8">
        <v>0.49</v>
      </c>
      <c r="H71" t="str">
        <f t="shared" si="7"/>
        <v>Poor</v>
      </c>
      <c r="I71" t="str">
        <f t="shared" si="8"/>
        <v>High Discount</v>
      </c>
    </row>
    <row r="72" spans="1:9" x14ac:dyDescent="0.25">
      <c r="A72" t="s">
        <v>108</v>
      </c>
      <c r="B72" s="4">
        <v>274</v>
      </c>
      <c r="C72" s="4">
        <v>537</v>
      </c>
      <c r="D72" s="4">
        <f t="shared" si="6"/>
        <v>263</v>
      </c>
      <c r="E72" s="8">
        <v>0.49</v>
      </c>
      <c r="H72" t="str">
        <f t="shared" si="7"/>
        <v>Poor</v>
      </c>
      <c r="I72" t="str">
        <f t="shared" si="8"/>
        <v>High Discount</v>
      </c>
    </row>
    <row r="73" spans="1:9" x14ac:dyDescent="0.25">
      <c r="A73" t="s">
        <v>72</v>
      </c>
      <c r="B73" s="4">
        <v>657</v>
      </c>
      <c r="C73" s="4">
        <v>1288</v>
      </c>
      <c r="D73" s="4">
        <f t="shared" si="6"/>
        <v>631</v>
      </c>
      <c r="E73" s="8">
        <v>0.49</v>
      </c>
      <c r="H73" t="str">
        <f t="shared" si="7"/>
        <v>Poor</v>
      </c>
      <c r="I73" t="str">
        <f t="shared" si="8"/>
        <v>High Discount</v>
      </c>
    </row>
    <row r="74" spans="1:9" x14ac:dyDescent="0.25">
      <c r="A74" t="s">
        <v>119</v>
      </c>
      <c r="B74" s="4">
        <v>248</v>
      </c>
      <c r="C74" s="4">
        <v>486</v>
      </c>
      <c r="D74" s="4">
        <f t="shared" si="6"/>
        <v>238</v>
      </c>
      <c r="E74" s="8">
        <v>0.49</v>
      </c>
      <c r="H74" t="str">
        <f t="shared" si="7"/>
        <v>Poor</v>
      </c>
      <c r="I74" t="str">
        <f t="shared" si="8"/>
        <v>High Discount</v>
      </c>
    </row>
    <row r="75" spans="1:9" x14ac:dyDescent="0.25">
      <c r="A75" t="s">
        <v>121</v>
      </c>
      <c r="B75" s="4">
        <v>525</v>
      </c>
      <c r="C75" s="4">
        <v>1029</v>
      </c>
      <c r="D75" s="4">
        <f t="shared" si="6"/>
        <v>504</v>
      </c>
      <c r="E75" s="8">
        <v>0.49</v>
      </c>
      <c r="H75" t="str">
        <f t="shared" si="7"/>
        <v>Poor</v>
      </c>
      <c r="I75" t="str">
        <f t="shared" si="8"/>
        <v>High Discount</v>
      </c>
    </row>
    <row r="76" spans="1:9" x14ac:dyDescent="0.25">
      <c r="A76" t="s">
        <v>71</v>
      </c>
      <c r="B76" s="4">
        <v>699</v>
      </c>
      <c r="C76" s="4">
        <v>1343</v>
      </c>
      <c r="D76" s="4">
        <f t="shared" si="6"/>
        <v>644</v>
      </c>
      <c r="E76" s="8">
        <v>0.48</v>
      </c>
      <c r="H76" t="str">
        <f t="shared" si="7"/>
        <v>Poor</v>
      </c>
      <c r="I76" t="str">
        <f t="shared" si="8"/>
        <v>High Discount</v>
      </c>
    </row>
    <row r="77" spans="1:9" x14ac:dyDescent="0.25">
      <c r="A77" t="s">
        <v>113</v>
      </c>
      <c r="B77" s="4">
        <v>1300</v>
      </c>
      <c r="C77" s="4">
        <v>2500</v>
      </c>
      <c r="D77" s="4">
        <f t="shared" si="6"/>
        <v>1200</v>
      </c>
      <c r="E77" s="8">
        <v>0.48</v>
      </c>
      <c r="H77" t="str">
        <f t="shared" si="7"/>
        <v>Poor</v>
      </c>
      <c r="I77" t="str">
        <f t="shared" si="8"/>
        <v>High Discount</v>
      </c>
    </row>
    <row r="78" spans="1:9" x14ac:dyDescent="0.25">
      <c r="A78" t="s">
        <v>114</v>
      </c>
      <c r="B78" s="4">
        <v>105</v>
      </c>
      <c r="C78" s="4">
        <v>200</v>
      </c>
      <c r="D78" s="4">
        <f t="shared" si="6"/>
        <v>95</v>
      </c>
      <c r="E78" s="8">
        <v>0.48</v>
      </c>
      <c r="H78" t="str">
        <f t="shared" si="7"/>
        <v>Poor</v>
      </c>
      <c r="I78" t="str">
        <f t="shared" si="8"/>
        <v>High Discount</v>
      </c>
    </row>
    <row r="79" spans="1:9" x14ac:dyDescent="0.25">
      <c r="A79" t="s">
        <v>98</v>
      </c>
      <c r="B79" s="4">
        <v>790</v>
      </c>
      <c r="C79" s="4">
        <v>1485</v>
      </c>
      <c r="D79" s="4">
        <f t="shared" si="6"/>
        <v>695</v>
      </c>
      <c r="E79" s="8">
        <v>0.47</v>
      </c>
      <c r="H79" t="str">
        <f t="shared" si="7"/>
        <v>Poor</v>
      </c>
      <c r="I79" t="str">
        <f t="shared" si="8"/>
        <v>High Discount</v>
      </c>
    </row>
    <row r="80" spans="1:9" x14ac:dyDescent="0.25">
      <c r="A80" t="s">
        <v>115</v>
      </c>
      <c r="B80" s="4">
        <v>899</v>
      </c>
      <c r="C80" s="4">
        <v>1699</v>
      </c>
      <c r="D80" s="4">
        <f t="shared" si="6"/>
        <v>800</v>
      </c>
      <c r="E80" s="8">
        <v>0.47</v>
      </c>
      <c r="H80" t="str">
        <f t="shared" si="7"/>
        <v>Poor</v>
      </c>
      <c r="I80" t="str">
        <f t="shared" si="8"/>
        <v>High Discount</v>
      </c>
    </row>
    <row r="81" spans="1:9" x14ac:dyDescent="0.25">
      <c r="A81" t="s">
        <v>134</v>
      </c>
      <c r="B81" s="4">
        <v>169</v>
      </c>
      <c r="C81" s="4">
        <v>320</v>
      </c>
      <c r="D81" s="4">
        <f t="shared" si="6"/>
        <v>151</v>
      </c>
      <c r="E81" s="8">
        <v>0.47</v>
      </c>
      <c r="H81" t="str">
        <f t="shared" si="7"/>
        <v>Poor</v>
      </c>
      <c r="I81" t="str">
        <f t="shared" si="8"/>
        <v>High Discount</v>
      </c>
    </row>
    <row r="82" spans="1:9" x14ac:dyDescent="0.25">
      <c r="A82" t="s">
        <v>45</v>
      </c>
      <c r="B82" s="4">
        <v>2200</v>
      </c>
      <c r="C82" s="4">
        <v>4080</v>
      </c>
      <c r="D82" s="4">
        <f t="shared" si="6"/>
        <v>1880</v>
      </c>
      <c r="E82" s="8">
        <v>0.46</v>
      </c>
      <c r="H82" t="str">
        <f t="shared" si="7"/>
        <v>Poor</v>
      </c>
      <c r="I82" t="str">
        <f t="shared" si="8"/>
        <v>High Discount</v>
      </c>
    </row>
    <row r="83" spans="1:9" x14ac:dyDescent="0.25">
      <c r="A83" t="s">
        <v>70</v>
      </c>
      <c r="B83" s="4">
        <v>499</v>
      </c>
      <c r="C83" s="4">
        <v>900</v>
      </c>
      <c r="D83" s="4">
        <f t="shared" si="6"/>
        <v>401</v>
      </c>
      <c r="E83" s="8">
        <v>0.45</v>
      </c>
      <c r="H83" t="str">
        <f t="shared" si="7"/>
        <v>Poor</v>
      </c>
      <c r="I83" t="str">
        <f t="shared" si="8"/>
        <v>High Discount</v>
      </c>
    </row>
    <row r="84" spans="1:9" x14ac:dyDescent="0.25">
      <c r="A84" t="s">
        <v>99</v>
      </c>
      <c r="B84" s="4">
        <v>690</v>
      </c>
      <c r="C84" s="4">
        <v>1200</v>
      </c>
      <c r="D84" s="4">
        <f t="shared" si="6"/>
        <v>510</v>
      </c>
      <c r="E84" s="8">
        <v>0.43</v>
      </c>
      <c r="H84" t="str">
        <f t="shared" si="7"/>
        <v>Poor</v>
      </c>
      <c r="I84" t="str">
        <f t="shared" si="8"/>
        <v>High Discount</v>
      </c>
    </row>
    <row r="85" spans="1:9" x14ac:dyDescent="0.25">
      <c r="A85" t="s">
        <v>111</v>
      </c>
      <c r="B85" s="4">
        <v>630</v>
      </c>
      <c r="C85" s="4">
        <v>1100</v>
      </c>
      <c r="D85" s="4">
        <f t="shared" si="6"/>
        <v>470</v>
      </c>
      <c r="E85" s="8">
        <v>0.43</v>
      </c>
      <c r="H85" t="str">
        <f t="shared" si="7"/>
        <v>Poor</v>
      </c>
      <c r="I85" t="str">
        <f t="shared" si="8"/>
        <v>High Discount</v>
      </c>
    </row>
    <row r="86" spans="1:9" x14ac:dyDescent="0.25">
      <c r="A86" t="s">
        <v>35</v>
      </c>
      <c r="B86" s="4">
        <v>1860</v>
      </c>
      <c r="C86" s="4">
        <v>3220</v>
      </c>
      <c r="D86" s="4">
        <f t="shared" si="6"/>
        <v>1360</v>
      </c>
      <c r="E86" s="8">
        <v>0.42</v>
      </c>
      <c r="H86" t="str">
        <f t="shared" si="7"/>
        <v>Poor</v>
      </c>
      <c r="I86" t="str">
        <f t="shared" si="8"/>
        <v>High Discount</v>
      </c>
    </row>
    <row r="87" spans="1:9" x14ac:dyDescent="0.25">
      <c r="A87" t="s">
        <v>58</v>
      </c>
      <c r="B87" s="4">
        <v>610</v>
      </c>
      <c r="C87" s="4">
        <v>1060</v>
      </c>
      <c r="D87" s="4">
        <f t="shared" si="6"/>
        <v>450</v>
      </c>
      <c r="E87" s="8">
        <v>0.42</v>
      </c>
      <c r="H87" t="str">
        <f t="shared" si="7"/>
        <v>Poor</v>
      </c>
      <c r="I87" t="str">
        <f t="shared" si="8"/>
        <v>High Discount</v>
      </c>
    </row>
    <row r="88" spans="1:9" x14ac:dyDescent="0.25">
      <c r="A88" t="s">
        <v>122</v>
      </c>
      <c r="B88" s="4">
        <v>1080</v>
      </c>
      <c r="C88" s="4">
        <v>1874</v>
      </c>
      <c r="D88" s="4">
        <f t="shared" si="6"/>
        <v>794</v>
      </c>
      <c r="E88" s="8">
        <v>0.42</v>
      </c>
      <c r="H88" t="str">
        <f t="shared" si="7"/>
        <v>Poor</v>
      </c>
      <c r="I88" t="str">
        <f t="shared" si="8"/>
        <v>High Discount</v>
      </c>
    </row>
    <row r="89" spans="1:9" x14ac:dyDescent="0.25">
      <c r="A89" t="s">
        <v>69</v>
      </c>
      <c r="B89" s="4">
        <v>799</v>
      </c>
      <c r="C89" s="4">
        <v>1343</v>
      </c>
      <c r="D89" s="4">
        <f t="shared" si="6"/>
        <v>544</v>
      </c>
      <c r="E89" s="8">
        <v>0.41</v>
      </c>
      <c r="H89" t="str">
        <f t="shared" si="7"/>
        <v>Poor</v>
      </c>
      <c r="I89" t="str">
        <f t="shared" si="8"/>
        <v>High Discount</v>
      </c>
    </row>
    <row r="90" spans="1:9" x14ac:dyDescent="0.25">
      <c r="A90" t="s">
        <v>124</v>
      </c>
      <c r="B90" s="4">
        <v>1420</v>
      </c>
      <c r="C90" s="4">
        <v>2420</v>
      </c>
      <c r="D90" s="4">
        <f t="shared" si="6"/>
        <v>1000</v>
      </c>
      <c r="E90" s="8">
        <v>0.41</v>
      </c>
      <c r="H90" t="str">
        <f t="shared" si="7"/>
        <v>Poor</v>
      </c>
      <c r="I90" t="str">
        <f t="shared" si="8"/>
        <v>High Discount</v>
      </c>
    </row>
    <row r="91" spans="1:9" x14ac:dyDescent="0.25">
      <c r="A91" t="s">
        <v>55</v>
      </c>
      <c r="B91" s="4">
        <v>2750</v>
      </c>
      <c r="C91" s="4">
        <v>4471</v>
      </c>
      <c r="D91" s="4">
        <f t="shared" si="6"/>
        <v>1721</v>
      </c>
      <c r="E91" s="8">
        <v>0.38</v>
      </c>
      <c r="H91" t="str">
        <f t="shared" si="7"/>
        <v>Poor</v>
      </c>
      <c r="I91" t="str">
        <f t="shared" si="8"/>
        <v>Medium Discount</v>
      </c>
    </row>
    <row r="92" spans="1:9" x14ac:dyDescent="0.25">
      <c r="A92" t="s">
        <v>63</v>
      </c>
      <c r="B92" s="4">
        <v>1200</v>
      </c>
      <c r="C92" s="4">
        <v>1950</v>
      </c>
      <c r="D92" s="4">
        <f t="shared" si="6"/>
        <v>750</v>
      </c>
      <c r="E92" s="8">
        <v>0.38</v>
      </c>
      <c r="H92" t="str">
        <f t="shared" si="7"/>
        <v>Poor</v>
      </c>
      <c r="I92" t="str">
        <f t="shared" si="8"/>
        <v>Medium Discount</v>
      </c>
    </row>
    <row r="93" spans="1:9" x14ac:dyDescent="0.25">
      <c r="A93" t="s">
        <v>104</v>
      </c>
      <c r="B93" s="4">
        <v>1460</v>
      </c>
      <c r="C93" s="4">
        <v>2290</v>
      </c>
      <c r="D93" s="4">
        <f t="shared" si="6"/>
        <v>830</v>
      </c>
      <c r="E93" s="8">
        <v>0.36</v>
      </c>
      <c r="H93" t="str">
        <f t="shared" si="7"/>
        <v>Poor</v>
      </c>
      <c r="I93" t="str">
        <f t="shared" si="8"/>
        <v>Medium Discount</v>
      </c>
    </row>
    <row r="94" spans="1:9" x14ac:dyDescent="0.25">
      <c r="A94" t="s">
        <v>127</v>
      </c>
      <c r="B94" s="4">
        <v>1150</v>
      </c>
      <c r="C94" s="4">
        <v>1737</v>
      </c>
      <c r="D94" s="4">
        <f t="shared" si="6"/>
        <v>587</v>
      </c>
      <c r="E94" s="8">
        <v>0.34</v>
      </c>
      <c r="H94" t="str">
        <f t="shared" si="7"/>
        <v>Poor</v>
      </c>
      <c r="I94" t="str">
        <f t="shared" si="8"/>
        <v>Medium Discount</v>
      </c>
    </row>
    <row r="95" spans="1:9" x14ac:dyDescent="0.25">
      <c r="A95" t="s">
        <v>128</v>
      </c>
      <c r="B95" s="4">
        <v>1190</v>
      </c>
      <c r="C95" s="4">
        <v>1810</v>
      </c>
      <c r="D95" s="4">
        <f t="shared" si="6"/>
        <v>620</v>
      </c>
      <c r="E95" s="8">
        <v>0.34</v>
      </c>
      <c r="H95" t="str">
        <f t="shared" si="7"/>
        <v>Poor</v>
      </c>
      <c r="I95" t="str">
        <f t="shared" si="8"/>
        <v>Medium Discount</v>
      </c>
    </row>
    <row r="96" spans="1:9" x14ac:dyDescent="0.25">
      <c r="A96" t="s">
        <v>61</v>
      </c>
      <c r="B96" s="4">
        <v>1190</v>
      </c>
      <c r="C96" s="4">
        <v>1785</v>
      </c>
      <c r="D96" s="4">
        <f t="shared" si="6"/>
        <v>595</v>
      </c>
      <c r="E96" s="8">
        <v>0.33</v>
      </c>
      <c r="H96" t="str">
        <f t="shared" si="7"/>
        <v>Poor</v>
      </c>
      <c r="I96" t="str">
        <f t="shared" si="8"/>
        <v>Medium Discount</v>
      </c>
    </row>
    <row r="97" spans="1:9" x14ac:dyDescent="0.25">
      <c r="A97" t="s">
        <v>73</v>
      </c>
      <c r="B97" s="4">
        <v>2799</v>
      </c>
      <c r="C97" s="4">
        <v>3810</v>
      </c>
      <c r="D97" s="4">
        <f t="shared" si="6"/>
        <v>1011</v>
      </c>
      <c r="E97" s="8">
        <v>0.27</v>
      </c>
      <c r="H97" t="str">
        <f t="shared" si="7"/>
        <v>Poor</v>
      </c>
      <c r="I97" t="str">
        <f t="shared" si="8"/>
        <v>Medium Discount</v>
      </c>
    </row>
    <row r="98" spans="1:9" x14ac:dyDescent="0.25">
      <c r="A98" t="s">
        <v>126</v>
      </c>
      <c r="B98" s="4">
        <v>198</v>
      </c>
      <c r="C98" s="4">
        <v>260</v>
      </c>
      <c r="D98" s="4">
        <f t="shared" ref="D98:D129" si="9">C98-B98</f>
        <v>62</v>
      </c>
      <c r="E98" s="8">
        <v>0.24</v>
      </c>
      <c r="H98" t="str">
        <f t="shared" ref="H98:H129" si="10">IF(G98&lt;3,"Poor",IF(G98&lt;4.5,"Average","Excellent"))</f>
        <v>Poor</v>
      </c>
      <c r="I98" t="str">
        <f t="shared" ref="I98:I113" si="11">IF(E98&lt;20%,"Low Discount",IF(E98&lt;40%,"Medium Discount","High Discount"))</f>
        <v>Medium Discount</v>
      </c>
    </row>
    <row r="99" spans="1:9" x14ac:dyDescent="0.25">
      <c r="A99" t="s">
        <v>67</v>
      </c>
      <c r="B99" s="4">
        <v>299</v>
      </c>
      <c r="C99" s="4">
        <v>384</v>
      </c>
      <c r="D99" s="4">
        <f t="shared" si="9"/>
        <v>85</v>
      </c>
      <c r="E99" s="8">
        <v>0.22</v>
      </c>
      <c r="H99" t="str">
        <f t="shared" si="10"/>
        <v>Poor</v>
      </c>
      <c r="I99" t="str">
        <f t="shared" si="11"/>
        <v>Medium Discount</v>
      </c>
    </row>
    <row r="100" spans="1:9" x14ac:dyDescent="0.25">
      <c r="A100" t="s">
        <v>107</v>
      </c>
      <c r="B100" s="4">
        <v>1466</v>
      </c>
      <c r="C100" s="4">
        <v>1699</v>
      </c>
      <c r="D100" s="4">
        <f t="shared" si="9"/>
        <v>233</v>
      </c>
      <c r="E100" s="8">
        <v>0.14000000000000001</v>
      </c>
      <c r="H100" t="str">
        <f t="shared" si="10"/>
        <v>Poor</v>
      </c>
      <c r="I100" t="str">
        <f t="shared" si="11"/>
        <v>Low Discount</v>
      </c>
    </row>
    <row r="101" spans="1:9" x14ac:dyDescent="0.25">
      <c r="A101" t="s">
        <v>110</v>
      </c>
      <c r="B101" s="4">
        <v>1468</v>
      </c>
      <c r="C101" s="4">
        <v>1699</v>
      </c>
      <c r="D101" s="4">
        <f t="shared" si="9"/>
        <v>231</v>
      </c>
      <c r="E101" s="8">
        <v>0.14000000000000001</v>
      </c>
      <c r="H101" t="str">
        <f t="shared" si="10"/>
        <v>Poor</v>
      </c>
      <c r="I101" t="str">
        <f t="shared" si="11"/>
        <v>Low Discount</v>
      </c>
    </row>
    <row r="102" spans="1:9" x14ac:dyDescent="0.25">
      <c r="A102" t="s">
        <v>109</v>
      </c>
      <c r="B102" s="4">
        <v>799</v>
      </c>
      <c r="C102" s="4">
        <v>900</v>
      </c>
      <c r="D102" s="4">
        <f t="shared" si="9"/>
        <v>101</v>
      </c>
      <c r="E102" s="8">
        <v>0.11</v>
      </c>
      <c r="H102" t="str">
        <f t="shared" si="10"/>
        <v>Poor</v>
      </c>
      <c r="I102" t="str">
        <f t="shared" si="11"/>
        <v>Low Discount</v>
      </c>
    </row>
    <row r="103" spans="1:9" x14ac:dyDescent="0.25">
      <c r="A103" t="s">
        <v>117</v>
      </c>
      <c r="B103" s="4">
        <v>1526</v>
      </c>
      <c r="C103" s="4">
        <v>1660</v>
      </c>
      <c r="D103" s="4">
        <f t="shared" si="9"/>
        <v>134</v>
      </c>
      <c r="E103" s="8">
        <v>0.08</v>
      </c>
      <c r="H103" t="str">
        <f t="shared" si="10"/>
        <v>Poor</v>
      </c>
      <c r="I103" t="str">
        <f t="shared" si="11"/>
        <v>Low Discount</v>
      </c>
    </row>
    <row r="104" spans="1:9" x14ac:dyDescent="0.25">
      <c r="A104" t="s">
        <v>100</v>
      </c>
      <c r="B104" s="4">
        <v>1732</v>
      </c>
      <c r="C104" s="4">
        <v>1799</v>
      </c>
      <c r="D104" s="4">
        <f t="shared" si="9"/>
        <v>67</v>
      </c>
      <c r="E104" s="8">
        <v>0.04</v>
      </c>
      <c r="H104" t="str">
        <f t="shared" si="10"/>
        <v>Poor</v>
      </c>
      <c r="I104" t="str">
        <f t="shared" si="11"/>
        <v>Low Discount</v>
      </c>
    </row>
    <row r="105" spans="1:9" x14ac:dyDescent="0.25">
      <c r="A105" t="s">
        <v>120</v>
      </c>
      <c r="B105" s="4">
        <v>3546</v>
      </c>
      <c r="C105" s="4">
        <v>3699</v>
      </c>
      <c r="D105" s="4">
        <f t="shared" si="9"/>
        <v>153</v>
      </c>
      <c r="E105" s="8">
        <v>0.04</v>
      </c>
      <c r="H105" t="str">
        <f t="shared" si="10"/>
        <v>Poor</v>
      </c>
      <c r="I105" t="str">
        <f t="shared" si="11"/>
        <v>Low Discount</v>
      </c>
    </row>
    <row r="106" spans="1:9" x14ac:dyDescent="0.25">
      <c r="A106" t="s">
        <v>68</v>
      </c>
      <c r="B106" s="4">
        <v>1459</v>
      </c>
      <c r="C106" s="4">
        <v>1499</v>
      </c>
      <c r="D106" s="4">
        <f t="shared" si="9"/>
        <v>40</v>
      </c>
      <c r="E106" s="8">
        <v>0.03</v>
      </c>
      <c r="H106" t="str">
        <f t="shared" si="10"/>
        <v>Poor</v>
      </c>
      <c r="I106" t="str">
        <f t="shared" si="11"/>
        <v>Low Discount</v>
      </c>
    </row>
    <row r="107" spans="1:9" x14ac:dyDescent="0.25">
      <c r="A107" t="s">
        <v>59</v>
      </c>
      <c r="B107" s="4">
        <v>2132</v>
      </c>
      <c r="C107" s="4">
        <v>2169</v>
      </c>
      <c r="D107" s="4">
        <f t="shared" si="9"/>
        <v>37</v>
      </c>
      <c r="E107" s="8">
        <v>0.02</v>
      </c>
      <c r="H107" t="str">
        <f t="shared" si="10"/>
        <v>Poor</v>
      </c>
      <c r="I107" t="str">
        <f t="shared" si="11"/>
        <v>Low Discount</v>
      </c>
    </row>
    <row r="108" spans="1:9" x14ac:dyDescent="0.25">
      <c r="A108" t="s">
        <v>66</v>
      </c>
      <c r="B108" s="4">
        <v>1660</v>
      </c>
      <c r="C108" s="4">
        <v>1699</v>
      </c>
      <c r="D108" s="4">
        <f t="shared" si="9"/>
        <v>39</v>
      </c>
      <c r="E108" s="8">
        <v>0.02</v>
      </c>
      <c r="H108" t="str">
        <f t="shared" si="10"/>
        <v>Poor</v>
      </c>
      <c r="I108" t="str">
        <f t="shared" si="11"/>
        <v>Low Discount</v>
      </c>
    </row>
    <row r="109" spans="1:9" x14ac:dyDescent="0.25">
      <c r="A109" t="s">
        <v>105</v>
      </c>
      <c r="B109" s="4">
        <v>1666</v>
      </c>
      <c r="C109" s="4">
        <v>1699</v>
      </c>
      <c r="D109" s="4">
        <f t="shared" si="9"/>
        <v>33</v>
      </c>
      <c r="E109" s="8">
        <v>0.02</v>
      </c>
      <c r="H109" t="str">
        <f t="shared" si="10"/>
        <v>Poor</v>
      </c>
      <c r="I109" t="str">
        <f t="shared" si="11"/>
        <v>Low Discount</v>
      </c>
    </row>
    <row r="110" spans="1:9" x14ac:dyDescent="0.25">
      <c r="A110" t="s">
        <v>118</v>
      </c>
      <c r="B110" s="4">
        <v>1462</v>
      </c>
      <c r="C110" s="4">
        <v>1499</v>
      </c>
      <c r="D110" s="4">
        <f t="shared" si="9"/>
        <v>37</v>
      </c>
      <c r="E110" s="8">
        <v>0.02</v>
      </c>
      <c r="H110" t="str">
        <f t="shared" si="10"/>
        <v>Poor</v>
      </c>
      <c r="I110" t="str">
        <f t="shared" si="11"/>
        <v>Low Discount</v>
      </c>
    </row>
    <row r="111" spans="1:9" x14ac:dyDescent="0.25">
      <c r="A111" t="s">
        <v>129</v>
      </c>
      <c r="B111" s="4">
        <v>1658</v>
      </c>
      <c r="C111" s="4">
        <v>1699</v>
      </c>
      <c r="D111" s="4">
        <f t="shared" si="9"/>
        <v>41</v>
      </c>
      <c r="E111" s="8">
        <v>0.02</v>
      </c>
      <c r="H111" t="str">
        <f t="shared" si="10"/>
        <v>Poor</v>
      </c>
      <c r="I111" t="str">
        <f t="shared" si="11"/>
        <v>Low Discount</v>
      </c>
    </row>
    <row r="112" spans="1:9" x14ac:dyDescent="0.25">
      <c r="A112" t="s">
        <v>130</v>
      </c>
      <c r="B112" s="4">
        <v>1768</v>
      </c>
      <c r="C112" s="4">
        <v>1799</v>
      </c>
      <c r="D112" s="4">
        <f t="shared" si="9"/>
        <v>31</v>
      </c>
      <c r="E112" s="8">
        <v>0.02</v>
      </c>
      <c r="H112" t="str">
        <f t="shared" si="10"/>
        <v>Poor</v>
      </c>
      <c r="I112" t="str">
        <f t="shared" si="11"/>
        <v>Low Discount</v>
      </c>
    </row>
    <row r="113" spans="1:9" x14ac:dyDescent="0.25">
      <c r="A113" t="s">
        <v>125</v>
      </c>
      <c r="B113" s="4">
        <v>1875</v>
      </c>
      <c r="C113" s="4">
        <v>1899</v>
      </c>
      <c r="D113" s="4">
        <f t="shared" si="9"/>
        <v>24</v>
      </c>
      <c r="E113" s="8">
        <v>0.01</v>
      </c>
      <c r="H113" t="str">
        <f t="shared" si="10"/>
        <v>Poor</v>
      </c>
      <c r="I113" t="str">
        <f t="shared" si="11"/>
        <v>Low Discount</v>
      </c>
    </row>
  </sheetData>
  <sortState xmlns:xlrd2="http://schemas.microsoft.com/office/spreadsheetml/2017/richdata2" ref="A2:I113">
    <sortCondition descending="1" ref="F1:F113"/>
  </sortState>
  <mergeCells count="10">
    <mergeCell ref="K3:N3"/>
    <mergeCell ref="L10:N10"/>
    <mergeCell ref="L13:N13"/>
    <mergeCell ref="K18:N18"/>
    <mergeCell ref="K21:N21"/>
    <mergeCell ref="K31:M31"/>
    <mergeCell ref="K33:K42"/>
    <mergeCell ref="K43:K52"/>
    <mergeCell ref="K24:N24"/>
    <mergeCell ref="K26:N26"/>
  </mergeCells>
  <phoneticPr fontId="21" type="noConversion"/>
  <dataValidations count="1">
    <dataValidation type="decimal" allowBlank="1" showInputMessage="1" showErrorMessage="1" sqref="G2:G113" xr:uid="{8F0111DB-DB1D-49BF-B944-FA42728076B8}">
      <formula1>1</formula1>
      <formula2>5</formula2>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65A4-5F43-4BD9-8F15-22B5277F283D}">
  <dimension ref="A1"/>
  <sheetViews>
    <sheetView workbookViewId="0">
      <selection activeCell="G15" sqref="G15"/>
    </sheetView>
  </sheetViews>
  <sheetFormatPr defaultRowHeight="15" x14ac:dyDescent="0.25"/>
  <cols>
    <col min="1" max="16384" width="9.140625" style="5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 data</vt:lpstr>
      <vt:lpstr>Sheet5</vt:lpstr>
      <vt:lpstr>Jumia Ratings 1 (2)</vt:lpstr>
      <vt:lpstr>Average rating by product</vt:lpstr>
      <vt:lpstr>Average review by product</vt:lpstr>
      <vt:lpstr>Sum of discount by product</vt:lpstr>
      <vt:lpstr>Sheet6</vt:lpstr>
      <vt:lpstr>Jumia Ratings 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Purity Ngugi</cp:lastModifiedBy>
  <dcterms:created xsi:type="dcterms:W3CDTF">2025-06-09T02:57:37Z</dcterms:created>
  <dcterms:modified xsi:type="dcterms:W3CDTF">2025-06-13T21:49:50Z</dcterms:modified>
</cp:coreProperties>
</file>