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rtin/Dropbox/Documents/PurpleMeanie/Projects/Caterham/EV/Src/TorqueAndPowerComparisons/"/>
    </mc:Choice>
  </mc:AlternateContent>
  <xr:revisionPtr revIDLastSave="0" documentId="13_ncr:1_{B60BAA3E-D6AC-FC49-B3A0-F1D5CC734DFC}" xr6:coauthVersionLast="47" xr6:coauthVersionMax="47" xr10:uidLastSave="{00000000-0000-0000-0000-000000000000}"/>
  <bookViews>
    <workbookView xWindow="3660" yWindow="2660" windowWidth="27640" windowHeight="16940" xr2:uid="{0CBE4D72-8450-DD47-8708-222590B86B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22" i="1"/>
  <c r="I23" i="1"/>
  <c r="I25" i="1"/>
  <c r="I32" i="1"/>
  <c r="I45" i="1"/>
  <c r="I55" i="1"/>
  <c r="H11" i="1"/>
  <c r="H21" i="1"/>
  <c r="H31" i="1"/>
  <c r="H61" i="1"/>
  <c r="H71" i="1"/>
  <c r="F8" i="1"/>
  <c r="F9" i="1"/>
  <c r="F11" i="1"/>
  <c r="F38" i="1"/>
  <c r="F39" i="1"/>
  <c r="F41" i="1"/>
  <c r="F48" i="1"/>
  <c r="F68" i="1"/>
  <c r="F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3" i="1"/>
  <c r="F3" i="1" s="1"/>
  <c r="D4" i="1"/>
  <c r="D5" i="1"/>
  <c r="F5" i="1" s="1"/>
  <c r="D6" i="1"/>
  <c r="I6" i="1" s="1"/>
  <c r="D7" i="1"/>
  <c r="I7" i="1" s="1"/>
  <c r="D8" i="1"/>
  <c r="I8" i="1" s="1"/>
  <c r="D9" i="1"/>
  <c r="I9" i="1" s="1"/>
  <c r="D10" i="1"/>
  <c r="F10" i="1" s="1"/>
  <c r="D11" i="1"/>
  <c r="I11" i="1" s="1"/>
  <c r="D12" i="1"/>
  <c r="F12" i="1" s="1"/>
  <c r="D13" i="1"/>
  <c r="F13" i="1" s="1"/>
  <c r="D14" i="1"/>
  <c r="D15" i="1"/>
  <c r="F15" i="1" s="1"/>
  <c r="D16" i="1"/>
  <c r="I16" i="1" s="1"/>
  <c r="D17" i="1"/>
  <c r="I17" i="1" s="1"/>
  <c r="D18" i="1"/>
  <c r="I18" i="1" s="1"/>
  <c r="D19" i="1"/>
  <c r="I19" i="1" s="1"/>
  <c r="D20" i="1"/>
  <c r="F20" i="1" s="1"/>
  <c r="D21" i="1"/>
  <c r="I21" i="1" s="1"/>
  <c r="D22" i="1"/>
  <c r="F22" i="1" s="1"/>
  <c r="D23" i="1"/>
  <c r="F23" i="1" s="1"/>
  <c r="D24" i="1"/>
  <c r="D25" i="1"/>
  <c r="F25" i="1" s="1"/>
  <c r="D26" i="1"/>
  <c r="I26" i="1" s="1"/>
  <c r="D27" i="1"/>
  <c r="I27" i="1" s="1"/>
  <c r="D28" i="1"/>
  <c r="I28" i="1" s="1"/>
  <c r="D29" i="1"/>
  <c r="I29" i="1" s="1"/>
  <c r="D30" i="1"/>
  <c r="F30" i="1" s="1"/>
  <c r="D31" i="1"/>
  <c r="I31" i="1" s="1"/>
  <c r="D32" i="1"/>
  <c r="F32" i="1" s="1"/>
  <c r="D33" i="1"/>
  <c r="F33" i="1" s="1"/>
  <c r="D34" i="1"/>
  <c r="D35" i="1"/>
  <c r="F35" i="1" s="1"/>
  <c r="D36" i="1"/>
  <c r="I36" i="1" s="1"/>
  <c r="D37" i="1"/>
  <c r="I37" i="1" s="1"/>
  <c r="D38" i="1"/>
  <c r="I38" i="1" s="1"/>
  <c r="D39" i="1"/>
  <c r="I39" i="1" s="1"/>
  <c r="D40" i="1"/>
  <c r="F40" i="1" s="1"/>
  <c r="D41" i="1"/>
  <c r="I41" i="1" s="1"/>
  <c r="D42" i="1"/>
  <c r="F42" i="1" s="1"/>
  <c r="D43" i="1"/>
  <c r="F43" i="1" s="1"/>
  <c r="D44" i="1"/>
  <c r="D45" i="1"/>
  <c r="F45" i="1" s="1"/>
  <c r="D46" i="1"/>
  <c r="I46" i="1" s="1"/>
  <c r="D47" i="1"/>
  <c r="I47" i="1" s="1"/>
  <c r="D48" i="1"/>
  <c r="I48" i="1" s="1"/>
  <c r="D49" i="1"/>
  <c r="I49" i="1" s="1"/>
  <c r="D50" i="1"/>
  <c r="F50" i="1" s="1"/>
  <c r="D51" i="1"/>
  <c r="I51" i="1" s="1"/>
  <c r="D52" i="1"/>
  <c r="F52" i="1" s="1"/>
  <c r="D53" i="1"/>
  <c r="F53" i="1" s="1"/>
  <c r="D54" i="1"/>
  <c r="D55" i="1"/>
  <c r="F55" i="1" s="1"/>
  <c r="D56" i="1"/>
  <c r="I56" i="1" s="1"/>
  <c r="D57" i="1"/>
  <c r="I57" i="1" s="1"/>
  <c r="D58" i="1"/>
  <c r="I58" i="1" s="1"/>
  <c r="D59" i="1"/>
  <c r="I59" i="1" s="1"/>
  <c r="D60" i="1"/>
  <c r="F60" i="1" s="1"/>
  <c r="D61" i="1"/>
  <c r="I61" i="1" s="1"/>
  <c r="D62" i="1"/>
  <c r="F62" i="1" s="1"/>
  <c r="D63" i="1"/>
  <c r="F63" i="1" s="1"/>
  <c r="D64" i="1"/>
  <c r="D65" i="1"/>
  <c r="F65" i="1" s="1"/>
  <c r="D66" i="1"/>
  <c r="I66" i="1" s="1"/>
  <c r="D67" i="1"/>
  <c r="I67" i="1" s="1"/>
  <c r="D68" i="1"/>
  <c r="I68" i="1" s="1"/>
  <c r="D69" i="1"/>
  <c r="I69" i="1" s="1"/>
  <c r="D70" i="1"/>
  <c r="F70" i="1" s="1"/>
  <c r="D71" i="1"/>
  <c r="I71" i="1" s="1"/>
  <c r="D72" i="1"/>
  <c r="F72" i="1" s="1"/>
  <c r="D73" i="1"/>
  <c r="F73" i="1" s="1"/>
  <c r="D2" i="1"/>
  <c r="E2" i="1"/>
  <c r="C3" i="1"/>
  <c r="H3" i="1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C72" i="1"/>
  <c r="H72" i="1" s="1"/>
  <c r="C73" i="1"/>
  <c r="H73" i="1" s="1"/>
  <c r="C2" i="1"/>
  <c r="H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I62" i="1" l="1"/>
  <c r="F31" i="1"/>
  <c r="I2" i="1"/>
  <c r="I64" i="1"/>
  <c r="I54" i="1"/>
  <c r="I44" i="1"/>
  <c r="I34" i="1"/>
  <c r="I24" i="1"/>
  <c r="I14" i="1"/>
  <c r="I4" i="1"/>
  <c r="F49" i="1"/>
  <c r="F18" i="1"/>
  <c r="I65" i="1"/>
  <c r="I33" i="1"/>
  <c r="I13" i="1"/>
  <c r="I52" i="1"/>
  <c r="F61" i="1"/>
  <c r="F29" i="1"/>
  <c r="F59" i="1"/>
  <c r="F28" i="1"/>
  <c r="I43" i="1"/>
  <c r="I12" i="1"/>
  <c r="I63" i="1"/>
  <c r="F58" i="1"/>
  <c r="F21" i="1"/>
  <c r="I73" i="1"/>
  <c r="I42" i="1"/>
  <c r="I5" i="1"/>
  <c r="F71" i="1"/>
  <c r="I53" i="1"/>
  <c r="F51" i="1"/>
  <c r="F19" i="1"/>
  <c r="I72" i="1"/>
  <c r="I35" i="1"/>
  <c r="I3" i="1"/>
  <c r="F67" i="1"/>
  <c r="F57" i="1"/>
  <c r="F47" i="1"/>
  <c r="F37" i="1"/>
  <c r="F27" i="1"/>
  <c r="F17" i="1"/>
  <c r="F7" i="1"/>
  <c r="F2" i="1"/>
  <c r="F66" i="1"/>
  <c r="F56" i="1"/>
  <c r="F46" i="1"/>
  <c r="F36" i="1"/>
  <c r="F26" i="1"/>
  <c r="F16" i="1"/>
  <c r="F6" i="1"/>
  <c r="I70" i="1"/>
  <c r="I60" i="1"/>
  <c r="I50" i="1"/>
  <c r="I40" i="1"/>
  <c r="I30" i="1"/>
  <c r="I20" i="1"/>
  <c r="I10" i="1"/>
  <c r="F64" i="1"/>
  <c r="F54" i="1"/>
  <c r="F44" i="1"/>
  <c r="F34" i="1"/>
  <c r="F24" i="1"/>
  <c r="F14" i="1"/>
  <c r="F4" i="1"/>
</calcChain>
</file>

<file path=xl/sharedStrings.xml><?xml version="1.0" encoding="utf-8"?>
<sst xmlns="http://schemas.openxmlformats.org/spreadsheetml/2006/main" count="152" uniqueCount="152">
  <si>
    <t>1000 rpm:</t>
  </si>
  <si>
    <t>89.7 Nm / 66.2 lb-ft / 9.4 kW / 12.8 PS / 12.6 hp</t>
  </si>
  <si>
    <t>1100 rpm:</t>
  </si>
  <si>
    <t>102 Nm / 75.2 lb-ft / 11.7 kW / 16 PS / 15.7 hp</t>
  </si>
  <si>
    <t>1200 rpm:</t>
  </si>
  <si>
    <t>112.2 Nm / 82.7 lb-ft / 14.1 kW / 19.2 PS / 18.9 hp</t>
  </si>
  <si>
    <t>1300 rpm:</t>
  </si>
  <si>
    <t>120.8 Nm / 89.1 lb-ft / 16.4 kW / 22.4 PS / 22 hp</t>
  </si>
  <si>
    <t>1400 rpm:</t>
  </si>
  <si>
    <t>128.2 Nm / 94.5 lb-ft / 18.8 kW / 25.6 PS / 25.2 hp</t>
  </si>
  <si>
    <t>1500 rpm:</t>
  </si>
  <si>
    <t>134.6 Nm / 99.3 lb-ft / 21.1 kW / 28.8 PS / 28.3 hp</t>
  </si>
  <si>
    <t>1600 rpm:</t>
  </si>
  <si>
    <t>140.2 Nm / 103.4 lb-ft / 23.5 kW / 31.9 PS / 31.5 hp</t>
  </si>
  <si>
    <t>1700 rpm:</t>
  </si>
  <si>
    <t>145.2 Nm / 107.1 lb-ft / 25.8 kW / 35.2 PS / 34.6 hp</t>
  </si>
  <si>
    <t>1800 rpm:</t>
  </si>
  <si>
    <t>149.6 Nm / 110.3 lb-ft / 28.2 kW / 38.4 PS / 37.8 hp</t>
  </si>
  <si>
    <t>1900 rpm:</t>
  </si>
  <si>
    <t>153.5 Nm / 113.2 lb-ft / 30.5 kW / 41.5 PS / 40.9 hp</t>
  </si>
  <si>
    <t>2000 rpm:</t>
  </si>
  <si>
    <t>157.1 Nm / 115.9 lb-ft / 32.9 kW / 44.7 PS / 44.1 hp</t>
  </si>
  <si>
    <t>2100 rpm:</t>
  </si>
  <si>
    <t>160.3 Nm / 118.2 lb-ft / 35.3 kW / 47.9 PS / 47.2 hp</t>
  </si>
  <si>
    <t>2200 rpm:</t>
  </si>
  <si>
    <t>163.2 Nm / 120.4 lb-ft / 37.6 kW / 51.1 PS / 50.4 hp</t>
  </si>
  <si>
    <t>2300 rpm:</t>
  </si>
  <si>
    <t>165.8 Nm / 122.3 lb-ft / 39.9 kW / 54.3 PS / 53.5 hp</t>
  </si>
  <si>
    <t>2400 rpm:</t>
  </si>
  <si>
    <t>168.3 Nm / 124.1 lb-ft / 42.3 kW / 57.5 PS / 56.7 hp</t>
  </si>
  <si>
    <t>2500 rpm:</t>
  </si>
  <si>
    <t>170.5 Nm / 125.7 lb-ft / 44.6 kW / 60.7 PS / 59.8 hp</t>
  </si>
  <si>
    <t>2600 rpm:</t>
  </si>
  <si>
    <t>172.6 Nm / 127.3 lb-ft / 47 kW / 63.9 PS / 63 hp</t>
  </si>
  <si>
    <t>2700 rpm:</t>
  </si>
  <si>
    <t>174.5 Nm / 128.7 lb-ft / 49.3 kW / 67.1 PS / 66.1 hp</t>
  </si>
  <si>
    <t>2800 rpm:</t>
  </si>
  <si>
    <t>176.3 Nm / 130 lb-ft / 51.7 kW / 70.3 PS / 69.3 hp</t>
  </si>
  <si>
    <t>2900 rpm:</t>
  </si>
  <si>
    <t>177.9 Nm / 131.2 lb-ft / 54 kW / 73.5 PS / 72.4 hp</t>
  </si>
  <si>
    <t>3000 rpm:</t>
  </si>
  <si>
    <t>179.5 Nm / 132.4 lb-ft / 56.4 kW / 76.7 PS / 75.6 hp</t>
  </si>
  <si>
    <t>3100 rpm:</t>
  </si>
  <si>
    <t>180.9 Nm / 133.4 lb-ft / 58.7 kW / 79.9 PS / 78.7 hp</t>
  </si>
  <si>
    <t>3200 rpm:</t>
  </si>
  <si>
    <t>182.3 Nm / 134.4 lb-ft / 61.1 kW / 83.1 PS / 81.9 hp</t>
  </si>
  <si>
    <t>3300 rpm:</t>
  </si>
  <si>
    <t>183.6 Nm / 135.4 lb-ft / 63.4 kW / 86.3 PS / 85 hp</t>
  </si>
  <si>
    <t>3400 rpm:</t>
  </si>
  <si>
    <t>184.8 Nm / 136.3 lb-ft / 65.8 kW / 89.5 PS / 88.2 hp</t>
  </si>
  <si>
    <t>3500 rpm:</t>
  </si>
  <si>
    <t>185.9 Nm / 137.1 lb-ft / 68.1 kW / 92.7 PS / 91.3 hp</t>
  </si>
  <si>
    <t>3600 rpm:</t>
  </si>
  <si>
    <t>187 Nm / 137.9 lb-ft / 70.5 kW / 95.9 PS / 94.5 hp</t>
  </si>
  <si>
    <t>3700 rpm:</t>
  </si>
  <si>
    <t>188 Nm / 138.6 lb-ft / 72.8 kW / 99.1 PS / 97.6 hp</t>
  </si>
  <si>
    <t>3800 rpm:</t>
  </si>
  <si>
    <t>188.9 Nm / 139.3 lb-ft / 75.2 kW / 102.2 PS / 100.7 hp</t>
  </si>
  <si>
    <t>3900 rpm:</t>
  </si>
  <si>
    <t>189.9 Nm / 140 lb-ft / 77.6 kW / 105.5 PS / 103.9 hp</t>
  </si>
  <si>
    <t>4000 rpm:</t>
  </si>
  <si>
    <t>190.7 Nm / 140.6 lb-ft / 79.9 kW / 108.6 PS / 107 hp</t>
  </si>
  <si>
    <t>4100 rpm:</t>
  </si>
  <si>
    <t>191.5 Nm / 141.2 lb-ft / 82.2 kW / 111.8 PS / 110.2 hp</t>
  </si>
  <si>
    <t>4200 rpm:</t>
  </si>
  <si>
    <t>192.3 Nm / 141.8 lb-ft / 84.6 kW / 115 PS / 113.3 hp</t>
  </si>
  <si>
    <t>4300 rpm:</t>
  </si>
  <si>
    <t>193.1 Nm / 142.4 lb-ft / 87 kW / 118.3 PS / 116.5 hp</t>
  </si>
  <si>
    <t>4400 rpm:</t>
  </si>
  <si>
    <t>193.8 Nm / 142.9 lb-ft / 89.3 kW / 121.4 PS / 119.7 hp</t>
  </si>
  <si>
    <t>4500 rpm:</t>
  </si>
  <si>
    <t>194.5 Nm / 143.4 lb-ft / 91.7 kW / 124.7 PS / 122.8 hp</t>
  </si>
  <si>
    <t>4600 rpm:</t>
  </si>
  <si>
    <t>195.1 Nm / 143.9 lb-ft / 94 kW / 127.8 PS / 125.9 hp</t>
  </si>
  <si>
    <t>4700 rpm:</t>
  </si>
  <si>
    <t>195.7 Nm / 144.3 lb-ft / 96.3 kW / 131 PS / 129.1 hp</t>
  </si>
  <si>
    <t>4800 rpm:</t>
  </si>
  <si>
    <t>196.3 Nm / 144.8 lb-ft / 98.7 kW / 134.2 PS / 132.2 hp</t>
  </si>
  <si>
    <t>4900 rpm:</t>
  </si>
  <si>
    <t>196.9 Nm / 145.2 lb-ft / 101 kW / 137.4 PS / 135.4 hp</t>
  </si>
  <si>
    <t>5000 rpm:</t>
  </si>
  <si>
    <t>197.4 Nm / 145.6 lb-ft / 103.4 kW / 140.6 PS / 138.5 hp</t>
  </si>
  <si>
    <t>5100 rpm:</t>
  </si>
  <si>
    <t>198 Nm / 146 lb-ft / 105.7 kW / 143.8 PS / 141.7 hp</t>
  </si>
  <si>
    <t>5200 rpm:</t>
  </si>
  <si>
    <t>198.5 Nm / 146.4 lb-ft / 108.1 kW / 147 PS / 144.8 hp</t>
  </si>
  <si>
    <t>5300 rpm:</t>
  </si>
  <si>
    <t>199 Nm / 146.8 lb-ft / 110.5 kW / 150.2 PS / 148 hp</t>
  </si>
  <si>
    <t>5400 rpm:</t>
  </si>
  <si>
    <t>199.4 Nm / 147.1 lb-ft / 112.8 kW / 153.4 PS / 151.1 hp</t>
  </si>
  <si>
    <t>5500 rpm:</t>
  </si>
  <si>
    <t>199.9 Nm / 147.4 lb-ft / 115.1 kW / 156.6 PS / 154.3 hp</t>
  </si>
  <si>
    <t>5600 rpm:</t>
  </si>
  <si>
    <t>200.3 Nm / 147.7 lb-ft / 117.5 kW / 159.8 PS / 157.4 hp</t>
  </si>
  <si>
    <t>5700 rpm:</t>
  </si>
  <si>
    <t>200.8 Nm / 148.1 lb-ft / 119.9 kW / 163 PS / 160.6 hp</t>
  </si>
  <si>
    <t>5800 rpm:</t>
  </si>
  <si>
    <t>201.2 Nm / 148.4 lb-ft / 122.2 kW / 166.2 PS / 163.8 hp</t>
  </si>
  <si>
    <t>5900 rpm:</t>
  </si>
  <si>
    <t>201.6 Nm / 148.7 lb-ft / 124.6 kW / 169.4 PS / 166.9 hp</t>
  </si>
  <si>
    <t>6000 rpm:</t>
  </si>
  <si>
    <t>201.9 Nm / 148.9 lb-ft / 126.9 kW / 172.5 PS / 170 hp</t>
  </si>
  <si>
    <t>6100 rpm:</t>
  </si>
  <si>
    <t>202.3 Nm / 149.2 lb-ft / 129.2 kW / 175.8 PS / 173.2 hp</t>
  </si>
  <si>
    <t>6200 rpm:</t>
  </si>
  <si>
    <t>202.7 Nm / 149.5 lb-ft / 131.6 kW / 179 PS / 176.4 hp</t>
  </si>
  <si>
    <t>6300 rpm:</t>
  </si>
  <si>
    <t>203 Nm / 149.7 lb-ft / 133.9 kW / 182.1 PS / 179.5 hp</t>
  </si>
  <si>
    <t>6400 rpm:</t>
  </si>
  <si>
    <t>203 Nm / 149.7 lb-ft / 136.1 kW / 185 PS / 182.3 hp</t>
  </si>
  <si>
    <t>6500 rpm:</t>
  </si>
  <si>
    <t>202.8 Nm / 149.6 lb-ft / 138 kW / 187.7 PS / 185 hp</t>
  </si>
  <si>
    <t>6600 rpm:</t>
  </si>
  <si>
    <t>202.7 Nm / 149.5 lb-ft / 140.1 kW / 190.5 PS / 187.7 hp</t>
  </si>
  <si>
    <t>6700 rpm:</t>
  </si>
  <si>
    <t>202.4 Nm / 149.3 lb-ft / 142 kW / 193.1 PS / 190.3 hp</t>
  </si>
  <si>
    <t>6800 rpm:</t>
  </si>
  <si>
    <t>202.1 Nm / 149 lb-ft / 143.9 kW / 195.7 PS / 192.9 hp</t>
  </si>
  <si>
    <t>6900 rpm:</t>
  </si>
  <si>
    <t>201.6 Nm / 148.7 lb-ft / 145.7 kW / 198.1 PS / 195.2 hp</t>
  </si>
  <si>
    <t>7000 rpm:</t>
  </si>
  <si>
    <t>201.2 Nm / 148.4 lb-ft / 147.5 kW / 200.6 PS / 197.6 hp</t>
  </si>
  <si>
    <t>7100 rpm:</t>
  </si>
  <si>
    <t>200.6 Nm / 147.9 lb-ft / 149.2 kW / 202.8 PS / 199.9 hp</t>
  </si>
  <si>
    <t>7200 rpm:</t>
  </si>
  <si>
    <t>199.9 Nm / 147.4 lb-ft / 150.7 kW / 205 PS / 202 hp</t>
  </si>
  <si>
    <t>7300 rpm:</t>
  </si>
  <si>
    <t>199.2 Nm / 146.9 lb-ft / 152.3 kW / 207.1 PS / 204.1 hp</t>
  </si>
  <si>
    <t>7400 rpm:</t>
  </si>
  <si>
    <t>198.4 Nm / 146.3 lb-ft / 153.8 kW / 209.1 PS / 206 hp</t>
  </si>
  <si>
    <t>7500 rpm:</t>
  </si>
  <si>
    <t>197.6 Nm / 145.7 lb-ft / 155.2 kW / 211.1 PS / 208 hp</t>
  </si>
  <si>
    <t>7600 rpm:</t>
  </si>
  <si>
    <t>196.6 Nm / 145 lb-ft / 156.5 kW / 212.8 PS / 209.7 hp</t>
  </si>
  <si>
    <t>7700 rpm:</t>
  </si>
  <si>
    <t>193.3 Nm / 142.6 lb-ft / 155.9 kW / 212 PS / 208.9 hp</t>
  </si>
  <si>
    <t>7800 rpm:</t>
  </si>
  <si>
    <t>188.5 Nm / 139 lb-ft / 154 kW / 209.4 PS / 206.3 hp</t>
  </si>
  <si>
    <t>7900 rpm:</t>
  </si>
  <si>
    <t>182.4 Nm / 134.5 lb-ft / 150.9 kW / 205.2 PS / 202.2 hp</t>
  </si>
  <si>
    <t>8000 rpm:</t>
  </si>
  <si>
    <t>174.8 Nm / 128.9 lb-ft / 146.4 kW / 199.2 PS / 196.2 hp</t>
  </si>
  <si>
    <t>8100 rpm:</t>
  </si>
  <si>
    <t>166 Nm / 122.4 lb-ft / 140.8 kW / 191.5 PS / 188.7 hp</t>
  </si>
  <si>
    <t>RPM</t>
  </si>
  <si>
    <t>Torque Nm</t>
  </si>
  <si>
    <t>Nm Start</t>
  </si>
  <si>
    <t>kW Start</t>
  </si>
  <si>
    <t>Second /</t>
  </si>
  <si>
    <t>lb-ft Start</t>
  </si>
  <si>
    <t>Power Kw</t>
  </si>
  <si>
    <t>https://www.automobile-catalog.com/curve/2017/2515235/caterham_seven_420.html#google_vignette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</si>
</sst>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374B59"/>
      <name val="Arial"/>
      <family val="2"/>
    </font>
    <font>
      <b/>
      <sz val="11"/>
      <color rgb="FF374B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2192-C7F5-444A-9CBD-C8C6479CB490}">
  <dimension ref="A1:I75"/>
  <sheetViews>
    <sheetView tabSelected="1" workbookViewId="0">
      <selection activeCell="G1" sqref="G1:I1048576"/>
    </sheetView>
  </sheetViews>
  <sheetFormatPr baseColWidth="10" defaultRowHeight="16" x14ac:dyDescent="0.2"/>
  <cols>
    <col min="2" max="2" width="46.5" customWidth="1"/>
    <col min="8" max="9" width="10.83203125" style="3"/>
  </cols>
  <sheetData>
    <row r="1" spans="1:9" x14ac:dyDescent="0.2">
      <c r="C1" t="s">
        <v>146</v>
      </c>
      <c r="D1" t="s">
        <v>149</v>
      </c>
      <c r="E1" t="s">
        <v>147</v>
      </c>
      <c r="F1" t="s">
        <v>148</v>
      </c>
      <c r="G1" t="s">
        <v>144</v>
      </c>
      <c r="H1" s="3" t="s">
        <v>145</v>
      </c>
      <c r="I1" s="3" t="s">
        <v>150</v>
      </c>
    </row>
    <row r="2" spans="1:9" x14ac:dyDescent="0.2">
      <c r="A2" s="1" t="s">
        <v>0</v>
      </c>
      <c r="B2" s="2" t="s">
        <v>1</v>
      </c>
      <c r="C2">
        <f>FIND("Nm",B2)</f>
        <v>6</v>
      </c>
      <c r="D2">
        <f>FIND("lb-ft",B2)</f>
        <v>16</v>
      </c>
      <c r="E2">
        <f>FIND("kW",B2)</f>
        <v>28</v>
      </c>
      <c r="F2">
        <f>FIND("/",B2,D2)</f>
        <v>22</v>
      </c>
      <c r="G2" t="str">
        <f>LEFT(A2,4)</f>
        <v>1000</v>
      </c>
      <c r="H2" s="3">
        <f>VALUE(MID(B2,1,C2-2))</f>
        <v>89.7</v>
      </c>
      <c r="I2" s="3">
        <f>VALUE(MID(B2,D2+8,E2-D2-8))</f>
        <v>9.4</v>
      </c>
    </row>
    <row r="3" spans="1:9" x14ac:dyDescent="0.2">
      <c r="A3" s="1" t="s">
        <v>2</v>
      </c>
      <c r="B3" s="2" t="s">
        <v>3</v>
      </c>
      <c r="C3">
        <f t="shared" ref="C3:C66" si="0">FIND("Nm",B3)</f>
        <v>5</v>
      </c>
      <c r="D3">
        <f>FIND("lb-ft",B3)</f>
        <v>15</v>
      </c>
      <c r="E3">
        <f t="shared" ref="E3:E66" si="1">FIND("kW",B3)</f>
        <v>28</v>
      </c>
      <c r="F3">
        <f>FIND("/",B3,D3)</f>
        <v>21</v>
      </c>
      <c r="G3" t="str">
        <f>LEFT(A3,4)</f>
        <v>1100</v>
      </c>
      <c r="H3" s="3">
        <f>VALUE(MID(B3,1,C3-2))</f>
        <v>102</v>
      </c>
      <c r="I3" s="3">
        <f>VALUE(MID(B3,D3+8,E3-D3-8))</f>
        <v>11.7</v>
      </c>
    </row>
    <row r="4" spans="1:9" x14ac:dyDescent="0.2">
      <c r="A4" s="1" t="s">
        <v>4</v>
      </c>
      <c r="B4" s="2" t="s">
        <v>5</v>
      </c>
      <c r="C4">
        <f t="shared" si="0"/>
        <v>7</v>
      </c>
      <c r="D4">
        <f>FIND("lb-ft",B4)</f>
        <v>17</v>
      </c>
      <c r="E4">
        <f t="shared" si="1"/>
        <v>30</v>
      </c>
      <c r="F4">
        <f>FIND("/",B4,D4)</f>
        <v>23</v>
      </c>
      <c r="G4" t="str">
        <f>LEFT(A4,4)</f>
        <v>1200</v>
      </c>
      <c r="H4" s="3">
        <f>VALUE(MID(B4,1,C4-2))</f>
        <v>112.2</v>
      </c>
      <c r="I4" s="3">
        <f>VALUE(MID(B4,D4+8,E4-D4-8))</f>
        <v>14.1</v>
      </c>
    </row>
    <row r="5" spans="1:9" x14ac:dyDescent="0.2">
      <c r="A5" s="1" t="s">
        <v>6</v>
      </c>
      <c r="B5" s="2" t="s">
        <v>7</v>
      </c>
      <c r="C5">
        <f t="shared" si="0"/>
        <v>7</v>
      </c>
      <c r="D5">
        <f>FIND("lb-ft",B5)</f>
        <v>17</v>
      </c>
      <c r="E5">
        <f t="shared" si="1"/>
        <v>30</v>
      </c>
      <c r="F5">
        <f>FIND("/",B5,D5)</f>
        <v>23</v>
      </c>
      <c r="G5" t="str">
        <f>LEFT(A5,4)</f>
        <v>1300</v>
      </c>
      <c r="H5" s="3">
        <f>VALUE(MID(B5,1,C5-2))</f>
        <v>120.8</v>
      </c>
      <c r="I5" s="3">
        <f>VALUE(MID(B5,D5+8,E5-D5-8))</f>
        <v>16.399999999999999</v>
      </c>
    </row>
    <row r="6" spans="1:9" x14ac:dyDescent="0.2">
      <c r="A6" s="1" t="s">
        <v>8</v>
      </c>
      <c r="B6" s="2" t="s">
        <v>9</v>
      </c>
      <c r="C6">
        <f t="shared" si="0"/>
        <v>7</v>
      </c>
      <c r="D6">
        <f>FIND("lb-ft",B6)</f>
        <v>17</v>
      </c>
      <c r="E6">
        <f t="shared" si="1"/>
        <v>30</v>
      </c>
      <c r="F6">
        <f>FIND("/",B6,D6)</f>
        <v>23</v>
      </c>
      <c r="G6" t="str">
        <f>LEFT(A6,4)</f>
        <v>1400</v>
      </c>
      <c r="H6" s="3">
        <f>VALUE(MID(B6,1,C6-2))</f>
        <v>128.19999999999999</v>
      </c>
      <c r="I6" s="3">
        <f>VALUE(MID(B6,D6+8,E6-D6-8))</f>
        <v>18.8</v>
      </c>
    </row>
    <row r="7" spans="1:9" x14ac:dyDescent="0.2">
      <c r="A7" s="1" t="s">
        <v>10</v>
      </c>
      <c r="B7" s="2" t="s">
        <v>11</v>
      </c>
      <c r="C7">
        <f t="shared" si="0"/>
        <v>7</v>
      </c>
      <c r="D7">
        <f>FIND("lb-ft",B7)</f>
        <v>17</v>
      </c>
      <c r="E7">
        <f t="shared" si="1"/>
        <v>30</v>
      </c>
      <c r="F7">
        <f>FIND("/",B7,D7)</f>
        <v>23</v>
      </c>
      <c r="G7" t="str">
        <f>LEFT(A7,4)</f>
        <v>1500</v>
      </c>
      <c r="H7" s="3">
        <f>VALUE(MID(B7,1,C7-2))</f>
        <v>134.6</v>
      </c>
      <c r="I7" s="3">
        <f>VALUE(MID(B7,D7+8,E7-D7-8))</f>
        <v>21.1</v>
      </c>
    </row>
    <row r="8" spans="1:9" x14ac:dyDescent="0.2">
      <c r="A8" s="1" t="s">
        <v>12</v>
      </c>
      <c r="B8" s="2" t="s">
        <v>13</v>
      </c>
      <c r="C8">
        <f t="shared" si="0"/>
        <v>7</v>
      </c>
      <c r="D8">
        <f>FIND("lb-ft",B8)</f>
        <v>18</v>
      </c>
      <c r="E8">
        <f t="shared" si="1"/>
        <v>31</v>
      </c>
      <c r="F8">
        <f>FIND("/",B8,D8)</f>
        <v>24</v>
      </c>
      <c r="G8" t="str">
        <f>LEFT(A8,4)</f>
        <v>1600</v>
      </c>
      <c r="H8" s="3">
        <f>VALUE(MID(B8,1,C8-2))</f>
        <v>140.19999999999999</v>
      </c>
      <c r="I8" s="3">
        <f>VALUE(MID(B8,D8+8,E8-D8-8))</f>
        <v>23.5</v>
      </c>
    </row>
    <row r="9" spans="1:9" x14ac:dyDescent="0.2">
      <c r="A9" s="1" t="s">
        <v>14</v>
      </c>
      <c r="B9" s="2" t="s">
        <v>15</v>
      </c>
      <c r="C9">
        <f t="shared" si="0"/>
        <v>7</v>
      </c>
      <c r="D9">
        <f>FIND("lb-ft",B9)</f>
        <v>18</v>
      </c>
      <c r="E9">
        <f t="shared" si="1"/>
        <v>31</v>
      </c>
      <c r="F9">
        <f>FIND("/",B9,D9)</f>
        <v>24</v>
      </c>
      <c r="G9" t="str">
        <f>LEFT(A9,4)</f>
        <v>1700</v>
      </c>
      <c r="H9" s="3">
        <f>VALUE(MID(B9,1,C9-2))</f>
        <v>145.19999999999999</v>
      </c>
      <c r="I9" s="3">
        <f>VALUE(MID(B9,D9+8,E9-D9-8))</f>
        <v>25.8</v>
      </c>
    </row>
    <row r="10" spans="1:9" x14ac:dyDescent="0.2">
      <c r="A10" s="1" t="s">
        <v>16</v>
      </c>
      <c r="B10" s="2" t="s">
        <v>17</v>
      </c>
      <c r="C10">
        <f t="shared" si="0"/>
        <v>7</v>
      </c>
      <c r="D10">
        <f>FIND("lb-ft",B10)</f>
        <v>18</v>
      </c>
      <c r="E10">
        <f t="shared" si="1"/>
        <v>31</v>
      </c>
      <c r="F10">
        <f>FIND("/",B10,D10)</f>
        <v>24</v>
      </c>
      <c r="G10" t="str">
        <f>LEFT(A10,4)</f>
        <v>1800</v>
      </c>
      <c r="H10" s="3">
        <f>VALUE(MID(B10,1,C10-2))</f>
        <v>149.6</v>
      </c>
      <c r="I10" s="3">
        <f>VALUE(MID(B10,D10+8,E10-D10-8))</f>
        <v>28.2</v>
      </c>
    </row>
    <row r="11" spans="1:9" x14ac:dyDescent="0.2">
      <c r="A11" s="1" t="s">
        <v>18</v>
      </c>
      <c r="B11" s="2" t="s">
        <v>19</v>
      </c>
      <c r="C11">
        <f t="shared" si="0"/>
        <v>7</v>
      </c>
      <c r="D11">
        <f>FIND("lb-ft",B11)</f>
        <v>18</v>
      </c>
      <c r="E11">
        <f t="shared" si="1"/>
        <v>31</v>
      </c>
      <c r="F11">
        <f>FIND("/",B11,D11)</f>
        <v>24</v>
      </c>
      <c r="G11" t="str">
        <f>LEFT(A11,4)</f>
        <v>1900</v>
      </c>
      <c r="H11" s="3">
        <f>VALUE(MID(B11,1,C11-2))</f>
        <v>153.5</v>
      </c>
      <c r="I11" s="3">
        <f>VALUE(MID(B11,D11+8,E11-D11-8))</f>
        <v>30.5</v>
      </c>
    </row>
    <row r="12" spans="1:9" x14ac:dyDescent="0.2">
      <c r="A12" s="1" t="s">
        <v>20</v>
      </c>
      <c r="B12" s="2" t="s">
        <v>21</v>
      </c>
      <c r="C12">
        <f t="shared" si="0"/>
        <v>7</v>
      </c>
      <c r="D12">
        <f>FIND("lb-ft",B12)</f>
        <v>18</v>
      </c>
      <c r="E12">
        <f t="shared" si="1"/>
        <v>31</v>
      </c>
      <c r="F12">
        <f>FIND("/",B12,D12)</f>
        <v>24</v>
      </c>
      <c r="G12" t="str">
        <f>LEFT(A12,4)</f>
        <v>2000</v>
      </c>
      <c r="H12" s="3">
        <f>VALUE(MID(B12,1,C12-2))</f>
        <v>157.1</v>
      </c>
      <c r="I12" s="3">
        <f>VALUE(MID(B12,D12+8,E12-D12-8))</f>
        <v>32.9</v>
      </c>
    </row>
    <row r="13" spans="1:9" x14ac:dyDescent="0.2">
      <c r="A13" s="1" t="s">
        <v>22</v>
      </c>
      <c r="B13" s="2" t="s">
        <v>23</v>
      </c>
      <c r="C13">
        <f t="shared" si="0"/>
        <v>7</v>
      </c>
      <c r="D13">
        <f>FIND("lb-ft",B13)</f>
        <v>18</v>
      </c>
      <c r="E13">
        <f t="shared" si="1"/>
        <v>31</v>
      </c>
      <c r="F13">
        <f>FIND("/",B13,D13)</f>
        <v>24</v>
      </c>
      <c r="G13" t="str">
        <f>LEFT(A13,4)</f>
        <v>2100</v>
      </c>
      <c r="H13" s="3">
        <f>VALUE(MID(B13,1,C13-2))</f>
        <v>160.30000000000001</v>
      </c>
      <c r="I13" s="3">
        <f>VALUE(MID(B13,D13+8,E13-D13-8))</f>
        <v>35.299999999999997</v>
      </c>
    </row>
    <row r="14" spans="1:9" x14ac:dyDescent="0.2">
      <c r="A14" s="1" t="s">
        <v>24</v>
      </c>
      <c r="B14" s="2" t="s">
        <v>25</v>
      </c>
      <c r="C14">
        <f t="shared" si="0"/>
        <v>7</v>
      </c>
      <c r="D14">
        <f>FIND("lb-ft",B14)</f>
        <v>18</v>
      </c>
      <c r="E14">
        <f t="shared" si="1"/>
        <v>31</v>
      </c>
      <c r="F14">
        <f>FIND("/",B14,D14)</f>
        <v>24</v>
      </c>
      <c r="G14" t="str">
        <f>LEFT(A14,4)</f>
        <v>2200</v>
      </c>
      <c r="H14" s="3">
        <f>VALUE(MID(B14,1,C14-2))</f>
        <v>163.19999999999999</v>
      </c>
      <c r="I14" s="3">
        <f>VALUE(MID(B14,D14+8,E14-D14-8))</f>
        <v>37.6</v>
      </c>
    </row>
    <row r="15" spans="1:9" x14ac:dyDescent="0.2">
      <c r="A15" s="1" t="s">
        <v>26</v>
      </c>
      <c r="B15" s="2" t="s">
        <v>27</v>
      </c>
      <c r="C15">
        <f t="shared" si="0"/>
        <v>7</v>
      </c>
      <c r="D15">
        <f>FIND("lb-ft",B15)</f>
        <v>18</v>
      </c>
      <c r="E15">
        <f t="shared" si="1"/>
        <v>31</v>
      </c>
      <c r="F15">
        <f>FIND("/",B15,D15)</f>
        <v>24</v>
      </c>
      <c r="G15" t="str">
        <f>LEFT(A15,4)</f>
        <v>2300</v>
      </c>
      <c r="H15" s="3">
        <f>VALUE(MID(B15,1,C15-2))</f>
        <v>165.8</v>
      </c>
      <c r="I15" s="3">
        <f>VALUE(MID(B15,D15+8,E15-D15-8))</f>
        <v>39.9</v>
      </c>
    </row>
    <row r="16" spans="1:9" x14ac:dyDescent="0.2">
      <c r="A16" s="1" t="s">
        <v>28</v>
      </c>
      <c r="B16" s="2" t="s">
        <v>29</v>
      </c>
      <c r="C16">
        <f t="shared" si="0"/>
        <v>7</v>
      </c>
      <c r="D16">
        <f>FIND("lb-ft",B16)</f>
        <v>18</v>
      </c>
      <c r="E16">
        <f t="shared" si="1"/>
        <v>31</v>
      </c>
      <c r="F16">
        <f>FIND("/",B16,D16)</f>
        <v>24</v>
      </c>
      <c r="G16" t="str">
        <f>LEFT(A16,4)</f>
        <v>2400</v>
      </c>
      <c r="H16" s="3">
        <f>VALUE(MID(B16,1,C16-2))</f>
        <v>168.3</v>
      </c>
      <c r="I16" s="3">
        <f>VALUE(MID(B16,D16+8,E16-D16-8))</f>
        <v>42.3</v>
      </c>
    </row>
    <row r="17" spans="1:9" x14ac:dyDescent="0.2">
      <c r="A17" s="1" t="s">
        <v>30</v>
      </c>
      <c r="B17" s="2" t="s">
        <v>31</v>
      </c>
      <c r="C17">
        <f t="shared" si="0"/>
        <v>7</v>
      </c>
      <c r="D17">
        <f>FIND("lb-ft",B17)</f>
        <v>18</v>
      </c>
      <c r="E17">
        <f t="shared" si="1"/>
        <v>31</v>
      </c>
      <c r="F17">
        <f>FIND("/",B17,D17)</f>
        <v>24</v>
      </c>
      <c r="G17" t="str">
        <f>LEFT(A17,4)</f>
        <v>2500</v>
      </c>
      <c r="H17" s="3">
        <f>VALUE(MID(B17,1,C17-2))</f>
        <v>170.5</v>
      </c>
      <c r="I17" s="3">
        <f>VALUE(MID(B17,D17+8,E17-D17-8))</f>
        <v>44.6</v>
      </c>
    </row>
    <row r="18" spans="1:9" x14ac:dyDescent="0.2">
      <c r="A18" s="1" t="s">
        <v>32</v>
      </c>
      <c r="B18" s="2" t="s">
        <v>33</v>
      </c>
      <c r="C18">
        <f t="shared" si="0"/>
        <v>7</v>
      </c>
      <c r="D18">
        <f>FIND("lb-ft",B18)</f>
        <v>18</v>
      </c>
      <c r="E18">
        <f t="shared" si="1"/>
        <v>29</v>
      </c>
      <c r="F18">
        <f>FIND("/",B18,D18)</f>
        <v>24</v>
      </c>
      <c r="G18" t="str">
        <f>LEFT(A18,4)</f>
        <v>2600</v>
      </c>
      <c r="H18" s="3">
        <f>VALUE(MID(B18,1,C18-2))</f>
        <v>172.6</v>
      </c>
      <c r="I18" s="3">
        <f>VALUE(MID(B18,D18+8,E18-D18-8))</f>
        <v>47</v>
      </c>
    </row>
    <row r="19" spans="1:9" x14ac:dyDescent="0.2">
      <c r="A19" s="1" t="s">
        <v>34</v>
      </c>
      <c r="B19" s="2" t="s">
        <v>35</v>
      </c>
      <c r="C19">
        <f t="shared" si="0"/>
        <v>7</v>
      </c>
      <c r="D19">
        <f>FIND("lb-ft",B19)</f>
        <v>18</v>
      </c>
      <c r="E19">
        <f t="shared" si="1"/>
        <v>31</v>
      </c>
      <c r="F19">
        <f>FIND("/",B19,D19)</f>
        <v>24</v>
      </c>
      <c r="G19" t="str">
        <f>LEFT(A19,4)</f>
        <v>2700</v>
      </c>
      <c r="H19" s="3">
        <f>VALUE(MID(B19,1,C19-2))</f>
        <v>174.5</v>
      </c>
      <c r="I19" s="3">
        <f>VALUE(MID(B19,D19+8,E19-D19-8))</f>
        <v>49.3</v>
      </c>
    </row>
    <row r="20" spans="1:9" x14ac:dyDescent="0.2">
      <c r="A20" s="1" t="s">
        <v>36</v>
      </c>
      <c r="B20" s="2" t="s">
        <v>37</v>
      </c>
      <c r="C20">
        <f t="shared" si="0"/>
        <v>7</v>
      </c>
      <c r="D20">
        <f>FIND("lb-ft",B20)</f>
        <v>16</v>
      </c>
      <c r="E20">
        <f t="shared" si="1"/>
        <v>29</v>
      </c>
      <c r="F20">
        <f>FIND("/",B20,D20)</f>
        <v>22</v>
      </c>
      <c r="G20" t="str">
        <f>LEFT(A20,4)</f>
        <v>2800</v>
      </c>
      <c r="H20" s="3">
        <f>VALUE(MID(B20,1,C20-2))</f>
        <v>176.3</v>
      </c>
      <c r="I20" s="3">
        <f>VALUE(MID(B20,D20+8,E20-D20-8))</f>
        <v>51.7</v>
      </c>
    </row>
    <row r="21" spans="1:9" x14ac:dyDescent="0.2">
      <c r="A21" s="1" t="s">
        <v>38</v>
      </c>
      <c r="B21" s="2" t="s">
        <v>39</v>
      </c>
      <c r="C21">
        <f t="shared" si="0"/>
        <v>7</v>
      </c>
      <c r="D21">
        <f>FIND("lb-ft",B21)</f>
        <v>18</v>
      </c>
      <c r="E21">
        <f t="shared" si="1"/>
        <v>29</v>
      </c>
      <c r="F21">
        <f>FIND("/",B21,D21)</f>
        <v>24</v>
      </c>
      <c r="G21" t="str">
        <f>LEFT(A21,4)</f>
        <v>2900</v>
      </c>
      <c r="H21" s="3">
        <f>VALUE(MID(B21,1,C21-2))</f>
        <v>177.9</v>
      </c>
      <c r="I21" s="3">
        <f>VALUE(MID(B21,D21+8,E21-D21-8))</f>
        <v>54</v>
      </c>
    </row>
    <row r="22" spans="1:9" x14ac:dyDescent="0.2">
      <c r="A22" s="1" t="s">
        <v>40</v>
      </c>
      <c r="B22" s="2" t="s">
        <v>41</v>
      </c>
      <c r="C22">
        <f t="shared" si="0"/>
        <v>7</v>
      </c>
      <c r="D22">
        <f>FIND("lb-ft",B22)</f>
        <v>18</v>
      </c>
      <c r="E22">
        <f t="shared" si="1"/>
        <v>31</v>
      </c>
      <c r="F22">
        <f>FIND("/",B22,D22)</f>
        <v>24</v>
      </c>
      <c r="G22" t="str">
        <f>LEFT(A22,4)</f>
        <v>3000</v>
      </c>
      <c r="H22" s="3">
        <f>VALUE(MID(B22,1,C22-2))</f>
        <v>179.5</v>
      </c>
      <c r="I22" s="3">
        <f>VALUE(MID(B22,D22+8,E22-D22-8))</f>
        <v>56.4</v>
      </c>
    </row>
    <row r="23" spans="1:9" x14ac:dyDescent="0.2">
      <c r="A23" s="1" t="s">
        <v>42</v>
      </c>
      <c r="B23" s="2" t="s">
        <v>43</v>
      </c>
      <c r="C23">
        <f t="shared" si="0"/>
        <v>7</v>
      </c>
      <c r="D23">
        <f>FIND("lb-ft",B23)</f>
        <v>18</v>
      </c>
      <c r="E23">
        <f t="shared" si="1"/>
        <v>31</v>
      </c>
      <c r="F23">
        <f>FIND("/",B23,D23)</f>
        <v>24</v>
      </c>
      <c r="G23" t="str">
        <f>LEFT(A23,4)</f>
        <v>3100</v>
      </c>
      <c r="H23" s="3">
        <f>VALUE(MID(B23,1,C23-2))</f>
        <v>180.9</v>
      </c>
      <c r="I23" s="3">
        <f>VALUE(MID(B23,D23+8,E23-D23-8))</f>
        <v>58.7</v>
      </c>
    </row>
    <row r="24" spans="1:9" x14ac:dyDescent="0.2">
      <c r="A24" s="1" t="s">
        <v>44</v>
      </c>
      <c r="B24" s="2" t="s">
        <v>45</v>
      </c>
      <c r="C24">
        <f t="shared" si="0"/>
        <v>7</v>
      </c>
      <c r="D24">
        <f>FIND("lb-ft",B24)</f>
        <v>18</v>
      </c>
      <c r="E24">
        <f t="shared" si="1"/>
        <v>31</v>
      </c>
      <c r="F24">
        <f>FIND("/",B24,D24)</f>
        <v>24</v>
      </c>
      <c r="G24" t="str">
        <f>LEFT(A24,4)</f>
        <v>3200</v>
      </c>
      <c r="H24" s="3">
        <f>VALUE(MID(B24,1,C24-2))</f>
        <v>182.3</v>
      </c>
      <c r="I24" s="3">
        <f>VALUE(MID(B24,D24+8,E24-D24-8))</f>
        <v>61.1</v>
      </c>
    </row>
    <row r="25" spans="1:9" x14ac:dyDescent="0.2">
      <c r="A25" s="1" t="s">
        <v>46</v>
      </c>
      <c r="B25" s="2" t="s">
        <v>47</v>
      </c>
      <c r="C25">
        <f t="shared" si="0"/>
        <v>7</v>
      </c>
      <c r="D25">
        <f>FIND("lb-ft",B25)</f>
        <v>18</v>
      </c>
      <c r="E25">
        <f t="shared" si="1"/>
        <v>31</v>
      </c>
      <c r="F25">
        <f>FIND("/",B25,D25)</f>
        <v>24</v>
      </c>
      <c r="G25" t="str">
        <f>LEFT(A25,4)</f>
        <v>3300</v>
      </c>
      <c r="H25" s="3">
        <f>VALUE(MID(B25,1,C25-2))</f>
        <v>183.6</v>
      </c>
      <c r="I25" s="3">
        <f>VALUE(MID(B25,D25+8,E25-D25-8))</f>
        <v>63.4</v>
      </c>
    </row>
    <row r="26" spans="1:9" x14ac:dyDescent="0.2">
      <c r="A26" s="1" t="s">
        <v>48</v>
      </c>
      <c r="B26" s="2" t="s">
        <v>49</v>
      </c>
      <c r="C26">
        <f t="shared" si="0"/>
        <v>7</v>
      </c>
      <c r="D26">
        <f>FIND("lb-ft",B26)</f>
        <v>18</v>
      </c>
      <c r="E26">
        <f t="shared" si="1"/>
        <v>31</v>
      </c>
      <c r="F26">
        <f>FIND("/",B26,D26)</f>
        <v>24</v>
      </c>
      <c r="G26" t="str">
        <f>LEFT(A26,4)</f>
        <v>3400</v>
      </c>
      <c r="H26" s="3">
        <f>VALUE(MID(B26,1,C26-2))</f>
        <v>184.8</v>
      </c>
      <c r="I26" s="3">
        <f>VALUE(MID(B26,D26+8,E26-D26-8))</f>
        <v>65.8</v>
      </c>
    </row>
    <row r="27" spans="1:9" x14ac:dyDescent="0.2">
      <c r="A27" s="1" t="s">
        <v>50</v>
      </c>
      <c r="B27" s="2" t="s">
        <v>51</v>
      </c>
      <c r="C27">
        <f t="shared" si="0"/>
        <v>7</v>
      </c>
      <c r="D27">
        <f>FIND("lb-ft",B27)</f>
        <v>18</v>
      </c>
      <c r="E27">
        <f t="shared" si="1"/>
        <v>31</v>
      </c>
      <c r="F27">
        <f>FIND("/",B27,D27)</f>
        <v>24</v>
      </c>
      <c r="G27" t="str">
        <f>LEFT(A27,4)</f>
        <v>3500</v>
      </c>
      <c r="H27" s="3">
        <f>VALUE(MID(B27,1,C27-2))</f>
        <v>185.9</v>
      </c>
      <c r="I27" s="3">
        <f>VALUE(MID(B27,D27+8,E27-D27-8))</f>
        <v>68.099999999999994</v>
      </c>
    </row>
    <row r="28" spans="1:9" x14ac:dyDescent="0.2">
      <c r="A28" s="1" t="s">
        <v>52</v>
      </c>
      <c r="B28" s="2" t="s">
        <v>53</v>
      </c>
      <c r="C28">
        <f t="shared" si="0"/>
        <v>5</v>
      </c>
      <c r="D28">
        <f>FIND("lb-ft",B28)</f>
        <v>16</v>
      </c>
      <c r="E28">
        <f t="shared" si="1"/>
        <v>29</v>
      </c>
      <c r="F28">
        <f>FIND("/",B28,D28)</f>
        <v>22</v>
      </c>
      <c r="G28" t="str">
        <f>LEFT(A28,4)</f>
        <v>3600</v>
      </c>
      <c r="H28" s="3">
        <f>VALUE(MID(B28,1,C28-2))</f>
        <v>187</v>
      </c>
      <c r="I28" s="3">
        <f>VALUE(MID(B28,D28+8,E28-D28-8))</f>
        <v>70.5</v>
      </c>
    </row>
    <row r="29" spans="1:9" x14ac:dyDescent="0.2">
      <c r="A29" s="1" t="s">
        <v>54</v>
      </c>
      <c r="B29" s="2" t="s">
        <v>55</v>
      </c>
      <c r="C29">
        <f t="shared" si="0"/>
        <v>5</v>
      </c>
      <c r="D29">
        <f>FIND("lb-ft",B29)</f>
        <v>16</v>
      </c>
      <c r="E29">
        <f t="shared" si="1"/>
        <v>29</v>
      </c>
      <c r="F29">
        <f>FIND("/",B29,D29)</f>
        <v>22</v>
      </c>
      <c r="G29" t="str">
        <f>LEFT(A29,4)</f>
        <v>3700</v>
      </c>
      <c r="H29" s="3">
        <f>VALUE(MID(B29,1,C29-2))</f>
        <v>188</v>
      </c>
      <c r="I29" s="3">
        <f>VALUE(MID(B29,D29+8,E29-D29-8))</f>
        <v>72.8</v>
      </c>
    </row>
    <row r="30" spans="1:9" x14ac:dyDescent="0.2">
      <c r="A30" s="1" t="s">
        <v>56</v>
      </c>
      <c r="B30" s="2" t="s">
        <v>57</v>
      </c>
      <c r="C30">
        <f t="shared" si="0"/>
        <v>7</v>
      </c>
      <c r="D30">
        <f>FIND("lb-ft",B30)</f>
        <v>18</v>
      </c>
      <c r="E30">
        <f t="shared" si="1"/>
        <v>31</v>
      </c>
      <c r="F30">
        <f>FIND("/",B30,D30)</f>
        <v>24</v>
      </c>
      <c r="G30" t="str">
        <f>LEFT(A30,4)</f>
        <v>3800</v>
      </c>
      <c r="H30" s="3">
        <f>VALUE(MID(B30,1,C30-2))</f>
        <v>188.9</v>
      </c>
      <c r="I30" s="3">
        <f>VALUE(MID(B30,D30+8,E30-D30-8))</f>
        <v>75.2</v>
      </c>
    </row>
    <row r="31" spans="1:9" x14ac:dyDescent="0.2">
      <c r="A31" s="1" t="s">
        <v>58</v>
      </c>
      <c r="B31" s="2" t="s">
        <v>59</v>
      </c>
      <c r="C31">
        <f t="shared" si="0"/>
        <v>7</v>
      </c>
      <c r="D31">
        <f>FIND("lb-ft",B31)</f>
        <v>16</v>
      </c>
      <c r="E31">
        <f t="shared" si="1"/>
        <v>29</v>
      </c>
      <c r="F31">
        <f>FIND("/",B31,D31)</f>
        <v>22</v>
      </c>
      <c r="G31" t="str">
        <f>LEFT(A31,4)</f>
        <v>3900</v>
      </c>
      <c r="H31" s="3">
        <f>VALUE(MID(B31,1,C31-2))</f>
        <v>189.9</v>
      </c>
      <c r="I31" s="3">
        <f>VALUE(MID(B31,D31+8,E31-D31-8))</f>
        <v>77.599999999999994</v>
      </c>
    </row>
    <row r="32" spans="1:9" x14ac:dyDescent="0.2">
      <c r="A32" s="1" t="s">
        <v>60</v>
      </c>
      <c r="B32" s="2" t="s">
        <v>61</v>
      </c>
      <c r="C32">
        <f t="shared" si="0"/>
        <v>7</v>
      </c>
      <c r="D32">
        <f>FIND("lb-ft",B32)</f>
        <v>18</v>
      </c>
      <c r="E32">
        <f t="shared" si="1"/>
        <v>31</v>
      </c>
      <c r="F32">
        <f>FIND("/",B32,D32)</f>
        <v>24</v>
      </c>
      <c r="G32" t="str">
        <f>LEFT(A32,4)</f>
        <v>4000</v>
      </c>
      <c r="H32" s="3">
        <f>VALUE(MID(B32,1,C32-2))</f>
        <v>190.7</v>
      </c>
      <c r="I32" s="3">
        <f>VALUE(MID(B32,D32+8,E32-D32-8))</f>
        <v>79.900000000000006</v>
      </c>
    </row>
    <row r="33" spans="1:9" x14ac:dyDescent="0.2">
      <c r="A33" s="1" t="s">
        <v>62</v>
      </c>
      <c r="B33" s="2" t="s">
        <v>63</v>
      </c>
      <c r="C33">
        <f t="shared" si="0"/>
        <v>7</v>
      </c>
      <c r="D33">
        <f>FIND("lb-ft",B33)</f>
        <v>18</v>
      </c>
      <c r="E33">
        <f t="shared" si="1"/>
        <v>31</v>
      </c>
      <c r="F33">
        <f>FIND("/",B33,D33)</f>
        <v>24</v>
      </c>
      <c r="G33" t="str">
        <f>LEFT(A33,4)</f>
        <v>4100</v>
      </c>
      <c r="H33" s="3">
        <f>VALUE(MID(B33,1,C33-2))</f>
        <v>191.5</v>
      </c>
      <c r="I33" s="3">
        <f>VALUE(MID(B33,D33+8,E33-D33-8))</f>
        <v>82.2</v>
      </c>
    </row>
    <row r="34" spans="1:9" x14ac:dyDescent="0.2">
      <c r="A34" s="1" t="s">
        <v>64</v>
      </c>
      <c r="B34" s="2" t="s">
        <v>65</v>
      </c>
      <c r="C34">
        <f t="shared" si="0"/>
        <v>7</v>
      </c>
      <c r="D34">
        <f>FIND("lb-ft",B34)</f>
        <v>18</v>
      </c>
      <c r="E34">
        <f t="shared" si="1"/>
        <v>31</v>
      </c>
      <c r="F34">
        <f>FIND("/",B34,D34)</f>
        <v>24</v>
      </c>
      <c r="G34" t="str">
        <f>LEFT(A34,4)</f>
        <v>4200</v>
      </c>
      <c r="H34" s="3">
        <f>VALUE(MID(B34,1,C34-2))</f>
        <v>192.3</v>
      </c>
      <c r="I34" s="3">
        <f>VALUE(MID(B34,D34+8,E34-D34-8))</f>
        <v>84.6</v>
      </c>
    </row>
    <row r="35" spans="1:9" x14ac:dyDescent="0.2">
      <c r="A35" s="1" t="s">
        <v>66</v>
      </c>
      <c r="B35" s="2" t="s">
        <v>67</v>
      </c>
      <c r="C35">
        <f t="shared" si="0"/>
        <v>7</v>
      </c>
      <c r="D35">
        <f>FIND("lb-ft",B35)</f>
        <v>18</v>
      </c>
      <c r="E35">
        <f t="shared" si="1"/>
        <v>29</v>
      </c>
      <c r="F35">
        <f>FIND("/",B35,D35)</f>
        <v>24</v>
      </c>
      <c r="G35" t="str">
        <f>LEFT(A35,4)</f>
        <v>4300</v>
      </c>
      <c r="H35" s="3">
        <f>VALUE(MID(B35,1,C35-2))</f>
        <v>193.1</v>
      </c>
      <c r="I35" s="3">
        <f>VALUE(MID(B35,D35+8,E35-D35-8))</f>
        <v>87</v>
      </c>
    </row>
    <row r="36" spans="1:9" x14ac:dyDescent="0.2">
      <c r="A36" s="1" t="s">
        <v>68</v>
      </c>
      <c r="B36" s="2" t="s">
        <v>69</v>
      </c>
      <c r="C36">
        <f t="shared" si="0"/>
        <v>7</v>
      </c>
      <c r="D36">
        <f>FIND("lb-ft",B36)</f>
        <v>18</v>
      </c>
      <c r="E36">
        <f t="shared" si="1"/>
        <v>31</v>
      </c>
      <c r="F36">
        <f>FIND("/",B36,D36)</f>
        <v>24</v>
      </c>
      <c r="G36" t="str">
        <f>LEFT(A36,4)</f>
        <v>4400</v>
      </c>
      <c r="H36" s="3">
        <f>VALUE(MID(B36,1,C36-2))</f>
        <v>193.8</v>
      </c>
      <c r="I36" s="3">
        <f>VALUE(MID(B36,D36+8,E36-D36-8))</f>
        <v>89.3</v>
      </c>
    </row>
    <row r="37" spans="1:9" x14ac:dyDescent="0.2">
      <c r="A37" s="1" t="s">
        <v>70</v>
      </c>
      <c r="B37" s="2" t="s">
        <v>71</v>
      </c>
      <c r="C37">
        <f t="shared" si="0"/>
        <v>7</v>
      </c>
      <c r="D37">
        <f>FIND("lb-ft",B37)</f>
        <v>18</v>
      </c>
      <c r="E37">
        <f t="shared" si="1"/>
        <v>31</v>
      </c>
      <c r="F37">
        <f>FIND("/",B37,D37)</f>
        <v>24</v>
      </c>
      <c r="G37" t="str">
        <f>LEFT(A37,4)</f>
        <v>4500</v>
      </c>
      <c r="H37" s="3">
        <f>VALUE(MID(B37,1,C37-2))</f>
        <v>194.5</v>
      </c>
      <c r="I37" s="3">
        <f>VALUE(MID(B37,D37+8,E37-D37-8))</f>
        <v>91.7</v>
      </c>
    </row>
    <row r="38" spans="1:9" x14ac:dyDescent="0.2">
      <c r="A38" s="1" t="s">
        <v>72</v>
      </c>
      <c r="B38" s="2" t="s">
        <v>73</v>
      </c>
      <c r="C38">
        <f t="shared" si="0"/>
        <v>7</v>
      </c>
      <c r="D38">
        <f>FIND("lb-ft",B38)</f>
        <v>18</v>
      </c>
      <c r="E38">
        <f t="shared" si="1"/>
        <v>29</v>
      </c>
      <c r="F38">
        <f>FIND("/",B38,D38)</f>
        <v>24</v>
      </c>
      <c r="G38" t="str">
        <f>LEFT(A38,4)</f>
        <v>4600</v>
      </c>
      <c r="H38" s="3">
        <f>VALUE(MID(B38,1,C38-2))</f>
        <v>195.1</v>
      </c>
      <c r="I38" s="3">
        <f>VALUE(MID(B38,D38+8,E38-D38-8))</f>
        <v>94</v>
      </c>
    </row>
    <row r="39" spans="1:9" x14ac:dyDescent="0.2">
      <c r="A39" s="1" t="s">
        <v>74</v>
      </c>
      <c r="B39" s="2" t="s">
        <v>75</v>
      </c>
      <c r="C39">
        <f t="shared" si="0"/>
        <v>7</v>
      </c>
      <c r="D39">
        <f>FIND("lb-ft",B39)</f>
        <v>18</v>
      </c>
      <c r="E39">
        <f t="shared" si="1"/>
        <v>31</v>
      </c>
      <c r="F39">
        <f>FIND("/",B39,D39)</f>
        <v>24</v>
      </c>
      <c r="G39" t="str">
        <f>LEFT(A39,4)</f>
        <v>4700</v>
      </c>
      <c r="H39" s="3">
        <f>VALUE(MID(B39,1,C39-2))</f>
        <v>195.7</v>
      </c>
      <c r="I39" s="3">
        <f>VALUE(MID(B39,D39+8,E39-D39-8))</f>
        <v>96.3</v>
      </c>
    </row>
    <row r="40" spans="1:9" x14ac:dyDescent="0.2">
      <c r="A40" s="1" t="s">
        <v>76</v>
      </c>
      <c r="B40" s="2" t="s">
        <v>77</v>
      </c>
      <c r="C40">
        <f t="shared" si="0"/>
        <v>7</v>
      </c>
      <c r="D40">
        <f>FIND("lb-ft",B40)</f>
        <v>18</v>
      </c>
      <c r="E40">
        <f t="shared" si="1"/>
        <v>31</v>
      </c>
      <c r="F40">
        <f>FIND("/",B40,D40)</f>
        <v>24</v>
      </c>
      <c r="G40" t="str">
        <f>LEFT(A40,4)</f>
        <v>4800</v>
      </c>
      <c r="H40" s="3">
        <f>VALUE(MID(B40,1,C40-2))</f>
        <v>196.3</v>
      </c>
      <c r="I40" s="3">
        <f>VALUE(MID(B40,D40+8,E40-D40-8))</f>
        <v>98.7</v>
      </c>
    </row>
    <row r="41" spans="1:9" x14ac:dyDescent="0.2">
      <c r="A41" s="1" t="s">
        <v>78</v>
      </c>
      <c r="B41" s="2" t="s">
        <v>79</v>
      </c>
      <c r="C41">
        <f t="shared" si="0"/>
        <v>7</v>
      </c>
      <c r="D41">
        <f>FIND("lb-ft",B41)</f>
        <v>18</v>
      </c>
      <c r="E41">
        <f t="shared" si="1"/>
        <v>30</v>
      </c>
      <c r="F41">
        <f>FIND("/",B41,D41)</f>
        <v>24</v>
      </c>
      <c r="G41" t="str">
        <f>LEFT(A41,4)</f>
        <v>4900</v>
      </c>
      <c r="H41" s="3">
        <f>VALUE(MID(B41,1,C41-2))</f>
        <v>196.9</v>
      </c>
      <c r="I41" s="3">
        <f>VALUE(MID(B41,D41+8,E41-D41-8))</f>
        <v>101</v>
      </c>
    </row>
    <row r="42" spans="1:9" x14ac:dyDescent="0.2">
      <c r="A42" s="1" t="s">
        <v>80</v>
      </c>
      <c r="B42" s="2" t="s">
        <v>81</v>
      </c>
      <c r="C42">
        <f t="shared" si="0"/>
        <v>7</v>
      </c>
      <c r="D42">
        <f>FIND("lb-ft",B42)</f>
        <v>18</v>
      </c>
      <c r="E42">
        <f t="shared" si="1"/>
        <v>32</v>
      </c>
      <c r="F42">
        <f>FIND("/",B42,D42)</f>
        <v>24</v>
      </c>
      <c r="G42" t="str">
        <f>LEFT(A42,4)</f>
        <v>5000</v>
      </c>
      <c r="H42" s="3">
        <f>VALUE(MID(B42,1,C42-2))</f>
        <v>197.4</v>
      </c>
      <c r="I42" s="3">
        <f>VALUE(MID(B42,D42+8,E42-D42-8))</f>
        <v>103.4</v>
      </c>
    </row>
    <row r="43" spans="1:9" x14ac:dyDescent="0.2">
      <c r="A43" s="1" t="s">
        <v>82</v>
      </c>
      <c r="B43" s="2" t="s">
        <v>83</v>
      </c>
      <c r="C43">
        <f t="shared" si="0"/>
        <v>5</v>
      </c>
      <c r="D43">
        <f>FIND("lb-ft",B43)</f>
        <v>14</v>
      </c>
      <c r="E43">
        <f t="shared" si="1"/>
        <v>28</v>
      </c>
      <c r="F43">
        <f>FIND("/",B43,D43)</f>
        <v>20</v>
      </c>
      <c r="G43" t="str">
        <f>LEFT(A43,4)</f>
        <v>5100</v>
      </c>
      <c r="H43" s="3">
        <f>VALUE(MID(B43,1,C43-2))</f>
        <v>198</v>
      </c>
      <c r="I43" s="3">
        <f>VALUE(MID(B43,D43+8,E43-D43-8))</f>
        <v>105.7</v>
      </c>
    </row>
    <row r="44" spans="1:9" x14ac:dyDescent="0.2">
      <c r="A44" s="1" t="s">
        <v>84</v>
      </c>
      <c r="B44" s="2" t="s">
        <v>85</v>
      </c>
      <c r="C44">
        <f t="shared" si="0"/>
        <v>7</v>
      </c>
      <c r="D44">
        <f>FIND("lb-ft",B44)</f>
        <v>18</v>
      </c>
      <c r="E44">
        <f t="shared" si="1"/>
        <v>32</v>
      </c>
      <c r="F44">
        <f>FIND("/",B44,D44)</f>
        <v>24</v>
      </c>
      <c r="G44" t="str">
        <f>LEFT(A44,4)</f>
        <v>5200</v>
      </c>
      <c r="H44" s="3">
        <f>VALUE(MID(B44,1,C44-2))</f>
        <v>198.5</v>
      </c>
      <c r="I44" s="3">
        <f>VALUE(MID(B44,D44+8,E44-D44-8))</f>
        <v>108.1</v>
      </c>
    </row>
    <row r="45" spans="1:9" x14ac:dyDescent="0.2">
      <c r="A45" s="1" t="s">
        <v>86</v>
      </c>
      <c r="B45" s="2" t="s">
        <v>87</v>
      </c>
      <c r="C45">
        <f t="shared" si="0"/>
        <v>5</v>
      </c>
      <c r="D45">
        <f>FIND("lb-ft",B45)</f>
        <v>16</v>
      </c>
      <c r="E45">
        <f t="shared" si="1"/>
        <v>30</v>
      </c>
      <c r="F45">
        <f>FIND("/",B45,D45)</f>
        <v>22</v>
      </c>
      <c r="G45" t="str">
        <f>LEFT(A45,4)</f>
        <v>5300</v>
      </c>
      <c r="H45" s="3">
        <f>VALUE(MID(B45,1,C45-2))</f>
        <v>199</v>
      </c>
      <c r="I45" s="3">
        <f>VALUE(MID(B45,D45+8,E45-D45-8))</f>
        <v>110.5</v>
      </c>
    </row>
    <row r="46" spans="1:9" x14ac:dyDescent="0.2">
      <c r="A46" s="1" t="s">
        <v>88</v>
      </c>
      <c r="B46" s="2" t="s">
        <v>89</v>
      </c>
      <c r="C46">
        <f t="shared" si="0"/>
        <v>7</v>
      </c>
      <c r="D46">
        <f>FIND("lb-ft",B46)</f>
        <v>18</v>
      </c>
      <c r="E46">
        <f t="shared" si="1"/>
        <v>32</v>
      </c>
      <c r="F46">
        <f>FIND("/",B46,D46)</f>
        <v>24</v>
      </c>
      <c r="G46" t="str">
        <f>LEFT(A46,4)</f>
        <v>5400</v>
      </c>
      <c r="H46" s="3">
        <f>VALUE(MID(B46,1,C46-2))</f>
        <v>199.4</v>
      </c>
      <c r="I46" s="3">
        <f>VALUE(MID(B46,D46+8,E46-D46-8))</f>
        <v>112.8</v>
      </c>
    </row>
    <row r="47" spans="1:9" x14ac:dyDescent="0.2">
      <c r="A47" s="1" t="s">
        <v>90</v>
      </c>
      <c r="B47" s="2" t="s">
        <v>91</v>
      </c>
      <c r="C47">
        <f t="shared" si="0"/>
        <v>7</v>
      </c>
      <c r="D47">
        <f>FIND("lb-ft",B47)</f>
        <v>18</v>
      </c>
      <c r="E47">
        <f t="shared" si="1"/>
        <v>32</v>
      </c>
      <c r="F47">
        <f>FIND("/",B47,D47)</f>
        <v>24</v>
      </c>
      <c r="G47" t="str">
        <f>LEFT(A47,4)</f>
        <v>5500</v>
      </c>
      <c r="H47" s="3">
        <f>VALUE(MID(B47,1,C47-2))</f>
        <v>199.9</v>
      </c>
      <c r="I47" s="3">
        <f>VALUE(MID(B47,D47+8,E47-D47-8))</f>
        <v>115.1</v>
      </c>
    </row>
    <row r="48" spans="1:9" x14ac:dyDescent="0.2">
      <c r="A48" s="1" t="s">
        <v>92</v>
      </c>
      <c r="B48" s="2" t="s">
        <v>93</v>
      </c>
      <c r="C48">
        <f t="shared" si="0"/>
        <v>7</v>
      </c>
      <c r="D48">
        <f>FIND("lb-ft",B48)</f>
        <v>18</v>
      </c>
      <c r="E48">
        <f t="shared" si="1"/>
        <v>32</v>
      </c>
      <c r="F48">
        <f>FIND("/",B48,D48)</f>
        <v>24</v>
      </c>
      <c r="G48" t="str">
        <f>LEFT(A48,4)</f>
        <v>5600</v>
      </c>
      <c r="H48" s="3">
        <f>VALUE(MID(B48,1,C48-2))</f>
        <v>200.3</v>
      </c>
      <c r="I48" s="3">
        <f>VALUE(MID(B48,D48+8,E48-D48-8))</f>
        <v>117.5</v>
      </c>
    </row>
    <row r="49" spans="1:9" x14ac:dyDescent="0.2">
      <c r="A49" s="1" t="s">
        <v>94</v>
      </c>
      <c r="B49" s="2" t="s">
        <v>95</v>
      </c>
      <c r="C49">
        <f t="shared" si="0"/>
        <v>7</v>
      </c>
      <c r="D49">
        <f>FIND("lb-ft",B49)</f>
        <v>18</v>
      </c>
      <c r="E49">
        <f t="shared" si="1"/>
        <v>32</v>
      </c>
      <c r="F49">
        <f>FIND("/",B49,D49)</f>
        <v>24</v>
      </c>
      <c r="G49" t="str">
        <f>LEFT(A49,4)</f>
        <v>5700</v>
      </c>
      <c r="H49" s="3">
        <f>VALUE(MID(B49,1,C49-2))</f>
        <v>200.8</v>
      </c>
      <c r="I49" s="3">
        <f>VALUE(MID(B49,D49+8,E49-D49-8))</f>
        <v>119.9</v>
      </c>
    </row>
    <row r="50" spans="1:9" x14ac:dyDescent="0.2">
      <c r="A50" s="1" t="s">
        <v>96</v>
      </c>
      <c r="B50" s="2" t="s">
        <v>97</v>
      </c>
      <c r="C50">
        <f t="shared" si="0"/>
        <v>7</v>
      </c>
      <c r="D50">
        <f>FIND("lb-ft",B50)</f>
        <v>18</v>
      </c>
      <c r="E50">
        <f t="shared" si="1"/>
        <v>32</v>
      </c>
      <c r="F50">
        <f>FIND("/",B50,D50)</f>
        <v>24</v>
      </c>
      <c r="G50" t="str">
        <f>LEFT(A50,4)</f>
        <v>5800</v>
      </c>
      <c r="H50" s="3">
        <f>VALUE(MID(B50,1,C50-2))</f>
        <v>201.2</v>
      </c>
      <c r="I50" s="3">
        <f>VALUE(MID(B50,D50+8,E50-D50-8))</f>
        <v>122.2</v>
      </c>
    </row>
    <row r="51" spans="1:9" x14ac:dyDescent="0.2">
      <c r="A51" s="1" t="s">
        <v>98</v>
      </c>
      <c r="B51" s="2" t="s">
        <v>99</v>
      </c>
      <c r="C51">
        <f t="shared" si="0"/>
        <v>7</v>
      </c>
      <c r="D51">
        <f>FIND("lb-ft",B51)</f>
        <v>18</v>
      </c>
      <c r="E51">
        <f t="shared" si="1"/>
        <v>32</v>
      </c>
      <c r="F51">
        <f>FIND("/",B51,D51)</f>
        <v>24</v>
      </c>
      <c r="G51" t="str">
        <f>LEFT(A51,4)</f>
        <v>5900</v>
      </c>
      <c r="H51" s="3">
        <f>VALUE(MID(B51,1,C51-2))</f>
        <v>201.6</v>
      </c>
      <c r="I51" s="3">
        <f>VALUE(MID(B51,D51+8,E51-D51-8))</f>
        <v>124.6</v>
      </c>
    </row>
    <row r="52" spans="1:9" x14ac:dyDescent="0.2">
      <c r="A52" s="1" t="s">
        <v>100</v>
      </c>
      <c r="B52" s="2" t="s">
        <v>101</v>
      </c>
      <c r="C52">
        <f t="shared" si="0"/>
        <v>7</v>
      </c>
      <c r="D52">
        <f>FIND("lb-ft",B52)</f>
        <v>18</v>
      </c>
      <c r="E52">
        <f t="shared" si="1"/>
        <v>32</v>
      </c>
      <c r="F52">
        <f>FIND("/",B52,D52)</f>
        <v>24</v>
      </c>
      <c r="G52" t="str">
        <f>LEFT(A52,4)</f>
        <v>6000</v>
      </c>
      <c r="H52" s="3">
        <f>VALUE(MID(B52,1,C52-2))</f>
        <v>201.9</v>
      </c>
      <c r="I52" s="3">
        <f>VALUE(MID(B52,D52+8,E52-D52-8))</f>
        <v>126.9</v>
      </c>
    </row>
    <row r="53" spans="1:9" x14ac:dyDescent="0.2">
      <c r="A53" s="1" t="s">
        <v>102</v>
      </c>
      <c r="B53" s="2" t="s">
        <v>103</v>
      </c>
      <c r="C53">
        <f t="shared" si="0"/>
        <v>7</v>
      </c>
      <c r="D53">
        <f>FIND("lb-ft",B53)</f>
        <v>18</v>
      </c>
      <c r="E53">
        <f t="shared" si="1"/>
        <v>32</v>
      </c>
      <c r="F53">
        <f>FIND("/",B53,D53)</f>
        <v>24</v>
      </c>
      <c r="G53" t="str">
        <f>LEFT(A53,4)</f>
        <v>6100</v>
      </c>
      <c r="H53" s="3">
        <f>VALUE(MID(B53,1,C53-2))</f>
        <v>202.3</v>
      </c>
      <c r="I53" s="3">
        <f>VALUE(MID(B53,D53+8,E53-D53-8))</f>
        <v>129.19999999999999</v>
      </c>
    </row>
    <row r="54" spans="1:9" x14ac:dyDescent="0.2">
      <c r="A54" s="1" t="s">
        <v>104</v>
      </c>
      <c r="B54" s="2" t="s">
        <v>105</v>
      </c>
      <c r="C54">
        <f t="shared" si="0"/>
        <v>7</v>
      </c>
      <c r="D54">
        <f>FIND("lb-ft",B54)</f>
        <v>18</v>
      </c>
      <c r="E54">
        <f t="shared" si="1"/>
        <v>32</v>
      </c>
      <c r="F54">
        <f>FIND("/",B54,D54)</f>
        <v>24</v>
      </c>
      <c r="G54" t="str">
        <f>LEFT(A54,4)</f>
        <v>6200</v>
      </c>
      <c r="H54" s="3">
        <f>VALUE(MID(B54,1,C54-2))</f>
        <v>202.7</v>
      </c>
      <c r="I54" s="3">
        <f>VALUE(MID(B54,D54+8,E54-D54-8))</f>
        <v>131.6</v>
      </c>
    </row>
    <row r="55" spans="1:9" x14ac:dyDescent="0.2">
      <c r="A55" s="1" t="s">
        <v>106</v>
      </c>
      <c r="B55" s="2" t="s">
        <v>107</v>
      </c>
      <c r="C55">
        <f t="shared" si="0"/>
        <v>5</v>
      </c>
      <c r="D55">
        <f>FIND("lb-ft",B55)</f>
        <v>16</v>
      </c>
      <c r="E55">
        <f t="shared" si="1"/>
        <v>30</v>
      </c>
      <c r="F55">
        <f>FIND("/",B55,D55)</f>
        <v>22</v>
      </c>
      <c r="G55" t="str">
        <f>LEFT(A55,4)</f>
        <v>6300</v>
      </c>
      <c r="H55" s="3">
        <f>VALUE(MID(B55,1,C55-2))</f>
        <v>203</v>
      </c>
      <c r="I55" s="3">
        <f>VALUE(MID(B55,D55+8,E55-D55-8))</f>
        <v>133.9</v>
      </c>
    </row>
    <row r="56" spans="1:9" x14ac:dyDescent="0.2">
      <c r="A56" s="1" t="s">
        <v>108</v>
      </c>
      <c r="B56" s="2" t="s">
        <v>109</v>
      </c>
      <c r="C56">
        <f t="shared" si="0"/>
        <v>5</v>
      </c>
      <c r="D56">
        <f>FIND("lb-ft",B56)</f>
        <v>16</v>
      </c>
      <c r="E56">
        <f t="shared" si="1"/>
        <v>30</v>
      </c>
      <c r="F56">
        <f>FIND("/",B56,D56)</f>
        <v>22</v>
      </c>
      <c r="G56" t="str">
        <f>LEFT(A56,4)</f>
        <v>6400</v>
      </c>
      <c r="H56" s="3">
        <f>VALUE(MID(B56,1,C56-2))</f>
        <v>203</v>
      </c>
      <c r="I56" s="3">
        <f>VALUE(MID(B56,D56+8,E56-D56-8))</f>
        <v>136.1</v>
      </c>
    </row>
    <row r="57" spans="1:9" x14ac:dyDescent="0.2">
      <c r="A57" s="1" t="s">
        <v>110</v>
      </c>
      <c r="B57" s="2" t="s">
        <v>111</v>
      </c>
      <c r="C57">
        <f t="shared" si="0"/>
        <v>7</v>
      </c>
      <c r="D57">
        <f>FIND("lb-ft",B57)</f>
        <v>18</v>
      </c>
      <c r="E57">
        <f t="shared" si="1"/>
        <v>30</v>
      </c>
      <c r="F57">
        <f>FIND("/",B57,D57)</f>
        <v>24</v>
      </c>
      <c r="G57" t="str">
        <f>LEFT(A57,4)</f>
        <v>6500</v>
      </c>
      <c r="H57" s="3">
        <f>VALUE(MID(B57,1,C57-2))</f>
        <v>202.8</v>
      </c>
      <c r="I57" s="3">
        <f>VALUE(MID(B57,D57+8,E57-D57-8))</f>
        <v>138</v>
      </c>
    </row>
    <row r="58" spans="1:9" x14ac:dyDescent="0.2">
      <c r="A58" s="1" t="s">
        <v>112</v>
      </c>
      <c r="B58" s="2" t="s">
        <v>113</v>
      </c>
      <c r="C58">
        <f t="shared" si="0"/>
        <v>7</v>
      </c>
      <c r="D58">
        <f>FIND("lb-ft",B58)</f>
        <v>18</v>
      </c>
      <c r="E58">
        <f t="shared" si="1"/>
        <v>32</v>
      </c>
      <c r="F58">
        <f>FIND("/",B58,D58)</f>
        <v>24</v>
      </c>
      <c r="G58" t="str">
        <f>LEFT(A58,4)</f>
        <v>6600</v>
      </c>
      <c r="H58" s="3">
        <f>VALUE(MID(B58,1,C58-2))</f>
        <v>202.7</v>
      </c>
      <c r="I58" s="3">
        <f>VALUE(MID(B58,D58+8,E58-D58-8))</f>
        <v>140.1</v>
      </c>
    </row>
    <row r="59" spans="1:9" x14ac:dyDescent="0.2">
      <c r="A59" s="1" t="s">
        <v>114</v>
      </c>
      <c r="B59" s="2" t="s">
        <v>115</v>
      </c>
      <c r="C59">
        <f t="shared" si="0"/>
        <v>7</v>
      </c>
      <c r="D59">
        <f>FIND("lb-ft",B59)</f>
        <v>18</v>
      </c>
      <c r="E59">
        <f t="shared" si="1"/>
        <v>30</v>
      </c>
      <c r="F59">
        <f>FIND("/",B59,D59)</f>
        <v>24</v>
      </c>
      <c r="G59" t="str">
        <f>LEFT(A59,4)</f>
        <v>6700</v>
      </c>
      <c r="H59" s="3">
        <f>VALUE(MID(B59,1,C59-2))</f>
        <v>202.4</v>
      </c>
      <c r="I59" s="3">
        <f>VALUE(MID(B59,D59+8,E59-D59-8))</f>
        <v>142</v>
      </c>
    </row>
    <row r="60" spans="1:9" x14ac:dyDescent="0.2">
      <c r="A60" s="1" t="s">
        <v>116</v>
      </c>
      <c r="B60" s="2" t="s">
        <v>117</v>
      </c>
      <c r="C60">
        <f t="shared" si="0"/>
        <v>7</v>
      </c>
      <c r="D60">
        <f>FIND("lb-ft",B60)</f>
        <v>16</v>
      </c>
      <c r="E60">
        <f t="shared" si="1"/>
        <v>30</v>
      </c>
      <c r="F60">
        <f>FIND("/",B60,D60)</f>
        <v>22</v>
      </c>
      <c r="G60" t="str">
        <f>LEFT(A60,4)</f>
        <v>6800</v>
      </c>
      <c r="H60" s="3">
        <f>VALUE(MID(B60,1,C60-2))</f>
        <v>202.1</v>
      </c>
      <c r="I60" s="3">
        <f>VALUE(MID(B60,D60+8,E60-D60-8))</f>
        <v>143.9</v>
      </c>
    </row>
    <row r="61" spans="1:9" x14ac:dyDescent="0.2">
      <c r="A61" s="1" t="s">
        <v>118</v>
      </c>
      <c r="B61" s="2" t="s">
        <v>119</v>
      </c>
      <c r="C61">
        <f t="shared" si="0"/>
        <v>7</v>
      </c>
      <c r="D61">
        <f>FIND("lb-ft",B61)</f>
        <v>18</v>
      </c>
      <c r="E61">
        <f t="shared" si="1"/>
        <v>32</v>
      </c>
      <c r="F61">
        <f>FIND("/",B61,D61)</f>
        <v>24</v>
      </c>
      <c r="G61" t="str">
        <f>LEFT(A61,4)</f>
        <v>6900</v>
      </c>
      <c r="H61" s="3">
        <f>VALUE(MID(B61,1,C61-2))</f>
        <v>201.6</v>
      </c>
      <c r="I61" s="3">
        <f>VALUE(MID(B61,D61+8,E61-D61-8))</f>
        <v>145.69999999999999</v>
      </c>
    </row>
    <row r="62" spans="1:9" x14ac:dyDescent="0.2">
      <c r="A62" s="1" t="s">
        <v>120</v>
      </c>
      <c r="B62" s="2" t="s">
        <v>121</v>
      </c>
      <c r="C62">
        <f t="shared" si="0"/>
        <v>7</v>
      </c>
      <c r="D62">
        <f>FIND("lb-ft",B62)</f>
        <v>18</v>
      </c>
      <c r="E62">
        <f t="shared" si="1"/>
        <v>32</v>
      </c>
      <c r="F62">
        <f>FIND("/",B62,D62)</f>
        <v>24</v>
      </c>
      <c r="G62" t="str">
        <f>LEFT(A62,4)</f>
        <v>7000</v>
      </c>
      <c r="H62" s="3">
        <f>VALUE(MID(B62,1,C62-2))</f>
        <v>201.2</v>
      </c>
      <c r="I62" s="3">
        <f>VALUE(MID(B62,D62+8,E62-D62-8))</f>
        <v>147.5</v>
      </c>
    </row>
    <row r="63" spans="1:9" x14ac:dyDescent="0.2">
      <c r="A63" s="1" t="s">
        <v>122</v>
      </c>
      <c r="B63" s="2" t="s">
        <v>123</v>
      </c>
      <c r="C63">
        <f t="shared" si="0"/>
        <v>7</v>
      </c>
      <c r="D63">
        <f>FIND("lb-ft",B63)</f>
        <v>18</v>
      </c>
      <c r="E63">
        <f t="shared" si="1"/>
        <v>32</v>
      </c>
      <c r="F63">
        <f>FIND("/",B63,D63)</f>
        <v>24</v>
      </c>
      <c r="G63" t="str">
        <f>LEFT(A63,4)</f>
        <v>7100</v>
      </c>
      <c r="H63" s="3">
        <f>VALUE(MID(B63,1,C63-2))</f>
        <v>200.6</v>
      </c>
      <c r="I63" s="3">
        <f>VALUE(MID(B63,D63+8,E63-D63-8))</f>
        <v>149.19999999999999</v>
      </c>
    </row>
    <row r="64" spans="1:9" x14ac:dyDescent="0.2">
      <c r="A64" s="1" t="s">
        <v>124</v>
      </c>
      <c r="B64" s="2" t="s">
        <v>125</v>
      </c>
      <c r="C64">
        <f t="shared" si="0"/>
        <v>7</v>
      </c>
      <c r="D64">
        <f>FIND("lb-ft",B64)</f>
        <v>18</v>
      </c>
      <c r="E64">
        <f t="shared" si="1"/>
        <v>32</v>
      </c>
      <c r="F64">
        <f>FIND("/",B64,D64)</f>
        <v>24</v>
      </c>
      <c r="G64" t="str">
        <f>LEFT(A64,4)</f>
        <v>7200</v>
      </c>
      <c r="H64" s="3">
        <f>VALUE(MID(B64,1,C64-2))</f>
        <v>199.9</v>
      </c>
      <c r="I64" s="3">
        <f>VALUE(MID(B64,D64+8,E64-D64-8))</f>
        <v>150.69999999999999</v>
      </c>
    </row>
    <row r="65" spans="1:9" x14ac:dyDescent="0.2">
      <c r="A65" s="1" t="s">
        <v>126</v>
      </c>
      <c r="B65" s="2" t="s">
        <v>127</v>
      </c>
      <c r="C65">
        <f t="shared" si="0"/>
        <v>7</v>
      </c>
      <c r="D65">
        <f>FIND("lb-ft",B65)</f>
        <v>18</v>
      </c>
      <c r="E65">
        <f t="shared" si="1"/>
        <v>32</v>
      </c>
      <c r="F65">
        <f>FIND("/",B65,D65)</f>
        <v>24</v>
      </c>
      <c r="G65" t="str">
        <f>LEFT(A65,4)</f>
        <v>7300</v>
      </c>
      <c r="H65" s="3">
        <f>VALUE(MID(B65,1,C65-2))</f>
        <v>199.2</v>
      </c>
      <c r="I65" s="3">
        <f>VALUE(MID(B65,D65+8,E65-D65-8))</f>
        <v>152.30000000000001</v>
      </c>
    </row>
    <row r="66" spans="1:9" x14ac:dyDescent="0.2">
      <c r="A66" s="1" t="s">
        <v>128</v>
      </c>
      <c r="B66" s="2" t="s">
        <v>129</v>
      </c>
      <c r="C66">
        <f t="shared" si="0"/>
        <v>7</v>
      </c>
      <c r="D66">
        <f>FIND("lb-ft",B66)</f>
        <v>18</v>
      </c>
      <c r="E66">
        <f t="shared" si="1"/>
        <v>32</v>
      </c>
      <c r="F66">
        <f>FIND("/",B66,D66)</f>
        <v>24</v>
      </c>
      <c r="G66" t="str">
        <f>LEFT(A66,4)</f>
        <v>7400</v>
      </c>
      <c r="H66" s="3">
        <f>VALUE(MID(B66,1,C66-2))</f>
        <v>198.4</v>
      </c>
      <c r="I66" s="3">
        <f>VALUE(MID(B66,D66+8,E66-D66-8))</f>
        <v>153.80000000000001</v>
      </c>
    </row>
    <row r="67" spans="1:9" x14ac:dyDescent="0.2">
      <c r="A67" s="1" t="s">
        <v>130</v>
      </c>
      <c r="B67" s="2" t="s">
        <v>131</v>
      </c>
      <c r="C67">
        <f t="shared" ref="C67:C73" si="2">FIND("Nm",B67)</f>
        <v>7</v>
      </c>
      <c r="D67">
        <f>FIND("lb-ft",B67)</f>
        <v>18</v>
      </c>
      <c r="E67">
        <f t="shared" ref="E67:E73" si="3">FIND("kW",B67)</f>
        <v>32</v>
      </c>
      <c r="F67">
        <f>FIND("/",B67,D67)</f>
        <v>24</v>
      </c>
      <c r="G67" t="str">
        <f>LEFT(A67,4)</f>
        <v>7500</v>
      </c>
      <c r="H67" s="3">
        <f>VALUE(MID(B67,1,C67-2))</f>
        <v>197.6</v>
      </c>
      <c r="I67" s="3">
        <f>VALUE(MID(B67,D67+8,E67-D67-8))</f>
        <v>155.19999999999999</v>
      </c>
    </row>
    <row r="68" spans="1:9" x14ac:dyDescent="0.2">
      <c r="A68" s="1" t="s">
        <v>132</v>
      </c>
      <c r="B68" s="2" t="s">
        <v>133</v>
      </c>
      <c r="C68">
        <f t="shared" si="2"/>
        <v>7</v>
      </c>
      <c r="D68">
        <f>FIND("lb-ft",B68)</f>
        <v>16</v>
      </c>
      <c r="E68">
        <f t="shared" si="3"/>
        <v>30</v>
      </c>
      <c r="F68">
        <f>FIND("/",B68,D68)</f>
        <v>22</v>
      </c>
      <c r="G68" t="str">
        <f>LEFT(A68,4)</f>
        <v>7600</v>
      </c>
      <c r="H68" s="3">
        <f>VALUE(MID(B68,1,C68-2))</f>
        <v>196.6</v>
      </c>
      <c r="I68" s="3">
        <f>VALUE(MID(B68,D68+8,E68-D68-8))</f>
        <v>156.5</v>
      </c>
    </row>
    <row r="69" spans="1:9" x14ac:dyDescent="0.2">
      <c r="A69" s="1" t="s">
        <v>134</v>
      </c>
      <c r="B69" s="2" t="s">
        <v>135</v>
      </c>
      <c r="C69">
        <f t="shared" si="2"/>
        <v>7</v>
      </c>
      <c r="D69">
        <f>FIND("lb-ft",B69)</f>
        <v>18</v>
      </c>
      <c r="E69">
        <f t="shared" si="3"/>
        <v>32</v>
      </c>
      <c r="F69">
        <f>FIND("/",B69,D69)</f>
        <v>24</v>
      </c>
      <c r="G69" t="str">
        <f>LEFT(A69,4)</f>
        <v>7700</v>
      </c>
      <c r="H69" s="3">
        <f>VALUE(MID(B69,1,C69-2))</f>
        <v>193.3</v>
      </c>
      <c r="I69" s="3">
        <f>VALUE(MID(B69,D69+8,E69-D69-8))</f>
        <v>155.9</v>
      </c>
    </row>
    <row r="70" spans="1:9" x14ac:dyDescent="0.2">
      <c r="A70" s="1" t="s">
        <v>136</v>
      </c>
      <c r="B70" s="2" t="s">
        <v>137</v>
      </c>
      <c r="C70">
        <f t="shared" si="2"/>
        <v>7</v>
      </c>
      <c r="D70">
        <f>FIND("lb-ft",B70)</f>
        <v>16</v>
      </c>
      <c r="E70">
        <f t="shared" si="3"/>
        <v>28</v>
      </c>
      <c r="F70">
        <f>FIND("/",B70,D70)</f>
        <v>22</v>
      </c>
      <c r="G70" t="str">
        <f>LEFT(A70,4)</f>
        <v>7800</v>
      </c>
      <c r="H70" s="3">
        <f>VALUE(MID(B70,1,C70-2))</f>
        <v>188.5</v>
      </c>
      <c r="I70" s="3">
        <f>VALUE(MID(B70,D70+8,E70-D70-8))</f>
        <v>154</v>
      </c>
    </row>
    <row r="71" spans="1:9" x14ac:dyDescent="0.2">
      <c r="A71" s="1" t="s">
        <v>138</v>
      </c>
      <c r="B71" s="2" t="s">
        <v>139</v>
      </c>
      <c r="C71">
        <f t="shared" si="2"/>
        <v>7</v>
      </c>
      <c r="D71">
        <f>FIND("lb-ft",B71)</f>
        <v>18</v>
      </c>
      <c r="E71">
        <f t="shared" si="3"/>
        <v>32</v>
      </c>
      <c r="F71">
        <f>FIND("/",B71,D71)</f>
        <v>24</v>
      </c>
      <c r="G71" t="str">
        <f>LEFT(A71,4)</f>
        <v>7900</v>
      </c>
      <c r="H71" s="3">
        <f>VALUE(MID(B71,1,C71-2))</f>
        <v>182.4</v>
      </c>
      <c r="I71" s="3">
        <f>VALUE(MID(B71,D71+8,E71-D71-8))</f>
        <v>150.9</v>
      </c>
    </row>
    <row r="72" spans="1:9" x14ac:dyDescent="0.2">
      <c r="A72" s="1" t="s">
        <v>140</v>
      </c>
      <c r="B72" s="2" t="s">
        <v>141</v>
      </c>
      <c r="C72">
        <f t="shared" si="2"/>
        <v>7</v>
      </c>
      <c r="D72">
        <f>FIND("lb-ft",B72)</f>
        <v>18</v>
      </c>
      <c r="E72">
        <f t="shared" si="3"/>
        <v>32</v>
      </c>
      <c r="F72">
        <f>FIND("/",B72,D72)</f>
        <v>24</v>
      </c>
      <c r="G72" t="str">
        <f>LEFT(A72,4)</f>
        <v>8000</v>
      </c>
      <c r="H72" s="3">
        <f>VALUE(MID(B72,1,C72-2))</f>
        <v>174.8</v>
      </c>
      <c r="I72" s="3">
        <f>VALUE(MID(B72,D72+8,E72-D72-8))</f>
        <v>146.4</v>
      </c>
    </row>
    <row r="73" spans="1:9" x14ac:dyDescent="0.2">
      <c r="A73" s="1" t="s">
        <v>142</v>
      </c>
      <c r="B73" s="2" t="s">
        <v>143</v>
      </c>
      <c r="C73">
        <f t="shared" si="2"/>
        <v>5</v>
      </c>
      <c r="D73">
        <f>FIND("lb-ft",B73)</f>
        <v>16</v>
      </c>
      <c r="E73">
        <f t="shared" si="3"/>
        <v>30</v>
      </c>
      <c r="F73">
        <f>FIND("/",B73,D73)</f>
        <v>22</v>
      </c>
      <c r="G73" t="str">
        <f>LEFT(A73,4)</f>
        <v>8100</v>
      </c>
      <c r="H73" s="3">
        <f>VALUE(MID(B73,1,C73-2))</f>
        <v>166</v>
      </c>
      <c r="I73" s="3">
        <f>VALUE(MID(B73,D73+8,E73-D73-8))</f>
        <v>140.80000000000001</v>
      </c>
    </row>
    <row r="75" spans="1:9" x14ac:dyDescent="0.2">
      <c r="A75" t="s">
        <v>151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Martin</dc:creator>
  <cp:lastModifiedBy>John Martin</cp:lastModifiedBy>
  <dcterms:created xsi:type="dcterms:W3CDTF">2024-05-15T17:13:57Z</dcterms:created>
  <dcterms:modified xsi:type="dcterms:W3CDTF">2024-05-15T22:00:35Z</dcterms:modified>
</cp:coreProperties>
</file>