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24226"/>
  <mc:AlternateContent xmlns:mc="http://schemas.openxmlformats.org/markup-compatibility/2006">
    <mc:Choice Requires="x15">
      <x15ac:absPath xmlns:x15ac="http://schemas.microsoft.com/office/spreadsheetml/2010/11/ac" url="C:\Users\PurvaRaut\Desktop\Data Analytics\Xander Self Learning Projects\Excel\"/>
    </mc:Choice>
  </mc:AlternateContent>
  <xr:revisionPtr revIDLastSave="0" documentId="13_ncr:1_{3D9C4792-8BD3-4E9F-8B09-4DFCCAA9CDE4}" xr6:coauthVersionLast="47" xr6:coauthVersionMax="47" xr10:uidLastSave="{00000000-0000-0000-0000-000000000000}"/>
  <bookViews>
    <workbookView xWindow="-110" yWindow="-110" windowWidth="19420" windowHeight="10420" xr2:uid="{00000000-000D-0000-FFFF-FFFF00000000}"/>
  </bookViews>
  <sheets>
    <sheet name="Dashboard" sheetId="3" r:id="rId1"/>
    <sheet name="Analysis" sheetId="4" r:id="rId2"/>
    <sheet name="Sum of costs for quarters" sheetId="5" r:id="rId3"/>
    <sheet name="Km per day" sheetId="10" r:id="rId4"/>
    <sheet name="Price per gallon" sheetId="11" r:id="rId5"/>
    <sheet name="Miles per gallon" sheetId="12" r:id="rId6"/>
    <sheet name="Data" sheetId="1" r:id="rId7"/>
  </sheets>
  <definedNames>
    <definedName name="Slicer_Day">#N/A</definedName>
    <definedName name="Slicer_Months">#N/A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8" i="1" l="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7" i="1"/>
  <c r="E8" i="4" l="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D4" i="5"/>
  <c r="D7" i="5"/>
  <c r="D6" i="5"/>
  <c r="D5" i="5"/>
  <c r="E9" i="4" l="1"/>
</calcChain>
</file>

<file path=xl/sharedStrings.xml><?xml version="1.0" encoding="utf-8"?>
<sst xmlns="http://schemas.openxmlformats.org/spreadsheetml/2006/main" count="124" uniqueCount="55">
  <si>
    <t>Date</t>
  </si>
  <si>
    <t>Miles per day</t>
  </si>
  <si>
    <t>Gallons</t>
  </si>
  <si>
    <t>Miles per gallon</t>
  </si>
  <si>
    <t>Cost</t>
  </si>
  <si>
    <t>Select Date</t>
  </si>
  <si>
    <t>Price per gallon</t>
  </si>
  <si>
    <t>Quarter</t>
  </si>
  <si>
    <t>Row Labels</t>
  </si>
  <si>
    <t>Grand Total</t>
  </si>
  <si>
    <t>Sum of Cost</t>
  </si>
  <si>
    <t>Select Quarter</t>
  </si>
  <si>
    <t>Q1</t>
  </si>
  <si>
    <t>Q2</t>
  </si>
  <si>
    <t>Q3</t>
  </si>
  <si>
    <t>Q4</t>
  </si>
  <si>
    <t>Date cost</t>
  </si>
  <si>
    <t>Quarter cost</t>
  </si>
  <si>
    <t>Sum of Miles per gallon</t>
  </si>
  <si>
    <t>Kilometres per day</t>
  </si>
  <si>
    <t>01-Jan</t>
  </si>
  <si>
    <t>05-Jan</t>
  </si>
  <si>
    <t>19-Jan</t>
  </si>
  <si>
    <t>28-Jan</t>
  </si>
  <si>
    <t>08-Feb</t>
  </si>
  <si>
    <t>20-Feb</t>
  </si>
  <si>
    <t>05-Mar</t>
  </si>
  <si>
    <t>08-Mar</t>
  </si>
  <si>
    <t>13-Mar</t>
  </si>
  <si>
    <t>21-Mar</t>
  </si>
  <si>
    <t>03-Apr</t>
  </si>
  <si>
    <t>17-Apr</t>
  </si>
  <si>
    <t>01-May</t>
  </si>
  <si>
    <t>18-May</t>
  </si>
  <si>
    <t>04-Jun</t>
  </si>
  <si>
    <t>19-Jun</t>
  </si>
  <si>
    <t>02-Jul</t>
  </si>
  <si>
    <t>12-Jul</t>
  </si>
  <si>
    <t>25-Jul</t>
  </si>
  <si>
    <t>13-Aug</t>
  </si>
  <si>
    <t>22-Aug</t>
  </si>
  <si>
    <t>01-Sep</t>
  </si>
  <si>
    <t>13-Sep</t>
  </si>
  <si>
    <t>23-Sep</t>
  </si>
  <si>
    <t>05-Oct</t>
  </si>
  <si>
    <t>17-Oct</t>
  </si>
  <si>
    <t>28-Oct</t>
  </si>
  <si>
    <t>09-Nov</t>
  </si>
  <si>
    <t>28-Nov</t>
  </si>
  <si>
    <t>08-Dec</t>
  </si>
  <si>
    <t>16-Dec</t>
  </si>
  <si>
    <t>Sum of Kilometres per day</t>
  </si>
  <si>
    <t>Sum of Price per gallon</t>
  </si>
  <si>
    <t>Day</t>
  </si>
  <si>
    <t>Miles2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</si>
</sst>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quot;$&quot;* #,##0.00_);_(&quot;$&quot;* \(#,##0.00\);_(&quot;$&quot;* &quot;-&quot;??_);_(@_)"/>
    <numFmt numFmtId="165" formatCode="_(* #,##0.00_);_(* \(#,##0.00\);_(* &quot;-&quot;??_);_(@_)"/>
    <numFmt numFmtId="166" formatCode="_(* #,##0_);_(* \(#,##0\);_(* &quot;-&quot;??_);_(@_)"/>
    <numFmt numFmtId="167" formatCode="_-[$£-809]* #,##0.00_-;\-[$£-809]* #,##0.00_-;_-[$£-809]*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4"/>
      <color theme="1"/>
      <name val="Algerian"/>
      <family val="5"/>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5" fontId="1" fillId="0" borderId="0" applyFont="0" applyFill="0" applyBorder="0" applyAlignment="0" applyProtection="0"/>
    <xf numFmtId="164" fontId="1" fillId="0" borderId="0" applyFont="0" applyFill="0" applyBorder="0" applyAlignment="0" applyProtection="0"/>
  </cellStyleXfs>
  <cellXfs count="24">
    <xf numFmtId="0" fontId="0" fillId="0" borderId="0" xfId="0"/>
    <xf numFmtId="14" fontId="0" fillId="0" borderId="0" xfId="0" applyNumberFormat="1"/>
    <xf numFmtId="14" fontId="2" fillId="0" borderId="0" xfId="0" applyNumberFormat="1" applyFont="1"/>
    <xf numFmtId="2" fontId="2" fillId="0" borderId="0" xfId="0" applyNumberFormat="1" applyFont="1"/>
    <xf numFmtId="2" fontId="0" fillId="0" borderId="0" xfId="0" applyNumberFormat="1"/>
    <xf numFmtId="164" fontId="2" fillId="0" borderId="0" xfId="2" applyFont="1"/>
    <xf numFmtId="164" fontId="0" fillId="0" borderId="0" xfId="2" applyFont="1"/>
    <xf numFmtId="166" fontId="2" fillId="0" borderId="0" xfId="1" applyNumberFormat="1" applyFont="1"/>
    <xf numFmtId="166" fontId="0" fillId="0" borderId="0" xfId="1" applyNumberFormat="1" applyFont="1"/>
    <xf numFmtId="0" fontId="2" fillId="0" borderId="0" xfId="0" applyFont="1"/>
    <xf numFmtId="167" fontId="0" fillId="0" borderId="0" xfId="2" applyNumberFormat="1" applyFont="1"/>
    <xf numFmtId="43" fontId="0" fillId="0" borderId="0" xfId="0" applyNumberFormat="1"/>
    <xf numFmtId="167" fontId="0" fillId="0" borderId="0" xfId="0" applyNumberFormat="1"/>
    <xf numFmtId="0" fontId="0" fillId="3" borderId="0" xfId="0" applyFill="1"/>
    <xf numFmtId="14" fontId="0" fillId="4" borderId="1" xfId="0" applyNumberFormat="1" applyFill="1" applyBorder="1"/>
    <xf numFmtId="0" fontId="0" fillId="4" borderId="1" xfId="0" applyFill="1" applyBorder="1"/>
    <xf numFmtId="0" fontId="0" fillId="3" borderId="0" xfId="0" applyFill="1" applyAlignment="1">
      <alignment horizontal="center"/>
    </xf>
    <xf numFmtId="0" fontId="0" fillId="0" borderId="0" xfId="0" pivotButton="1"/>
    <xf numFmtId="0" fontId="0" fillId="0" borderId="0" xfId="0" applyAlignment="1">
      <alignment horizontal="left"/>
    </xf>
    <xf numFmtId="0" fontId="0" fillId="3" borderId="0" xfId="0" applyFill="1" applyAlignment="1">
      <alignment horizontal="left"/>
    </xf>
    <xf numFmtId="0" fontId="2" fillId="2" borderId="1" xfId="0" applyFont="1" applyFill="1" applyBorder="1"/>
    <xf numFmtId="0" fontId="3" fillId="3" borderId="0" xfId="0" applyFont="1" applyFill="1"/>
    <xf numFmtId="0" fontId="0" fillId="0" borderId="0" xfId="0" applyNumberFormat="1"/>
    <xf numFmtId="14" fontId="0" fillId="0" borderId="0" xfId="0" applyNumberFormat="1" applyAlignment="1">
      <alignment horizontal="left"/>
    </xf>
  </cellXfs>
  <cellStyles count="3">
    <cellStyle name="Comma" xfId="1" builtinId="3"/>
    <cellStyle name="Currency" xfId="2" builtinId="4"/>
    <cellStyle name="Normal" xfId="0" builtinId="0"/>
  </cellStyles>
  <dxfs count="36">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numFmt numFmtId="167" formatCode="_-[$£-809]* #,##0.00_-;\-[$£-809]* #,##0.00_-;_-[$£-809]* &quot;-&quot;??_-;_-@_-"/>
    </dxf>
    <dxf>
      <font>
        <b val="0"/>
        <i val="0"/>
        <strike val="0"/>
        <condense val="0"/>
        <extend val="0"/>
        <outline val="0"/>
        <shadow val="0"/>
        <u val="none"/>
        <vertAlign val="baseline"/>
        <sz val="11"/>
        <color theme="1"/>
        <name val="Calibri"/>
        <family val="2"/>
        <scheme val="minor"/>
      </font>
      <numFmt numFmtId="166" formatCode="_(* #,##0_);_(* \(#,##0\);_(* &quot;-&quot;??_);_(@_)"/>
    </dxf>
    <dxf>
      <numFmt numFmtId="0" formatCode="General"/>
    </dxf>
    <dxf>
      <numFmt numFmtId="167" formatCode="_-[$£-809]* #,##0.00_-;\-[$£-809]* #,##0.00_-;_-[$£-809]* &quot;-&quot;??_-;_-@_-"/>
    </dxf>
    <dxf>
      <font>
        <b val="0"/>
        <i val="0"/>
        <strike val="0"/>
        <condense val="0"/>
        <extend val="0"/>
        <outline val="0"/>
        <shadow val="0"/>
        <u val="none"/>
        <vertAlign val="baseline"/>
        <sz val="11"/>
        <color theme="1"/>
        <name val="Calibri"/>
        <family val="2"/>
        <scheme val="minor"/>
      </font>
      <numFmt numFmtId="167" formatCode="_-[$£-809]* #,##0.00_-;\-[$£-809]* #,##0.00_-;_-[$£-809]* &quot;-&quot;??_-;_-@_-"/>
    </dxf>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166" formatCode="_(* #,##0_);_(* \(#,##0\);_(* &quot;-&quot;??_);_(@_)"/>
    </dxf>
    <dxf>
      <font>
        <b val="0"/>
        <i val="0"/>
        <strike val="0"/>
        <condense val="0"/>
        <extend val="0"/>
        <outline val="0"/>
        <shadow val="0"/>
        <u val="none"/>
        <vertAlign val="baseline"/>
        <sz val="11"/>
        <color theme="1"/>
        <name val="Calibri"/>
        <family val="2"/>
        <scheme val="minor"/>
      </font>
      <numFmt numFmtId="166" formatCode="_(* #,##0_);_(* \(#,##0\);_(* &quot;-&quot;??_);_(@_)"/>
    </dxf>
    <dxf>
      <font>
        <b val="0"/>
        <i val="0"/>
        <strike val="0"/>
        <condense val="0"/>
        <extend val="0"/>
        <outline val="0"/>
        <shadow val="0"/>
        <u val="none"/>
        <vertAlign val="baseline"/>
        <sz val="11"/>
        <color theme="1"/>
        <name val="Calibri"/>
        <family val="2"/>
        <scheme val="minor"/>
      </font>
      <numFmt numFmtId="166" formatCode="_(* #,##0_);_(* \(#,##0\);_(* &quot;-&quot;??_);_(@_)"/>
    </dxf>
    <dxf>
      <numFmt numFmtId="19" formatCode="dd/mm/yyyy"/>
    </dxf>
    <dxf>
      <font>
        <b/>
        <i val="0"/>
        <strike val="0"/>
        <condense val="0"/>
        <extend val="0"/>
        <outline val="0"/>
        <shadow val="0"/>
        <u val="none"/>
        <vertAlign val="baseline"/>
        <sz val="11"/>
        <color theme="1"/>
        <name val="Calibri"/>
        <family val="2"/>
        <scheme val="minor"/>
      </font>
      <numFmt numFmtId="166" formatCode="_(* #,##0_);_(* \(#,##0\);_(* &quot;-&quot;??_);_(@_)"/>
    </dxf>
    <dxf>
      <numFmt numFmtId="167" formatCode="_-[$£-809]* #,##0.00_-;\-[$£-809]* #,##0.00_-;_-[$£-809]* &quot;-&quot;??_-;_-@_-"/>
    </dxf>
  </dxfs>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4.jpe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4.jpe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4.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image" Target="../media/image4.jpeg"/><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[Xander Fuel_Purva_Reworked.xlsx]Miles per gallon!PivotTable4</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Miles per gallon</a:t>
            </a:r>
          </a:p>
        </c:rich>
      </c:tx>
      <c:overlay val="0"/>
      <c:spPr>
        <a:blipFill>
          <a:blip xmlns:r="http://schemas.openxmlformats.org/officeDocument/2006/relationships" r:embed="rId3"/>
          <a:tile tx="0" ty="0" sx="100000" sy="100000" flip="none" algn="tl"/>
        </a:blipFill>
        <a:ln>
          <a:solidFill>
            <a:schemeClr val="tx1"/>
          </a:solid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'Miles per gallon'!$B$1</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'Miles per gallon'!$A$2:$A$33</c:f>
              <c:strCache>
                <c:ptCount val="31"/>
                <c:pt idx="0">
                  <c:v>01-Jan</c:v>
                </c:pt>
                <c:pt idx="1">
                  <c:v>05-Jan</c:v>
                </c:pt>
                <c:pt idx="2">
                  <c:v>19-Jan</c:v>
                </c:pt>
                <c:pt idx="3">
                  <c:v>28-Jan</c:v>
                </c:pt>
                <c:pt idx="4">
                  <c:v>08-Feb</c:v>
                </c:pt>
                <c:pt idx="5">
                  <c:v>20-Feb</c:v>
                </c:pt>
                <c:pt idx="6">
                  <c:v>05-Mar</c:v>
                </c:pt>
                <c:pt idx="7">
                  <c:v>08-Mar</c:v>
                </c:pt>
                <c:pt idx="8">
                  <c:v>13-Mar</c:v>
                </c:pt>
                <c:pt idx="9">
                  <c:v>21-Mar</c:v>
                </c:pt>
                <c:pt idx="10">
                  <c:v>03-Apr</c:v>
                </c:pt>
                <c:pt idx="11">
                  <c:v>17-Apr</c:v>
                </c:pt>
                <c:pt idx="12">
                  <c:v>01-May</c:v>
                </c:pt>
                <c:pt idx="13">
                  <c:v>18-May</c:v>
                </c:pt>
                <c:pt idx="14">
                  <c:v>04-Jun</c:v>
                </c:pt>
                <c:pt idx="15">
                  <c:v>19-Jun</c:v>
                </c:pt>
                <c:pt idx="16">
                  <c:v>02-Jul</c:v>
                </c:pt>
                <c:pt idx="17">
                  <c:v>12-Jul</c:v>
                </c:pt>
                <c:pt idx="18">
                  <c:v>25-Jul</c:v>
                </c:pt>
                <c:pt idx="19">
                  <c:v>13-Aug</c:v>
                </c:pt>
                <c:pt idx="20">
                  <c:v>22-Aug</c:v>
                </c:pt>
                <c:pt idx="21">
                  <c:v>01-Sep</c:v>
                </c:pt>
                <c:pt idx="22">
                  <c:v>13-Sep</c:v>
                </c:pt>
                <c:pt idx="23">
                  <c:v>23-Sep</c:v>
                </c:pt>
                <c:pt idx="24">
                  <c:v>05-Oct</c:v>
                </c:pt>
                <c:pt idx="25">
                  <c:v>17-Oct</c:v>
                </c:pt>
                <c:pt idx="26">
                  <c:v>28-Oct</c:v>
                </c:pt>
                <c:pt idx="27">
                  <c:v>09-Nov</c:v>
                </c:pt>
                <c:pt idx="28">
                  <c:v>28-Nov</c:v>
                </c:pt>
                <c:pt idx="29">
                  <c:v>08-Dec</c:v>
                </c:pt>
                <c:pt idx="30">
                  <c:v>16-Dec</c:v>
                </c:pt>
              </c:strCache>
            </c:strRef>
          </c:cat>
          <c:val>
            <c:numRef>
              <c:f>'Miles per gallon'!$B$2:$B$33</c:f>
              <c:numCache>
                <c:formatCode>General</c:formatCode>
                <c:ptCount val="31"/>
                <c:pt idx="0">
                  <c:v>29.385171790235081</c:v>
                </c:pt>
                <c:pt idx="1">
                  <c:v>32.477876106194685</c:v>
                </c:pt>
                <c:pt idx="2">
                  <c:v>30.904059040590408</c:v>
                </c:pt>
                <c:pt idx="3">
                  <c:v>30.018416206261513</c:v>
                </c:pt>
                <c:pt idx="4">
                  <c:v>30.858676207513419</c:v>
                </c:pt>
                <c:pt idx="5">
                  <c:v>29.251101321585903</c:v>
                </c:pt>
                <c:pt idx="6">
                  <c:v>30.05366726296959</c:v>
                </c:pt>
                <c:pt idx="7">
                  <c:v>32.349726775956285</c:v>
                </c:pt>
                <c:pt idx="8">
                  <c:v>33.820840950639855</c:v>
                </c:pt>
                <c:pt idx="9">
                  <c:v>33.362910381543927</c:v>
                </c:pt>
                <c:pt idx="10">
                  <c:v>30.832570905763955</c:v>
                </c:pt>
                <c:pt idx="11">
                  <c:v>30.438675022381378</c:v>
                </c:pt>
                <c:pt idx="12">
                  <c:v>32.347670250896059</c:v>
                </c:pt>
                <c:pt idx="13">
                  <c:v>32.422586520947178</c:v>
                </c:pt>
                <c:pt idx="14">
                  <c:v>31.315789473684209</c:v>
                </c:pt>
                <c:pt idx="15">
                  <c:v>33.063063063063062</c:v>
                </c:pt>
                <c:pt idx="16">
                  <c:v>31.892826274848748</c:v>
                </c:pt>
                <c:pt idx="17">
                  <c:v>31.610680447889752</c:v>
                </c:pt>
                <c:pt idx="18">
                  <c:v>32.223222322232225</c:v>
                </c:pt>
                <c:pt idx="19">
                  <c:v>31.911262798634812</c:v>
                </c:pt>
                <c:pt idx="20">
                  <c:v>34.936479128856625</c:v>
                </c:pt>
                <c:pt idx="21">
                  <c:v>34.115523465703973</c:v>
                </c:pt>
                <c:pt idx="22">
                  <c:v>31.854480922803905</c:v>
                </c:pt>
                <c:pt idx="23">
                  <c:v>32.55184851217313</c:v>
                </c:pt>
                <c:pt idx="24">
                  <c:v>32.606800348735831</c:v>
                </c:pt>
                <c:pt idx="25">
                  <c:v>31.074977416440831</c:v>
                </c:pt>
                <c:pt idx="26">
                  <c:v>32.155172413793103</c:v>
                </c:pt>
                <c:pt idx="27">
                  <c:v>29.639175257731956</c:v>
                </c:pt>
                <c:pt idx="28">
                  <c:v>31.025179856115109</c:v>
                </c:pt>
                <c:pt idx="29">
                  <c:v>31.374321880650992</c:v>
                </c:pt>
                <c:pt idx="30">
                  <c:v>29.201101928374655</c:v>
                </c:pt>
              </c:numCache>
            </c:numRef>
          </c:val>
          <c:extLst>
            <c:ext xmlns:c16="http://schemas.microsoft.com/office/drawing/2014/chart" uri="{C3380CC4-5D6E-409C-BE32-E72D297353CC}">
              <c16:uniqueId val="{00000000-F598-47E7-B5BA-FE82A50184A8}"/>
            </c:ext>
          </c:extLst>
        </c:ser>
        <c:dLbls>
          <c:dLblPos val="outEnd"/>
          <c:showLegendKey val="0"/>
          <c:showVal val="1"/>
          <c:showCatName val="0"/>
          <c:showSerName val="0"/>
          <c:showPercent val="0"/>
          <c:showBubbleSize val="0"/>
        </c:dLbls>
        <c:gapWidth val="100"/>
        <c:overlap val="-24"/>
        <c:axId val="789071336"/>
        <c:axId val="789077568"/>
      </c:barChart>
      <c:catAx>
        <c:axId val="78907133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a:t>Date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077568"/>
        <c:crosses val="autoZero"/>
        <c:auto val="1"/>
        <c:lblAlgn val="ctr"/>
        <c:lblOffset val="100"/>
        <c:noMultiLvlLbl val="0"/>
      </c:catAx>
      <c:valAx>
        <c:axId val="789077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071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162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[Xander Fuel_Purva_Reworked.xlsx]Km per day!PivotTable2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Kilometers</a:t>
            </a:r>
            <a:r>
              <a:rPr lang="en-US" baseline="0"/>
              <a:t> per day</a:t>
            </a:r>
            <a:endParaRPr lang="en-US"/>
          </a:p>
        </c:rich>
      </c:tx>
      <c:overlay val="0"/>
      <c:spPr>
        <a:blipFill>
          <a:blip xmlns:r="http://schemas.openxmlformats.org/officeDocument/2006/relationships" r:embed="rId3"/>
          <a:tile tx="0" ty="0" sx="100000" sy="100000" flip="none" algn="tl"/>
        </a:blip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4"/>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5"/>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6"/>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7"/>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8"/>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9"/>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0"/>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2"/>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3"/>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4"/>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5"/>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7"/>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9"/>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1"/>
        <c:spPr>
          <a:solidFill>
            <a:schemeClr val="accent2">
              <a:lumMod val="75000"/>
            </a:schemeClr>
          </a:solidFill>
          <a:ln>
            <a:noFill/>
          </a:ln>
          <a:effectLst/>
        </c:spP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2"/>
        <c:spPr>
          <a:solidFill>
            <a:schemeClr val="accent2">
              <a:lumMod val="75000"/>
            </a:schemeClr>
          </a:solidFill>
          <a:ln>
            <a:noFill/>
          </a:ln>
          <a:effectLst/>
        </c:spPr>
        <c:marker>
          <c:symbol val="none"/>
        </c:marke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3"/>
        <c:spPr>
          <a:solidFill>
            <a:schemeClr val="accent2">
              <a:lumMod val="75000"/>
            </a:schemeClr>
          </a:solidFill>
          <a:ln>
            <a:noFill/>
          </a:ln>
          <a:effectLst/>
        </c:spPr>
        <c:marker>
          <c:symbol val="none"/>
        </c:marke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col"/>
        <c:grouping val="clustered"/>
        <c:varyColors val="0"/>
        <c:ser>
          <c:idx val="0"/>
          <c:order val="0"/>
          <c:tx>
            <c:strRef>
              <c:f>'Km per day'!$B$1</c:f>
              <c:strCache>
                <c:ptCount val="1"/>
                <c:pt idx="0">
                  <c:v>Total</c:v>
                </c:pt>
              </c:strCache>
            </c:strRef>
          </c:tx>
          <c:spPr>
            <a:solidFill>
              <a:schemeClr val="accent2">
                <a:lumMod val="75000"/>
              </a:schemeClr>
            </a:solidFill>
            <a:ln>
              <a:noFill/>
            </a:ln>
            <a:effectLst/>
          </c:spPr>
          <c:invertIfNegative val="0"/>
          <c:dLbls>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'Km per day'!$A$2:$A$33</c:f>
              <c:strCache>
                <c:ptCount val="31"/>
                <c:pt idx="0">
                  <c:v>01-Jan</c:v>
                </c:pt>
                <c:pt idx="1">
                  <c:v>05-Jan</c:v>
                </c:pt>
                <c:pt idx="2">
                  <c:v>19-Jan</c:v>
                </c:pt>
                <c:pt idx="3">
                  <c:v>28-Jan</c:v>
                </c:pt>
                <c:pt idx="4">
                  <c:v>08-Feb</c:v>
                </c:pt>
                <c:pt idx="5">
                  <c:v>20-Feb</c:v>
                </c:pt>
                <c:pt idx="6">
                  <c:v>05-Mar</c:v>
                </c:pt>
                <c:pt idx="7">
                  <c:v>08-Mar</c:v>
                </c:pt>
                <c:pt idx="8">
                  <c:v>13-Mar</c:v>
                </c:pt>
                <c:pt idx="9">
                  <c:v>21-Mar</c:v>
                </c:pt>
                <c:pt idx="10">
                  <c:v>03-Apr</c:v>
                </c:pt>
                <c:pt idx="11">
                  <c:v>17-Apr</c:v>
                </c:pt>
                <c:pt idx="12">
                  <c:v>01-May</c:v>
                </c:pt>
                <c:pt idx="13">
                  <c:v>18-May</c:v>
                </c:pt>
                <c:pt idx="14">
                  <c:v>04-Jun</c:v>
                </c:pt>
                <c:pt idx="15">
                  <c:v>19-Jun</c:v>
                </c:pt>
                <c:pt idx="16">
                  <c:v>02-Jul</c:v>
                </c:pt>
                <c:pt idx="17">
                  <c:v>12-Jul</c:v>
                </c:pt>
                <c:pt idx="18">
                  <c:v>25-Jul</c:v>
                </c:pt>
                <c:pt idx="19">
                  <c:v>13-Aug</c:v>
                </c:pt>
                <c:pt idx="20">
                  <c:v>22-Aug</c:v>
                </c:pt>
                <c:pt idx="21">
                  <c:v>01-Sep</c:v>
                </c:pt>
                <c:pt idx="22">
                  <c:v>13-Sep</c:v>
                </c:pt>
                <c:pt idx="23">
                  <c:v>23-Sep</c:v>
                </c:pt>
                <c:pt idx="24">
                  <c:v>05-Oct</c:v>
                </c:pt>
                <c:pt idx="25">
                  <c:v>17-Oct</c:v>
                </c:pt>
                <c:pt idx="26">
                  <c:v>28-Oct</c:v>
                </c:pt>
                <c:pt idx="27">
                  <c:v>09-Nov</c:v>
                </c:pt>
                <c:pt idx="28">
                  <c:v>28-Nov</c:v>
                </c:pt>
                <c:pt idx="29">
                  <c:v>08-Dec</c:v>
                </c:pt>
                <c:pt idx="30">
                  <c:v>16-Dec</c:v>
                </c:pt>
              </c:strCache>
            </c:strRef>
          </c:cat>
          <c:val>
            <c:numRef>
              <c:f>'Km per day'!$B$2:$B$33</c:f>
              <c:numCache>
                <c:formatCode>General</c:formatCode>
                <c:ptCount val="31"/>
                <c:pt idx="0">
                  <c:v>523.03679999999997</c:v>
                </c:pt>
                <c:pt idx="1">
                  <c:v>590.62924800000008</c:v>
                </c:pt>
                <c:pt idx="2">
                  <c:v>539.13023999999996</c:v>
                </c:pt>
                <c:pt idx="3">
                  <c:v>524.64614399999994</c:v>
                </c:pt>
                <c:pt idx="4">
                  <c:v>555.22368000000006</c:v>
                </c:pt>
                <c:pt idx="5">
                  <c:v>534.30220799999995</c:v>
                </c:pt>
                <c:pt idx="6">
                  <c:v>540.73958400000004</c:v>
                </c:pt>
                <c:pt idx="7">
                  <c:v>476.36582400000003</c:v>
                </c:pt>
                <c:pt idx="8">
                  <c:v>595.45728000000008</c:v>
                </c:pt>
                <c:pt idx="9">
                  <c:v>605.1133440000001</c:v>
                </c:pt>
                <c:pt idx="10">
                  <c:v>542.348928</c:v>
                </c:pt>
                <c:pt idx="11">
                  <c:v>547.17696000000001</c:v>
                </c:pt>
                <c:pt idx="12">
                  <c:v>580.97318400000006</c:v>
                </c:pt>
                <c:pt idx="13">
                  <c:v>572.92646400000001</c:v>
                </c:pt>
                <c:pt idx="14">
                  <c:v>574.53580799999997</c:v>
                </c:pt>
                <c:pt idx="15">
                  <c:v>590.62924800000008</c:v>
                </c:pt>
                <c:pt idx="16">
                  <c:v>593.847936</c:v>
                </c:pt>
                <c:pt idx="17">
                  <c:v>590.62924800000008</c:v>
                </c:pt>
                <c:pt idx="18">
                  <c:v>576.14515200000005</c:v>
                </c:pt>
                <c:pt idx="19">
                  <c:v>601.89465599999994</c:v>
                </c:pt>
                <c:pt idx="20">
                  <c:v>619.59744000000001</c:v>
                </c:pt>
                <c:pt idx="21">
                  <c:v>608.33203200000003</c:v>
                </c:pt>
                <c:pt idx="22">
                  <c:v>577.75449600000002</c:v>
                </c:pt>
                <c:pt idx="23">
                  <c:v>580.97318400000006</c:v>
                </c:pt>
                <c:pt idx="24">
                  <c:v>601.89465599999994</c:v>
                </c:pt>
                <c:pt idx="25">
                  <c:v>553.61433599999998</c:v>
                </c:pt>
                <c:pt idx="26">
                  <c:v>600.28531200000009</c:v>
                </c:pt>
                <c:pt idx="27">
                  <c:v>555.22368000000006</c:v>
                </c:pt>
                <c:pt idx="28">
                  <c:v>555.22368000000006</c:v>
                </c:pt>
                <c:pt idx="29">
                  <c:v>558.44236799999999</c:v>
                </c:pt>
                <c:pt idx="30">
                  <c:v>511.77139199999999</c:v>
                </c:pt>
              </c:numCache>
            </c:numRef>
          </c:val>
          <c:extLst>
            <c:ext xmlns:c16="http://schemas.microsoft.com/office/drawing/2014/chart" uri="{C3380CC4-5D6E-409C-BE32-E72D297353CC}">
              <c16:uniqueId val="{00000000-1C55-4A1F-B787-6BC401BEFEC9}"/>
            </c:ext>
          </c:extLst>
        </c:ser>
        <c:dLbls>
          <c:dLblPos val="outEnd"/>
          <c:showLegendKey val="0"/>
          <c:showVal val="1"/>
          <c:showCatName val="0"/>
          <c:showSerName val="0"/>
          <c:showPercent val="0"/>
          <c:showBubbleSize val="0"/>
        </c:dLbls>
        <c:gapWidth val="219"/>
        <c:axId val="591529480"/>
        <c:axId val="591528824"/>
      </c:barChart>
      <c:catAx>
        <c:axId val="591529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528824"/>
        <c:crosses val="autoZero"/>
        <c:auto val="1"/>
        <c:lblAlgn val="ctr"/>
        <c:lblOffset val="100"/>
        <c:noMultiLvlLbl val="0"/>
      </c:catAx>
      <c:valAx>
        <c:axId val="591528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529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[Xander Fuel_Purva_Reworked.xlsx]Price per gallon!PivotTable3</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Price per gallon</a:t>
            </a:r>
          </a:p>
        </c:rich>
      </c:tx>
      <c:overlay val="0"/>
      <c:spPr>
        <a:blipFill>
          <a:blip xmlns:r="http://schemas.openxmlformats.org/officeDocument/2006/relationships" r:embed="rId3"/>
          <a:tile tx="0" ty="0" sx="100000" sy="100000" flip="none" algn="tl"/>
        </a:blipFill>
        <a:ln>
          <a:solidFill>
            <a:schemeClr val="tx1"/>
          </a:solid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6"/>
            </a:solidFill>
            <a:ln>
              <a:noFill/>
            </a:ln>
            <a:effectLst/>
          </c:spPr>
        </c:marker>
        <c:dLbl>
          <c:idx val="0"/>
          <c:numFmt formatCode="&quot;£&quot;#,##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numFmt formatCode="&quot;£&quot;#,##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numFmt formatCode="&quot;£&quot;#,##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'Price per gallon'!$B$1</c:f>
              <c:strCache>
                <c:ptCount val="1"/>
                <c:pt idx="0">
                  <c:v>Total</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dLbls>
            <c:numFmt formatCode="&quot;£&quot;#,##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'Price per gallon'!$A$2:$A$33</c:f>
              <c:strCache>
                <c:ptCount val="31"/>
                <c:pt idx="0">
                  <c:v>01-Jan</c:v>
                </c:pt>
                <c:pt idx="1">
                  <c:v>05-Jan</c:v>
                </c:pt>
                <c:pt idx="2">
                  <c:v>19-Jan</c:v>
                </c:pt>
                <c:pt idx="3">
                  <c:v>28-Jan</c:v>
                </c:pt>
                <c:pt idx="4">
                  <c:v>08-Feb</c:v>
                </c:pt>
                <c:pt idx="5">
                  <c:v>20-Feb</c:v>
                </c:pt>
                <c:pt idx="6">
                  <c:v>05-Mar</c:v>
                </c:pt>
                <c:pt idx="7">
                  <c:v>08-Mar</c:v>
                </c:pt>
                <c:pt idx="8">
                  <c:v>13-Mar</c:v>
                </c:pt>
                <c:pt idx="9">
                  <c:v>21-Mar</c:v>
                </c:pt>
                <c:pt idx="10">
                  <c:v>03-Apr</c:v>
                </c:pt>
                <c:pt idx="11">
                  <c:v>17-Apr</c:v>
                </c:pt>
                <c:pt idx="12">
                  <c:v>01-May</c:v>
                </c:pt>
                <c:pt idx="13">
                  <c:v>18-May</c:v>
                </c:pt>
                <c:pt idx="14">
                  <c:v>04-Jun</c:v>
                </c:pt>
                <c:pt idx="15">
                  <c:v>19-Jun</c:v>
                </c:pt>
                <c:pt idx="16">
                  <c:v>02-Jul</c:v>
                </c:pt>
                <c:pt idx="17">
                  <c:v>12-Jul</c:v>
                </c:pt>
                <c:pt idx="18">
                  <c:v>25-Jul</c:v>
                </c:pt>
                <c:pt idx="19">
                  <c:v>13-Aug</c:v>
                </c:pt>
                <c:pt idx="20">
                  <c:v>22-Aug</c:v>
                </c:pt>
                <c:pt idx="21">
                  <c:v>01-Sep</c:v>
                </c:pt>
                <c:pt idx="22">
                  <c:v>13-Sep</c:v>
                </c:pt>
                <c:pt idx="23">
                  <c:v>23-Sep</c:v>
                </c:pt>
                <c:pt idx="24">
                  <c:v>05-Oct</c:v>
                </c:pt>
                <c:pt idx="25">
                  <c:v>17-Oct</c:v>
                </c:pt>
                <c:pt idx="26">
                  <c:v>28-Oct</c:v>
                </c:pt>
                <c:pt idx="27">
                  <c:v>09-Nov</c:v>
                </c:pt>
                <c:pt idx="28">
                  <c:v>28-Nov</c:v>
                </c:pt>
                <c:pt idx="29">
                  <c:v>08-Dec</c:v>
                </c:pt>
                <c:pt idx="30">
                  <c:v>16-Dec</c:v>
                </c:pt>
              </c:strCache>
            </c:strRef>
          </c:cat>
          <c:val>
            <c:numRef>
              <c:f>'Price per gallon'!$B$2:$B$33</c:f>
              <c:numCache>
                <c:formatCode>General</c:formatCode>
                <c:ptCount val="31"/>
                <c:pt idx="0">
                  <c:v>3.3598553345388784</c:v>
                </c:pt>
                <c:pt idx="1">
                  <c:v>3.4601769911504423</c:v>
                </c:pt>
                <c:pt idx="2">
                  <c:v>3.6411439114391144</c:v>
                </c:pt>
                <c:pt idx="3">
                  <c:v>3.4990791896869249</c:v>
                </c:pt>
                <c:pt idx="4">
                  <c:v>3.4991055456171734</c:v>
                </c:pt>
                <c:pt idx="5">
                  <c:v>3.6017621145374452</c:v>
                </c:pt>
                <c:pt idx="6">
                  <c:v>3.8032200357781756</c:v>
                </c:pt>
                <c:pt idx="7">
                  <c:v>3.7978142076502732</c:v>
                </c:pt>
                <c:pt idx="8">
                  <c:v>3.8574040219378434</c:v>
                </c:pt>
                <c:pt idx="9">
                  <c:v>3.8598047914818103</c:v>
                </c:pt>
                <c:pt idx="10">
                  <c:v>4</c:v>
                </c:pt>
                <c:pt idx="11">
                  <c:v>3.9480752014324083</c:v>
                </c:pt>
                <c:pt idx="12">
                  <c:v>3.8987455197132612</c:v>
                </c:pt>
                <c:pt idx="13">
                  <c:v>3.762295081967213</c:v>
                </c:pt>
                <c:pt idx="14">
                  <c:v>3.6035087719298242</c:v>
                </c:pt>
                <c:pt idx="15">
                  <c:v>3.5594594594594593</c:v>
                </c:pt>
                <c:pt idx="16">
                  <c:v>3.396715643906655</c:v>
                </c:pt>
                <c:pt idx="17">
                  <c:v>3.4590869939707147</c:v>
                </c:pt>
                <c:pt idx="18">
                  <c:v>3.561656165616562</c:v>
                </c:pt>
                <c:pt idx="19">
                  <c:v>3.7013651877133107</c:v>
                </c:pt>
                <c:pt idx="20">
                  <c:v>3.6987295825771325</c:v>
                </c:pt>
                <c:pt idx="21">
                  <c:v>3.7978339350180503</c:v>
                </c:pt>
                <c:pt idx="22">
                  <c:v>3.9618456078083408</c:v>
                </c:pt>
                <c:pt idx="23">
                  <c:v>3.9017132551848515</c:v>
                </c:pt>
                <c:pt idx="24">
                  <c:v>3.8997384481255444</c:v>
                </c:pt>
                <c:pt idx="25">
                  <c:v>3.7579042457091236</c:v>
                </c:pt>
                <c:pt idx="26">
                  <c:v>3.6612068965517239</c:v>
                </c:pt>
                <c:pt idx="27">
                  <c:v>3.6597938144329896</c:v>
                </c:pt>
                <c:pt idx="28">
                  <c:v>3.6600719424460437</c:v>
                </c:pt>
                <c:pt idx="29">
                  <c:v>3.5009041591320069</c:v>
                </c:pt>
                <c:pt idx="30">
                  <c:v>3.3976124885215793</c:v>
                </c:pt>
              </c:numCache>
            </c:numRef>
          </c:val>
          <c:extLst>
            <c:ext xmlns:c16="http://schemas.microsoft.com/office/drawing/2014/chart" uri="{C3380CC4-5D6E-409C-BE32-E72D297353CC}">
              <c16:uniqueId val="{00000000-9568-4800-8F18-18931B95D161}"/>
            </c:ext>
          </c:extLst>
        </c:ser>
        <c:dLbls>
          <c:dLblPos val="outEnd"/>
          <c:showLegendKey val="0"/>
          <c:showVal val="1"/>
          <c:showCatName val="0"/>
          <c:showSerName val="0"/>
          <c:showPercent val="0"/>
          <c:showBubbleSize val="0"/>
        </c:dLbls>
        <c:gapWidth val="164"/>
        <c:overlap val="-22"/>
        <c:axId val="592252968"/>
        <c:axId val="592259856"/>
      </c:barChart>
      <c:catAx>
        <c:axId val="5922529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GB"/>
                  <a:t>Date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59856"/>
        <c:crosses val="autoZero"/>
        <c:auto val="1"/>
        <c:lblAlgn val="ctr"/>
        <c:lblOffset val="100"/>
        <c:noMultiLvlLbl val="0"/>
      </c:catAx>
      <c:valAx>
        <c:axId val="592259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52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otGrid">
      <a:fgClr>
        <a:schemeClr val="accent3">
          <a:lumMod val="40000"/>
          <a:lumOff val="60000"/>
        </a:schemeClr>
      </a:fgClr>
      <a:bgClr>
        <a:schemeClr val="bg1"/>
      </a:bgClr>
    </a:patt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Cost of Fuel per quarters</a:t>
            </a:r>
          </a:p>
        </c:rich>
      </c:tx>
      <c:overlay val="0"/>
      <c:spPr>
        <a:blipFill>
          <a:blip xmlns:r="http://schemas.openxmlformats.org/officeDocument/2006/relationships" r:embed="rId3"/>
          <a:tile tx="0" ty="0" sx="100000" sy="100000" flip="none" algn="tl"/>
        </a:blipFill>
        <a:ln>
          <a:solidFill>
            <a:schemeClr val="tx1"/>
          </a:solid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numFmt formatCode="&quot;£&quot;#,##0.00" sourceLinked="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 of costs for quarters'!$C$4:$C$7</c:f>
              <c:strCache>
                <c:ptCount val="4"/>
                <c:pt idx="0">
                  <c:v>Q1</c:v>
                </c:pt>
                <c:pt idx="1">
                  <c:v>Q2</c:v>
                </c:pt>
                <c:pt idx="2">
                  <c:v>Q3</c:v>
                </c:pt>
                <c:pt idx="3">
                  <c:v>Q4</c:v>
                </c:pt>
              </c:strCache>
            </c:strRef>
          </c:cat>
          <c:val>
            <c:numRef>
              <c:f>'Sum of costs for quarters'!$D$4:$D$7</c:f>
              <c:numCache>
                <c:formatCode>_-[$£-809]* #,##0.00_-;\-[$£-809]* #,##0.00_-;_-[$£-809]* "-"??_-;_-@_-</c:formatCode>
                <c:ptCount val="4"/>
                <c:pt idx="0">
                  <c:v>396.7</c:v>
                </c:pt>
                <c:pt idx="1">
                  <c:v>253.22999999999996</c:v>
                </c:pt>
                <c:pt idx="2">
                  <c:v>333.16999999999996</c:v>
                </c:pt>
                <c:pt idx="3">
                  <c:v>287.82000000000005</c:v>
                </c:pt>
              </c:numCache>
            </c:numRef>
          </c:val>
          <c:extLst>
            <c:ext xmlns:c16="http://schemas.microsoft.com/office/drawing/2014/chart" uri="{C3380CC4-5D6E-409C-BE32-E72D297353CC}">
              <c16:uniqueId val="{00000000-689D-49DB-B7D9-EAFC6DF37F60}"/>
            </c:ext>
          </c:extLst>
        </c:ser>
        <c:dLbls>
          <c:dLblPos val="outEnd"/>
          <c:showLegendKey val="0"/>
          <c:showVal val="1"/>
          <c:showCatName val="0"/>
          <c:showSerName val="0"/>
          <c:showPercent val="0"/>
          <c:showBubbleSize val="0"/>
        </c:dLbls>
        <c:gapWidth val="444"/>
        <c:overlap val="-90"/>
        <c:axId val="673792744"/>
        <c:axId val="673787824"/>
      </c:barChart>
      <c:catAx>
        <c:axId val="6737927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Quarter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3787824"/>
        <c:crosses val="autoZero"/>
        <c:auto val="1"/>
        <c:lblAlgn val="ctr"/>
        <c:lblOffset val="100"/>
        <c:noMultiLvlLbl val="0"/>
      </c:catAx>
      <c:valAx>
        <c:axId val="673787824"/>
        <c:scaling>
          <c:orientation val="minMax"/>
        </c:scaling>
        <c:delete val="1"/>
        <c:axPos val="l"/>
        <c:numFmt formatCode="_-[$£-809]* #,##0.00_-;\-[$£-809]* #,##0.00_-;_-[$£-809]* &quot;-&quot;??_-;_-@_-" sourceLinked="1"/>
        <c:majorTickMark val="none"/>
        <c:minorTickMark val="none"/>
        <c:tickLblPos val="nextTo"/>
        <c:crossAx val="673792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Cost of Fuel</a:t>
            </a:r>
          </a:p>
        </c:rich>
      </c:tx>
      <c:overlay val="0"/>
      <c:spPr>
        <a:blipFill>
          <a:blip xmlns:r="http://schemas.openxmlformats.org/officeDocument/2006/relationships" r:embed="rId3"/>
          <a:tile tx="0" ty="0" sx="100000" sy="100000" flip="none" algn="tl"/>
        </a:blipFill>
        <a:ln>
          <a:solidFill>
            <a:schemeClr val="tx1"/>
          </a:solid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numFmt formatCode="&quot;£&quot;#,##0.00" sourceLinked="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 of costs for quarters'!$C$4:$C$7</c:f>
              <c:strCache>
                <c:ptCount val="4"/>
                <c:pt idx="0">
                  <c:v>Q1</c:v>
                </c:pt>
                <c:pt idx="1">
                  <c:v>Q2</c:v>
                </c:pt>
                <c:pt idx="2">
                  <c:v>Q3</c:v>
                </c:pt>
                <c:pt idx="3">
                  <c:v>Q4</c:v>
                </c:pt>
              </c:strCache>
            </c:strRef>
          </c:cat>
          <c:val>
            <c:numRef>
              <c:f>'Sum of costs for quarters'!$D$4:$D$7</c:f>
              <c:numCache>
                <c:formatCode>_-[$£-809]* #,##0.00_-;\-[$£-809]* #,##0.00_-;_-[$£-809]* "-"??_-;_-@_-</c:formatCode>
                <c:ptCount val="4"/>
                <c:pt idx="0">
                  <c:v>396.7</c:v>
                </c:pt>
                <c:pt idx="1">
                  <c:v>253.22999999999996</c:v>
                </c:pt>
                <c:pt idx="2">
                  <c:v>333.16999999999996</c:v>
                </c:pt>
                <c:pt idx="3">
                  <c:v>287.82000000000005</c:v>
                </c:pt>
              </c:numCache>
            </c:numRef>
          </c:val>
          <c:extLst>
            <c:ext xmlns:c16="http://schemas.microsoft.com/office/drawing/2014/chart" uri="{C3380CC4-5D6E-409C-BE32-E72D297353CC}">
              <c16:uniqueId val="{00000000-2EFA-4472-93FC-18BA8AFD1C42}"/>
            </c:ext>
          </c:extLst>
        </c:ser>
        <c:dLbls>
          <c:dLblPos val="outEnd"/>
          <c:showLegendKey val="0"/>
          <c:showVal val="1"/>
          <c:showCatName val="0"/>
          <c:showSerName val="0"/>
          <c:showPercent val="0"/>
          <c:showBubbleSize val="0"/>
        </c:dLbls>
        <c:gapWidth val="444"/>
        <c:overlap val="-90"/>
        <c:axId val="673792744"/>
        <c:axId val="673787824"/>
      </c:barChart>
      <c:catAx>
        <c:axId val="6737927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Quarter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3787824"/>
        <c:crosses val="autoZero"/>
        <c:auto val="1"/>
        <c:lblAlgn val="ctr"/>
        <c:lblOffset val="100"/>
        <c:noMultiLvlLbl val="0"/>
      </c:catAx>
      <c:valAx>
        <c:axId val="673787824"/>
        <c:scaling>
          <c:orientation val="minMax"/>
        </c:scaling>
        <c:delete val="1"/>
        <c:axPos val="l"/>
        <c:numFmt formatCode="_-[$£-809]* #,##0.00_-;\-[$£-809]* #,##0.00_-;_-[$£-809]* &quot;-&quot;??_-;_-@_-" sourceLinked="1"/>
        <c:majorTickMark val="none"/>
        <c:minorTickMark val="none"/>
        <c:tickLblPos val="nextTo"/>
        <c:crossAx val="673792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[Xander Fuel_Purva_Reworked.xlsx]Km per day!PivotTable2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Kilometers</a:t>
            </a:r>
            <a:r>
              <a:rPr lang="en-US" baseline="0"/>
              <a:t> per day</a:t>
            </a:r>
            <a:endParaRPr lang="en-US"/>
          </a:p>
        </c:rich>
      </c:tx>
      <c:overlay val="0"/>
      <c:spPr>
        <a:blipFill>
          <a:blip xmlns:r="http://schemas.openxmlformats.org/officeDocument/2006/relationships" r:embed="rId3"/>
          <a:tile tx="0" ty="0" sx="100000" sy="100000" flip="none" algn="tl"/>
        </a:blip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75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75000"/>
            </a:schemeClr>
          </a:solidFill>
          <a:ln>
            <a:noFill/>
          </a:ln>
          <a:effectLst/>
        </c:spPr>
      </c:pivotFmt>
      <c:pivotFmt>
        <c:idx val="6"/>
        <c:spPr>
          <a:solidFill>
            <a:schemeClr val="accent2">
              <a:lumMod val="75000"/>
            </a:schemeClr>
          </a:solidFill>
          <a:ln>
            <a:noFill/>
          </a:ln>
          <a:effectLst/>
        </c:spPr>
      </c:pivotFmt>
      <c:pivotFmt>
        <c:idx val="7"/>
        <c:spPr>
          <a:solidFill>
            <a:schemeClr val="accent2">
              <a:lumMod val="75000"/>
            </a:schemeClr>
          </a:solidFill>
          <a:ln>
            <a:noFill/>
          </a:ln>
          <a:effectLst/>
        </c:spPr>
      </c:pivotFmt>
      <c:pivotFmt>
        <c:idx val="8"/>
        <c:spPr>
          <a:solidFill>
            <a:schemeClr val="accent2">
              <a:lumMod val="75000"/>
            </a:schemeClr>
          </a:solidFill>
          <a:ln>
            <a:noFill/>
          </a:ln>
          <a:effectLst/>
        </c:spPr>
      </c:pivotFmt>
      <c:pivotFmt>
        <c:idx val="9"/>
        <c:spPr>
          <a:solidFill>
            <a:schemeClr val="accent2">
              <a:lumMod val="75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75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75000"/>
            </a:schemeClr>
          </a:solidFill>
          <a:ln>
            <a:noFill/>
          </a:ln>
          <a:effectLst/>
        </c:spPr>
      </c:pivotFmt>
      <c:pivotFmt>
        <c:idx val="14"/>
        <c:spPr>
          <a:solidFill>
            <a:schemeClr val="accent2">
              <a:lumMod val="75000"/>
            </a:schemeClr>
          </a:solidFill>
          <a:ln>
            <a:noFill/>
          </a:ln>
          <a:effectLst/>
        </c:spPr>
      </c:pivotFmt>
      <c:pivotFmt>
        <c:idx val="15"/>
        <c:spPr>
          <a:solidFill>
            <a:schemeClr val="accent2">
              <a:lumMod val="75000"/>
            </a:schemeClr>
          </a:solidFill>
          <a:ln>
            <a:noFill/>
          </a:ln>
          <a:effectLst/>
        </c:spPr>
      </c:pivotFmt>
      <c:pivotFmt>
        <c:idx val="16"/>
        <c:spPr>
          <a:solidFill>
            <a:schemeClr val="accent2">
              <a:lumMod val="75000"/>
            </a:schemeClr>
          </a:solidFill>
          <a:ln>
            <a:noFill/>
          </a:ln>
          <a:effectLst/>
        </c:spPr>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75000"/>
            </a:schemeClr>
          </a:solidFill>
          <a:ln>
            <a:noFill/>
          </a:ln>
          <a:effectLst/>
        </c:spPr>
      </c:pivotFmt>
      <c:pivotFmt>
        <c:idx val="20"/>
        <c:spPr>
          <a:solidFill>
            <a:schemeClr val="accent2">
              <a:lumMod val="75000"/>
            </a:schemeClr>
          </a:solidFill>
          <a:ln>
            <a:noFill/>
          </a:ln>
          <a:effectLst/>
        </c:spPr>
      </c:pivotFmt>
      <c:pivotFmt>
        <c:idx val="21"/>
        <c:spPr>
          <a:solidFill>
            <a:schemeClr val="accent2">
              <a:lumMod val="75000"/>
            </a:schemeClr>
          </a:solidFill>
          <a:ln>
            <a:noFill/>
          </a:ln>
          <a:effectLst/>
        </c:spPr>
      </c:pivotFmt>
      <c:pivotFmt>
        <c:idx val="22"/>
        <c:spPr>
          <a:solidFill>
            <a:schemeClr val="accent2">
              <a:lumMod val="75000"/>
            </a:schemeClr>
          </a:solidFill>
          <a:ln>
            <a:noFill/>
          </a:ln>
          <a:effectLst/>
        </c:spPr>
      </c:pivotFmt>
      <c:pivotFmt>
        <c:idx val="23"/>
        <c:spPr>
          <a:solidFill>
            <a:schemeClr val="accent2">
              <a:lumMod val="75000"/>
            </a:schemeClr>
          </a:solidFill>
          <a:ln>
            <a:noFill/>
          </a:ln>
          <a:effectLst/>
        </c:spPr>
      </c:pivotFmt>
      <c:pivotFmt>
        <c:idx val="24"/>
        <c:spPr>
          <a:solidFill>
            <a:schemeClr val="accent2">
              <a:lumMod val="75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75000"/>
            </a:schemeClr>
          </a:solidFill>
          <a:ln>
            <a:noFill/>
          </a:ln>
          <a:effectLst/>
        </c:spPr>
      </c:pivotFmt>
      <c:pivotFmt>
        <c:idx val="27"/>
        <c:spPr>
          <a:solidFill>
            <a:schemeClr val="accent2">
              <a:lumMod val="75000"/>
            </a:schemeClr>
          </a:solidFill>
          <a:ln>
            <a:noFill/>
          </a:ln>
          <a:effectLst/>
        </c:spPr>
      </c:pivotFmt>
      <c:pivotFmt>
        <c:idx val="28"/>
        <c:spPr>
          <a:solidFill>
            <a:schemeClr val="accent2">
              <a:lumMod val="75000"/>
            </a:schemeClr>
          </a:solidFill>
          <a:ln>
            <a:noFill/>
          </a:ln>
          <a:effectLst/>
        </c:spPr>
      </c:pivotFmt>
      <c:pivotFmt>
        <c:idx val="29"/>
        <c:spPr>
          <a:solidFill>
            <a:schemeClr val="accent2">
              <a:lumMod val="75000"/>
            </a:schemeClr>
          </a:solidFill>
          <a:ln>
            <a:noFill/>
          </a:ln>
          <a:effectLst/>
        </c:spPr>
      </c:pivotFmt>
      <c:pivotFmt>
        <c:idx val="30"/>
        <c:spPr>
          <a:solidFill>
            <a:schemeClr val="accent2">
              <a:lumMod val="75000"/>
            </a:schemeClr>
          </a:solidFill>
          <a:ln>
            <a:noFill/>
          </a:ln>
          <a:effectLst/>
        </c:spPr>
      </c:pivotFmt>
      <c:pivotFmt>
        <c:idx val="31"/>
        <c:spPr>
          <a:solidFill>
            <a:schemeClr val="accent2">
              <a:lumMod val="75000"/>
            </a:schemeClr>
          </a:solidFill>
          <a:ln>
            <a:noFill/>
          </a:ln>
          <a:effectLst/>
        </c:spPr>
      </c:pivotFmt>
    </c:pivotFmts>
    <c:plotArea>
      <c:layout/>
      <c:barChart>
        <c:barDir val="col"/>
        <c:grouping val="clustered"/>
        <c:varyColors val="0"/>
        <c:ser>
          <c:idx val="0"/>
          <c:order val="0"/>
          <c:tx>
            <c:strRef>
              <c:f>'Km per day'!$B$1</c:f>
              <c:strCache>
                <c:ptCount val="1"/>
                <c:pt idx="0">
                  <c:v>Total</c:v>
                </c:pt>
              </c:strCache>
            </c:strRef>
          </c:tx>
          <c:spPr>
            <a:solidFill>
              <a:schemeClr val="accent2">
                <a:lumMod val="75000"/>
              </a:schemeClr>
            </a:solidFill>
            <a:ln>
              <a:noFill/>
            </a:ln>
            <a:effectLst/>
          </c:spPr>
          <c:invertIfNegative val="0"/>
          <c:dLbls>
            <c:numFmt formatCode="#,##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'Km per day'!$A$2:$A$33</c:f>
              <c:strCache>
                <c:ptCount val="31"/>
                <c:pt idx="0">
                  <c:v>01-Jan</c:v>
                </c:pt>
                <c:pt idx="1">
                  <c:v>05-Jan</c:v>
                </c:pt>
                <c:pt idx="2">
                  <c:v>19-Jan</c:v>
                </c:pt>
                <c:pt idx="3">
                  <c:v>28-Jan</c:v>
                </c:pt>
                <c:pt idx="4">
                  <c:v>08-Feb</c:v>
                </c:pt>
                <c:pt idx="5">
                  <c:v>20-Feb</c:v>
                </c:pt>
                <c:pt idx="6">
                  <c:v>05-Mar</c:v>
                </c:pt>
                <c:pt idx="7">
                  <c:v>08-Mar</c:v>
                </c:pt>
                <c:pt idx="8">
                  <c:v>13-Mar</c:v>
                </c:pt>
                <c:pt idx="9">
                  <c:v>21-Mar</c:v>
                </c:pt>
                <c:pt idx="10">
                  <c:v>03-Apr</c:v>
                </c:pt>
                <c:pt idx="11">
                  <c:v>17-Apr</c:v>
                </c:pt>
                <c:pt idx="12">
                  <c:v>01-May</c:v>
                </c:pt>
                <c:pt idx="13">
                  <c:v>18-May</c:v>
                </c:pt>
                <c:pt idx="14">
                  <c:v>04-Jun</c:v>
                </c:pt>
                <c:pt idx="15">
                  <c:v>19-Jun</c:v>
                </c:pt>
                <c:pt idx="16">
                  <c:v>02-Jul</c:v>
                </c:pt>
                <c:pt idx="17">
                  <c:v>12-Jul</c:v>
                </c:pt>
                <c:pt idx="18">
                  <c:v>25-Jul</c:v>
                </c:pt>
                <c:pt idx="19">
                  <c:v>13-Aug</c:v>
                </c:pt>
                <c:pt idx="20">
                  <c:v>22-Aug</c:v>
                </c:pt>
                <c:pt idx="21">
                  <c:v>01-Sep</c:v>
                </c:pt>
                <c:pt idx="22">
                  <c:v>13-Sep</c:v>
                </c:pt>
                <c:pt idx="23">
                  <c:v>23-Sep</c:v>
                </c:pt>
                <c:pt idx="24">
                  <c:v>05-Oct</c:v>
                </c:pt>
                <c:pt idx="25">
                  <c:v>17-Oct</c:v>
                </c:pt>
                <c:pt idx="26">
                  <c:v>28-Oct</c:v>
                </c:pt>
                <c:pt idx="27">
                  <c:v>09-Nov</c:v>
                </c:pt>
                <c:pt idx="28">
                  <c:v>28-Nov</c:v>
                </c:pt>
                <c:pt idx="29">
                  <c:v>08-Dec</c:v>
                </c:pt>
                <c:pt idx="30">
                  <c:v>16-Dec</c:v>
                </c:pt>
              </c:strCache>
            </c:strRef>
          </c:cat>
          <c:val>
            <c:numRef>
              <c:f>'Km per day'!$B$2:$B$33</c:f>
              <c:numCache>
                <c:formatCode>General</c:formatCode>
                <c:ptCount val="31"/>
                <c:pt idx="0">
                  <c:v>523.03679999999997</c:v>
                </c:pt>
                <c:pt idx="1">
                  <c:v>590.62924800000008</c:v>
                </c:pt>
                <c:pt idx="2">
                  <c:v>539.13023999999996</c:v>
                </c:pt>
                <c:pt idx="3">
                  <c:v>524.64614399999994</c:v>
                </c:pt>
                <c:pt idx="4">
                  <c:v>555.22368000000006</c:v>
                </c:pt>
                <c:pt idx="5">
                  <c:v>534.30220799999995</c:v>
                </c:pt>
                <c:pt idx="6">
                  <c:v>540.73958400000004</c:v>
                </c:pt>
                <c:pt idx="7">
                  <c:v>476.36582400000003</c:v>
                </c:pt>
                <c:pt idx="8">
                  <c:v>595.45728000000008</c:v>
                </c:pt>
                <c:pt idx="9">
                  <c:v>605.1133440000001</c:v>
                </c:pt>
                <c:pt idx="10">
                  <c:v>542.348928</c:v>
                </c:pt>
                <c:pt idx="11">
                  <c:v>547.17696000000001</c:v>
                </c:pt>
                <c:pt idx="12">
                  <c:v>580.97318400000006</c:v>
                </c:pt>
                <c:pt idx="13">
                  <c:v>572.92646400000001</c:v>
                </c:pt>
                <c:pt idx="14">
                  <c:v>574.53580799999997</c:v>
                </c:pt>
                <c:pt idx="15">
                  <c:v>590.62924800000008</c:v>
                </c:pt>
                <c:pt idx="16">
                  <c:v>593.847936</c:v>
                </c:pt>
                <c:pt idx="17">
                  <c:v>590.62924800000008</c:v>
                </c:pt>
                <c:pt idx="18">
                  <c:v>576.14515200000005</c:v>
                </c:pt>
                <c:pt idx="19">
                  <c:v>601.89465599999994</c:v>
                </c:pt>
                <c:pt idx="20">
                  <c:v>619.59744000000001</c:v>
                </c:pt>
                <c:pt idx="21">
                  <c:v>608.33203200000003</c:v>
                </c:pt>
                <c:pt idx="22">
                  <c:v>577.75449600000002</c:v>
                </c:pt>
                <c:pt idx="23">
                  <c:v>580.97318400000006</c:v>
                </c:pt>
                <c:pt idx="24">
                  <c:v>601.89465599999994</c:v>
                </c:pt>
                <c:pt idx="25">
                  <c:v>553.61433599999998</c:v>
                </c:pt>
                <c:pt idx="26">
                  <c:v>600.28531200000009</c:v>
                </c:pt>
                <c:pt idx="27">
                  <c:v>555.22368000000006</c:v>
                </c:pt>
                <c:pt idx="28">
                  <c:v>555.22368000000006</c:v>
                </c:pt>
                <c:pt idx="29">
                  <c:v>558.44236799999999</c:v>
                </c:pt>
                <c:pt idx="30">
                  <c:v>511.77139199999999</c:v>
                </c:pt>
              </c:numCache>
            </c:numRef>
          </c:val>
          <c:extLst>
            <c:ext xmlns:c16="http://schemas.microsoft.com/office/drawing/2014/chart" uri="{C3380CC4-5D6E-409C-BE32-E72D297353CC}">
              <c16:uniqueId val="{00000000-21A1-4ADB-8093-B65456419456}"/>
            </c:ext>
          </c:extLst>
        </c:ser>
        <c:dLbls>
          <c:dLblPos val="outEnd"/>
          <c:showLegendKey val="0"/>
          <c:showVal val="1"/>
          <c:showCatName val="0"/>
          <c:showSerName val="0"/>
          <c:showPercent val="0"/>
          <c:showBubbleSize val="0"/>
        </c:dLbls>
        <c:gapWidth val="219"/>
        <c:axId val="591529480"/>
        <c:axId val="591528824"/>
      </c:barChart>
      <c:catAx>
        <c:axId val="591529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528824"/>
        <c:crosses val="autoZero"/>
        <c:auto val="1"/>
        <c:lblAlgn val="ctr"/>
        <c:lblOffset val="100"/>
        <c:noMultiLvlLbl val="0"/>
      </c:catAx>
      <c:valAx>
        <c:axId val="591528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529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[Xander Fuel_Purva_Reworked.xlsx]Price per gallon!PivotTable3</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Price per gallon</a:t>
            </a:r>
          </a:p>
        </c:rich>
      </c:tx>
      <c:overlay val="0"/>
      <c:spPr>
        <a:blipFill>
          <a:blip xmlns:r="http://schemas.openxmlformats.org/officeDocument/2006/relationships" r:embed="rId3"/>
          <a:tile tx="0" ty="0" sx="100000" sy="100000" flip="none" algn="tl"/>
        </a:blipFill>
        <a:ln>
          <a:solidFill>
            <a:schemeClr val="tx1"/>
          </a:solid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'Price per gallon'!$B$1</c:f>
              <c:strCache>
                <c:ptCount val="1"/>
                <c:pt idx="0">
                  <c:v>Total</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'Price per gallon'!$A$2:$A$33</c:f>
              <c:strCache>
                <c:ptCount val="31"/>
                <c:pt idx="0">
                  <c:v>01-Jan</c:v>
                </c:pt>
                <c:pt idx="1">
                  <c:v>05-Jan</c:v>
                </c:pt>
                <c:pt idx="2">
                  <c:v>19-Jan</c:v>
                </c:pt>
                <c:pt idx="3">
                  <c:v>28-Jan</c:v>
                </c:pt>
                <c:pt idx="4">
                  <c:v>08-Feb</c:v>
                </c:pt>
                <c:pt idx="5">
                  <c:v>20-Feb</c:v>
                </c:pt>
                <c:pt idx="6">
                  <c:v>05-Mar</c:v>
                </c:pt>
                <c:pt idx="7">
                  <c:v>08-Mar</c:v>
                </c:pt>
                <c:pt idx="8">
                  <c:v>13-Mar</c:v>
                </c:pt>
                <c:pt idx="9">
                  <c:v>21-Mar</c:v>
                </c:pt>
                <c:pt idx="10">
                  <c:v>03-Apr</c:v>
                </c:pt>
                <c:pt idx="11">
                  <c:v>17-Apr</c:v>
                </c:pt>
                <c:pt idx="12">
                  <c:v>01-May</c:v>
                </c:pt>
                <c:pt idx="13">
                  <c:v>18-May</c:v>
                </c:pt>
                <c:pt idx="14">
                  <c:v>04-Jun</c:v>
                </c:pt>
                <c:pt idx="15">
                  <c:v>19-Jun</c:v>
                </c:pt>
                <c:pt idx="16">
                  <c:v>02-Jul</c:v>
                </c:pt>
                <c:pt idx="17">
                  <c:v>12-Jul</c:v>
                </c:pt>
                <c:pt idx="18">
                  <c:v>25-Jul</c:v>
                </c:pt>
                <c:pt idx="19">
                  <c:v>13-Aug</c:v>
                </c:pt>
                <c:pt idx="20">
                  <c:v>22-Aug</c:v>
                </c:pt>
                <c:pt idx="21">
                  <c:v>01-Sep</c:v>
                </c:pt>
                <c:pt idx="22">
                  <c:v>13-Sep</c:v>
                </c:pt>
                <c:pt idx="23">
                  <c:v>23-Sep</c:v>
                </c:pt>
                <c:pt idx="24">
                  <c:v>05-Oct</c:v>
                </c:pt>
                <c:pt idx="25">
                  <c:v>17-Oct</c:v>
                </c:pt>
                <c:pt idx="26">
                  <c:v>28-Oct</c:v>
                </c:pt>
                <c:pt idx="27">
                  <c:v>09-Nov</c:v>
                </c:pt>
                <c:pt idx="28">
                  <c:v>28-Nov</c:v>
                </c:pt>
                <c:pt idx="29">
                  <c:v>08-Dec</c:v>
                </c:pt>
                <c:pt idx="30">
                  <c:v>16-Dec</c:v>
                </c:pt>
              </c:strCache>
            </c:strRef>
          </c:cat>
          <c:val>
            <c:numRef>
              <c:f>'Price per gallon'!$B$2:$B$33</c:f>
              <c:numCache>
                <c:formatCode>General</c:formatCode>
                <c:ptCount val="31"/>
                <c:pt idx="0">
                  <c:v>3.3598553345388784</c:v>
                </c:pt>
                <c:pt idx="1">
                  <c:v>3.4601769911504423</c:v>
                </c:pt>
                <c:pt idx="2">
                  <c:v>3.6411439114391144</c:v>
                </c:pt>
                <c:pt idx="3">
                  <c:v>3.4990791896869249</c:v>
                </c:pt>
                <c:pt idx="4">
                  <c:v>3.4991055456171734</c:v>
                </c:pt>
                <c:pt idx="5">
                  <c:v>3.6017621145374452</c:v>
                </c:pt>
                <c:pt idx="6">
                  <c:v>3.8032200357781756</c:v>
                </c:pt>
                <c:pt idx="7">
                  <c:v>3.7978142076502732</c:v>
                </c:pt>
                <c:pt idx="8">
                  <c:v>3.8574040219378434</c:v>
                </c:pt>
                <c:pt idx="9">
                  <c:v>3.8598047914818103</c:v>
                </c:pt>
                <c:pt idx="10">
                  <c:v>4</c:v>
                </c:pt>
                <c:pt idx="11">
                  <c:v>3.9480752014324083</c:v>
                </c:pt>
                <c:pt idx="12">
                  <c:v>3.8987455197132612</c:v>
                </c:pt>
                <c:pt idx="13">
                  <c:v>3.762295081967213</c:v>
                </c:pt>
                <c:pt idx="14">
                  <c:v>3.6035087719298242</c:v>
                </c:pt>
                <c:pt idx="15">
                  <c:v>3.5594594594594593</c:v>
                </c:pt>
                <c:pt idx="16">
                  <c:v>3.396715643906655</c:v>
                </c:pt>
                <c:pt idx="17">
                  <c:v>3.4590869939707147</c:v>
                </c:pt>
                <c:pt idx="18">
                  <c:v>3.561656165616562</c:v>
                </c:pt>
                <c:pt idx="19">
                  <c:v>3.7013651877133107</c:v>
                </c:pt>
                <c:pt idx="20">
                  <c:v>3.6987295825771325</c:v>
                </c:pt>
                <c:pt idx="21">
                  <c:v>3.7978339350180503</c:v>
                </c:pt>
                <c:pt idx="22">
                  <c:v>3.9618456078083408</c:v>
                </c:pt>
                <c:pt idx="23">
                  <c:v>3.9017132551848515</c:v>
                </c:pt>
                <c:pt idx="24">
                  <c:v>3.8997384481255444</c:v>
                </c:pt>
                <c:pt idx="25">
                  <c:v>3.7579042457091236</c:v>
                </c:pt>
                <c:pt idx="26">
                  <c:v>3.6612068965517239</c:v>
                </c:pt>
                <c:pt idx="27">
                  <c:v>3.6597938144329896</c:v>
                </c:pt>
                <c:pt idx="28">
                  <c:v>3.6600719424460437</c:v>
                </c:pt>
                <c:pt idx="29">
                  <c:v>3.5009041591320069</c:v>
                </c:pt>
                <c:pt idx="30">
                  <c:v>3.3976124885215793</c:v>
                </c:pt>
              </c:numCache>
            </c:numRef>
          </c:val>
          <c:extLst>
            <c:ext xmlns:c16="http://schemas.microsoft.com/office/drawing/2014/chart" uri="{C3380CC4-5D6E-409C-BE32-E72D297353CC}">
              <c16:uniqueId val="{00000000-7814-41A0-A32B-474EB5069D7C}"/>
            </c:ext>
          </c:extLst>
        </c:ser>
        <c:dLbls>
          <c:dLblPos val="outEnd"/>
          <c:showLegendKey val="0"/>
          <c:showVal val="1"/>
          <c:showCatName val="0"/>
          <c:showSerName val="0"/>
          <c:showPercent val="0"/>
          <c:showBubbleSize val="0"/>
        </c:dLbls>
        <c:gapWidth val="164"/>
        <c:overlap val="-22"/>
        <c:axId val="592252968"/>
        <c:axId val="592259856"/>
      </c:barChart>
      <c:catAx>
        <c:axId val="59225296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59856"/>
        <c:crosses val="autoZero"/>
        <c:auto val="1"/>
        <c:lblAlgn val="ctr"/>
        <c:lblOffset val="100"/>
        <c:noMultiLvlLbl val="0"/>
      </c:catAx>
      <c:valAx>
        <c:axId val="592259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52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otGrid">
      <a:fgClr>
        <a:schemeClr val="accent3">
          <a:lumMod val="40000"/>
          <a:lumOff val="60000"/>
        </a:schemeClr>
      </a:fgClr>
      <a:bgClr>
        <a:schemeClr val="bg1"/>
      </a:bgClr>
    </a:patt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[Xander Fuel_Purva_Reworked.xlsx]Miles per gallon!PivotTable4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Miles per gallon</a:t>
            </a:r>
          </a:p>
        </c:rich>
      </c:tx>
      <c:overlay val="0"/>
      <c:spPr>
        <a:blipFill>
          <a:blip xmlns:r="http://schemas.openxmlformats.org/officeDocument/2006/relationships" r:embed="rId3"/>
          <a:tile tx="0" ty="0" sx="100000" sy="100000" flip="none" algn="tl"/>
        </a:blipFill>
        <a:ln>
          <a:solidFill>
            <a:schemeClr val="tx1"/>
          </a:solid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'Miles per gallon'!$B$1</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'Miles per gallon'!$A$2:$A$33</c:f>
              <c:strCache>
                <c:ptCount val="31"/>
                <c:pt idx="0">
                  <c:v>01-Jan</c:v>
                </c:pt>
                <c:pt idx="1">
                  <c:v>05-Jan</c:v>
                </c:pt>
                <c:pt idx="2">
                  <c:v>19-Jan</c:v>
                </c:pt>
                <c:pt idx="3">
                  <c:v>28-Jan</c:v>
                </c:pt>
                <c:pt idx="4">
                  <c:v>08-Feb</c:v>
                </c:pt>
                <c:pt idx="5">
                  <c:v>20-Feb</c:v>
                </c:pt>
                <c:pt idx="6">
                  <c:v>05-Mar</c:v>
                </c:pt>
                <c:pt idx="7">
                  <c:v>08-Mar</c:v>
                </c:pt>
                <c:pt idx="8">
                  <c:v>13-Mar</c:v>
                </c:pt>
                <c:pt idx="9">
                  <c:v>21-Mar</c:v>
                </c:pt>
                <c:pt idx="10">
                  <c:v>03-Apr</c:v>
                </c:pt>
                <c:pt idx="11">
                  <c:v>17-Apr</c:v>
                </c:pt>
                <c:pt idx="12">
                  <c:v>01-May</c:v>
                </c:pt>
                <c:pt idx="13">
                  <c:v>18-May</c:v>
                </c:pt>
                <c:pt idx="14">
                  <c:v>04-Jun</c:v>
                </c:pt>
                <c:pt idx="15">
                  <c:v>19-Jun</c:v>
                </c:pt>
                <c:pt idx="16">
                  <c:v>02-Jul</c:v>
                </c:pt>
                <c:pt idx="17">
                  <c:v>12-Jul</c:v>
                </c:pt>
                <c:pt idx="18">
                  <c:v>25-Jul</c:v>
                </c:pt>
                <c:pt idx="19">
                  <c:v>13-Aug</c:v>
                </c:pt>
                <c:pt idx="20">
                  <c:v>22-Aug</c:v>
                </c:pt>
                <c:pt idx="21">
                  <c:v>01-Sep</c:v>
                </c:pt>
                <c:pt idx="22">
                  <c:v>13-Sep</c:v>
                </c:pt>
                <c:pt idx="23">
                  <c:v>23-Sep</c:v>
                </c:pt>
                <c:pt idx="24">
                  <c:v>05-Oct</c:v>
                </c:pt>
                <c:pt idx="25">
                  <c:v>17-Oct</c:v>
                </c:pt>
                <c:pt idx="26">
                  <c:v>28-Oct</c:v>
                </c:pt>
                <c:pt idx="27">
                  <c:v>09-Nov</c:v>
                </c:pt>
                <c:pt idx="28">
                  <c:v>28-Nov</c:v>
                </c:pt>
                <c:pt idx="29">
                  <c:v>08-Dec</c:v>
                </c:pt>
                <c:pt idx="30">
                  <c:v>16-Dec</c:v>
                </c:pt>
              </c:strCache>
            </c:strRef>
          </c:cat>
          <c:val>
            <c:numRef>
              <c:f>'Miles per gallon'!$B$2:$B$33</c:f>
              <c:numCache>
                <c:formatCode>General</c:formatCode>
                <c:ptCount val="31"/>
                <c:pt idx="0">
                  <c:v>29.385171790235081</c:v>
                </c:pt>
                <c:pt idx="1">
                  <c:v>32.477876106194685</c:v>
                </c:pt>
                <c:pt idx="2">
                  <c:v>30.904059040590408</c:v>
                </c:pt>
                <c:pt idx="3">
                  <c:v>30.018416206261513</c:v>
                </c:pt>
                <c:pt idx="4">
                  <c:v>30.858676207513419</c:v>
                </c:pt>
                <c:pt idx="5">
                  <c:v>29.251101321585903</c:v>
                </c:pt>
                <c:pt idx="6">
                  <c:v>30.05366726296959</c:v>
                </c:pt>
                <c:pt idx="7">
                  <c:v>32.349726775956285</c:v>
                </c:pt>
                <c:pt idx="8">
                  <c:v>33.820840950639855</c:v>
                </c:pt>
                <c:pt idx="9">
                  <c:v>33.362910381543927</c:v>
                </c:pt>
                <c:pt idx="10">
                  <c:v>30.832570905763955</c:v>
                </c:pt>
                <c:pt idx="11">
                  <c:v>30.438675022381378</c:v>
                </c:pt>
                <c:pt idx="12">
                  <c:v>32.347670250896059</c:v>
                </c:pt>
                <c:pt idx="13">
                  <c:v>32.422586520947178</c:v>
                </c:pt>
                <c:pt idx="14">
                  <c:v>31.315789473684209</c:v>
                </c:pt>
                <c:pt idx="15">
                  <c:v>33.063063063063062</c:v>
                </c:pt>
                <c:pt idx="16">
                  <c:v>31.892826274848748</c:v>
                </c:pt>
                <c:pt idx="17">
                  <c:v>31.610680447889752</c:v>
                </c:pt>
                <c:pt idx="18">
                  <c:v>32.223222322232225</c:v>
                </c:pt>
                <c:pt idx="19">
                  <c:v>31.911262798634812</c:v>
                </c:pt>
                <c:pt idx="20">
                  <c:v>34.936479128856625</c:v>
                </c:pt>
                <c:pt idx="21">
                  <c:v>34.115523465703973</c:v>
                </c:pt>
                <c:pt idx="22">
                  <c:v>31.854480922803905</c:v>
                </c:pt>
                <c:pt idx="23">
                  <c:v>32.55184851217313</c:v>
                </c:pt>
                <c:pt idx="24">
                  <c:v>32.606800348735831</c:v>
                </c:pt>
                <c:pt idx="25">
                  <c:v>31.074977416440831</c:v>
                </c:pt>
                <c:pt idx="26">
                  <c:v>32.155172413793103</c:v>
                </c:pt>
                <c:pt idx="27">
                  <c:v>29.639175257731956</c:v>
                </c:pt>
                <c:pt idx="28">
                  <c:v>31.025179856115109</c:v>
                </c:pt>
                <c:pt idx="29">
                  <c:v>31.374321880650992</c:v>
                </c:pt>
                <c:pt idx="30">
                  <c:v>29.201101928374655</c:v>
                </c:pt>
              </c:numCache>
            </c:numRef>
          </c:val>
          <c:extLst>
            <c:ext xmlns:c16="http://schemas.microsoft.com/office/drawing/2014/chart" uri="{C3380CC4-5D6E-409C-BE32-E72D297353CC}">
              <c16:uniqueId val="{00000000-2FE1-4BF5-A8F4-D198D5FCBCE3}"/>
            </c:ext>
          </c:extLst>
        </c:ser>
        <c:dLbls>
          <c:dLblPos val="outEnd"/>
          <c:showLegendKey val="0"/>
          <c:showVal val="1"/>
          <c:showCatName val="0"/>
          <c:showSerName val="0"/>
          <c:showPercent val="0"/>
          <c:showBubbleSize val="0"/>
        </c:dLbls>
        <c:gapWidth val="100"/>
        <c:overlap val="-24"/>
        <c:axId val="789071336"/>
        <c:axId val="789077568"/>
      </c:barChart>
      <c:catAx>
        <c:axId val="7890713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077568"/>
        <c:crosses val="autoZero"/>
        <c:auto val="1"/>
        <c:lblAlgn val="ctr"/>
        <c:lblOffset val="100"/>
        <c:noMultiLvlLbl val="0"/>
      </c:catAx>
      <c:valAx>
        <c:axId val="789077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071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162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82550</xdr:rowOff>
    </xdr:from>
    <xdr:to>
      <xdr:col>4</xdr:col>
      <xdr:colOff>520700</xdr:colOff>
      <xdr:row>2</xdr:row>
      <xdr:rowOff>127000</xdr:rowOff>
    </xdr:to>
    <xdr:sp macro="" textlink="">
      <xdr:nvSpPr>
        <xdr:cNvPr id="2" name="Rectangle: Rounded Corners 1">
          <a:extLst>
            <a:ext uri="{FF2B5EF4-FFF2-40B4-BE49-F238E27FC236}">
              <a16:creationId xmlns:a16="http://schemas.microsoft.com/office/drawing/2014/main" id="{FB51D2BF-D473-D95A-FE34-8D25C0080948}"/>
            </a:ext>
          </a:extLst>
        </xdr:cNvPr>
        <xdr:cNvSpPr/>
      </xdr:nvSpPr>
      <xdr:spPr>
        <a:xfrm>
          <a:off x="139700" y="82550"/>
          <a:ext cx="2819400" cy="476250"/>
        </a:xfrm>
        <a:prstGeom prst="round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a:solidFill>
                <a:schemeClr val="tx1"/>
              </a:solidFill>
              <a:latin typeface="Algerian" panose="04020705040A02060702" pitchFamily="82" charset="0"/>
            </a:rPr>
            <a:t>CAR FUEL LOG 2020</a:t>
          </a:r>
        </a:p>
      </xdr:txBody>
    </xdr:sp>
    <xdr:clientData/>
  </xdr:twoCellAnchor>
  <xdr:twoCellAnchor>
    <xdr:from>
      <xdr:col>0</xdr:col>
      <xdr:colOff>298450</xdr:colOff>
      <xdr:row>48</xdr:row>
      <xdr:rowOff>165100</xdr:rowOff>
    </xdr:from>
    <xdr:to>
      <xdr:col>6</xdr:col>
      <xdr:colOff>469900</xdr:colOff>
      <xdr:row>63</xdr:row>
      <xdr:rowOff>114300</xdr:rowOff>
    </xdr:to>
    <xdr:grpSp>
      <xdr:nvGrpSpPr>
        <xdr:cNvPr id="8" name="Group 7">
          <a:extLst>
            <a:ext uri="{FF2B5EF4-FFF2-40B4-BE49-F238E27FC236}">
              <a16:creationId xmlns:a16="http://schemas.microsoft.com/office/drawing/2014/main" id="{A1E74366-C28E-714A-9DCC-DE7ECA1C8403}"/>
            </a:ext>
          </a:extLst>
        </xdr:cNvPr>
        <xdr:cNvGrpSpPr/>
      </xdr:nvGrpSpPr>
      <xdr:grpSpPr>
        <a:xfrm>
          <a:off x="298450" y="9067800"/>
          <a:ext cx="4241800" cy="2711450"/>
          <a:chOff x="3663950" y="3581400"/>
          <a:chExt cx="3492500" cy="2241550"/>
        </a:xfrm>
      </xdr:grpSpPr>
      <xdr:sp macro="" textlink="">
        <xdr:nvSpPr>
          <xdr:cNvPr id="9" name="Rectangle 8">
            <a:extLst>
              <a:ext uri="{FF2B5EF4-FFF2-40B4-BE49-F238E27FC236}">
                <a16:creationId xmlns:a16="http://schemas.microsoft.com/office/drawing/2014/main" id="{4EFA876F-4ED4-2456-BF16-A0298ADC13A7}"/>
              </a:ext>
            </a:extLst>
          </xdr:cNvPr>
          <xdr:cNvSpPr/>
        </xdr:nvSpPr>
        <xdr:spPr>
          <a:xfrm>
            <a:off x="3663950" y="3581400"/>
            <a:ext cx="3492500" cy="22415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GB" sz="1100"/>
          </a:p>
        </xdr:txBody>
      </xdr:sp>
      <xdr:sp macro="" textlink="$D$47">
        <xdr:nvSpPr>
          <xdr:cNvPr id="10" name="Rectangle 9">
            <a:extLst>
              <a:ext uri="{FF2B5EF4-FFF2-40B4-BE49-F238E27FC236}">
                <a16:creationId xmlns:a16="http://schemas.microsoft.com/office/drawing/2014/main" id="{9D83F600-4DA7-544D-A888-344DC709F639}"/>
              </a:ext>
            </a:extLst>
          </xdr:cNvPr>
          <xdr:cNvSpPr/>
        </xdr:nvSpPr>
        <xdr:spPr>
          <a:xfrm>
            <a:off x="4210050" y="4178300"/>
            <a:ext cx="1123950" cy="3365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fld id="{8B986C38-26F8-453A-87E9-0222CA64EF53}" type="TxLink">
              <a:rPr lang="en-US" sz="1100" b="0" i="0" u="none" strike="noStrike">
                <a:solidFill>
                  <a:srgbClr val="000000"/>
                </a:solidFill>
                <a:latin typeface="Calibri"/>
                <a:cs typeface="Calibri"/>
              </a:rPr>
              <a:pPr algn="ctr"/>
              <a:t>01/01/2020</a:t>
            </a:fld>
            <a:endParaRPr lang="en-GB" sz="1100"/>
          </a:p>
        </xdr:txBody>
      </xdr:sp>
      <xdr:sp macro="" textlink="$D$48">
        <xdr:nvSpPr>
          <xdr:cNvPr id="11" name="Rectangle 10">
            <a:extLst>
              <a:ext uri="{FF2B5EF4-FFF2-40B4-BE49-F238E27FC236}">
                <a16:creationId xmlns:a16="http://schemas.microsoft.com/office/drawing/2014/main" id="{9954892F-BB08-411D-8F67-B9FCD801A7C3}"/>
              </a:ext>
            </a:extLst>
          </xdr:cNvPr>
          <xdr:cNvSpPr/>
        </xdr:nvSpPr>
        <xdr:spPr>
          <a:xfrm>
            <a:off x="4203700" y="4953000"/>
            <a:ext cx="1123950" cy="3365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fld id="{E96B0484-62C1-467C-985D-B3E63FBD5CE3}" type="TxLink">
              <a:rPr lang="en-US" sz="1100" b="0" i="0" u="none" strike="noStrike">
                <a:solidFill>
                  <a:srgbClr val="000000"/>
                </a:solidFill>
                <a:latin typeface="Calibri"/>
                <a:cs typeface="Calibri"/>
              </a:rPr>
              <a:pPr algn="ctr"/>
              <a:t>Q1</a:t>
            </a:fld>
            <a:endParaRPr lang="en-GB" sz="1100"/>
          </a:p>
        </xdr:txBody>
      </xdr:sp>
      <xdr:sp macro="" textlink="Analysis!E8">
        <xdr:nvSpPr>
          <xdr:cNvPr id="12" name="Rectangle 11">
            <a:extLst>
              <a:ext uri="{FF2B5EF4-FFF2-40B4-BE49-F238E27FC236}">
                <a16:creationId xmlns:a16="http://schemas.microsoft.com/office/drawing/2014/main" id="{8B8868D4-AC0D-4D6A-8E42-004E0151A0E9}"/>
              </a:ext>
            </a:extLst>
          </xdr:cNvPr>
          <xdr:cNvSpPr/>
        </xdr:nvSpPr>
        <xdr:spPr>
          <a:xfrm>
            <a:off x="5734050" y="4184650"/>
            <a:ext cx="762000" cy="33655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fld id="{5CF588B0-8871-4304-B1E4-AEDCABFDC9FA}" type="TxLink">
              <a:rPr lang="en-US" sz="1100" b="0" i="0" u="none" strike="noStrike">
                <a:solidFill>
                  <a:srgbClr val="000000"/>
                </a:solidFill>
                <a:latin typeface="Calibri"/>
                <a:cs typeface="Calibri"/>
              </a:rPr>
              <a:pPr algn="ctr"/>
              <a:t> £37.16 </a:t>
            </a:fld>
            <a:endParaRPr lang="en-GB" sz="1100"/>
          </a:p>
        </xdr:txBody>
      </xdr:sp>
      <xdr:sp macro="" textlink="Analysis!E9">
        <xdr:nvSpPr>
          <xdr:cNvPr id="13" name="Rectangle 12">
            <a:extLst>
              <a:ext uri="{FF2B5EF4-FFF2-40B4-BE49-F238E27FC236}">
                <a16:creationId xmlns:a16="http://schemas.microsoft.com/office/drawing/2014/main" id="{096D531C-F6C3-4175-BA8D-4C27C4A18552}"/>
              </a:ext>
            </a:extLst>
          </xdr:cNvPr>
          <xdr:cNvSpPr/>
        </xdr:nvSpPr>
        <xdr:spPr>
          <a:xfrm>
            <a:off x="5734050" y="4959350"/>
            <a:ext cx="762000" cy="33655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fld id="{18368186-59F9-44D7-A563-A33A89CA4981}" type="TxLink">
              <a:rPr lang="en-US" sz="1100" b="0" i="0" u="none" strike="noStrike">
                <a:solidFill>
                  <a:srgbClr val="000000"/>
                </a:solidFill>
                <a:latin typeface="Calibri"/>
                <a:cs typeface="Calibri"/>
              </a:rPr>
              <a:pPr algn="ctr"/>
              <a:t> £396.70 </a:t>
            </a:fld>
            <a:endParaRPr lang="en-GB" sz="1100"/>
          </a:p>
        </xdr:txBody>
      </xdr:sp>
      <xdr:sp macro="" textlink="">
        <xdr:nvSpPr>
          <xdr:cNvPr id="14" name="Rectangle 13">
            <a:extLst>
              <a:ext uri="{FF2B5EF4-FFF2-40B4-BE49-F238E27FC236}">
                <a16:creationId xmlns:a16="http://schemas.microsoft.com/office/drawing/2014/main" id="{89F706ED-56E8-73E0-9E15-2E08E184D854}"/>
              </a:ext>
            </a:extLst>
          </xdr:cNvPr>
          <xdr:cNvSpPr/>
        </xdr:nvSpPr>
        <xdr:spPr>
          <a:xfrm>
            <a:off x="4419600" y="3663950"/>
            <a:ext cx="2000250" cy="330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600" b="1">
                <a:solidFill>
                  <a:schemeClr val="tx1"/>
                </a:solidFill>
              </a:rPr>
              <a:t>Fuel</a:t>
            </a:r>
            <a:r>
              <a:rPr lang="en-GB" sz="1600" b="1" baseline="0">
                <a:solidFill>
                  <a:schemeClr val="tx1"/>
                </a:solidFill>
              </a:rPr>
              <a:t> Cost</a:t>
            </a:r>
            <a:endParaRPr lang="en-GB" sz="1600" b="1">
              <a:solidFill>
                <a:schemeClr val="tx1"/>
              </a:solidFill>
            </a:endParaRPr>
          </a:p>
        </xdr:txBody>
      </xdr:sp>
    </xdr:grpSp>
    <xdr:clientData/>
  </xdr:twoCellAnchor>
  <xdr:twoCellAnchor editAs="oneCell">
    <xdr:from>
      <xdr:col>1</xdr:col>
      <xdr:colOff>342901</xdr:colOff>
      <xdr:row>3</xdr:row>
      <xdr:rowOff>12700</xdr:rowOff>
    </xdr:from>
    <xdr:to>
      <xdr:col>3</xdr:col>
      <xdr:colOff>60566</xdr:colOff>
      <xdr:row>6</xdr:row>
      <xdr:rowOff>82550</xdr:rowOff>
    </xdr:to>
    <xdr:pic>
      <xdr:nvPicPr>
        <xdr:cNvPr id="16" name="Picture 15">
          <a:extLst>
            <a:ext uri="{FF2B5EF4-FFF2-40B4-BE49-F238E27FC236}">
              <a16:creationId xmlns:a16="http://schemas.microsoft.com/office/drawing/2014/main" id="{2288FBAA-2930-5724-47B1-8F0A0F61D799}"/>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7406" t="19706" r="16181" b="19021"/>
        <a:stretch/>
      </xdr:blipFill>
      <xdr:spPr>
        <a:xfrm>
          <a:off x="952501" y="628650"/>
          <a:ext cx="1228965" cy="622300"/>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xdr:from>
      <xdr:col>0</xdr:col>
      <xdr:colOff>209550</xdr:colOff>
      <xdr:row>6</xdr:row>
      <xdr:rowOff>152400</xdr:rowOff>
    </xdr:from>
    <xdr:to>
      <xdr:col>16</xdr:col>
      <xdr:colOff>444500</xdr:colOff>
      <xdr:row>23</xdr:row>
      <xdr:rowOff>139700</xdr:rowOff>
    </xdr:to>
    <xdr:grpSp>
      <xdr:nvGrpSpPr>
        <xdr:cNvPr id="24" name="Group 23">
          <a:extLst>
            <a:ext uri="{FF2B5EF4-FFF2-40B4-BE49-F238E27FC236}">
              <a16:creationId xmlns:a16="http://schemas.microsoft.com/office/drawing/2014/main" id="{2220542A-F21D-0568-B5C0-72694B174F08}"/>
            </a:ext>
          </a:extLst>
        </xdr:cNvPr>
        <xdr:cNvGrpSpPr/>
      </xdr:nvGrpSpPr>
      <xdr:grpSpPr>
        <a:xfrm>
          <a:off x="209550" y="1320800"/>
          <a:ext cx="11036300" cy="3117850"/>
          <a:chOff x="215900" y="1295400"/>
          <a:chExt cx="11106150" cy="3403600"/>
        </a:xfrm>
      </xdr:grpSpPr>
      <xdr:sp macro="" textlink="">
        <xdr:nvSpPr>
          <xdr:cNvPr id="7" name="Rectangle 6">
            <a:extLst>
              <a:ext uri="{FF2B5EF4-FFF2-40B4-BE49-F238E27FC236}">
                <a16:creationId xmlns:a16="http://schemas.microsoft.com/office/drawing/2014/main" id="{7144F3C1-C0C9-6067-6ECA-CF4F2844776B}"/>
              </a:ext>
            </a:extLst>
          </xdr:cNvPr>
          <xdr:cNvSpPr/>
        </xdr:nvSpPr>
        <xdr:spPr>
          <a:xfrm>
            <a:off x="215900" y="1295400"/>
            <a:ext cx="11106150" cy="3403600"/>
          </a:xfrm>
          <a:prstGeom prst="rect">
            <a:avLst/>
          </a:prstGeom>
          <a:solidFill>
            <a:schemeClr val="accent3">
              <a:lumMod val="60000"/>
              <a:lumOff val="4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GB" sz="1100"/>
          </a:p>
        </xdr:txBody>
      </xdr:sp>
      <xdr:graphicFrame macro="">
        <xdr:nvGraphicFramePr>
          <xdr:cNvPr id="20" name="Chart 19">
            <a:extLst>
              <a:ext uri="{FF2B5EF4-FFF2-40B4-BE49-F238E27FC236}">
                <a16:creationId xmlns:a16="http://schemas.microsoft.com/office/drawing/2014/main" id="{461BC612-BBDF-4461-A99D-AB8A933EC8AD}"/>
              </a:ext>
            </a:extLst>
          </xdr:cNvPr>
          <xdr:cNvGraphicFramePr>
            <a:graphicFrameLocks/>
          </xdr:cNvGraphicFramePr>
        </xdr:nvGraphicFramePr>
        <xdr:xfrm>
          <a:off x="387350" y="1479550"/>
          <a:ext cx="4978400" cy="31496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21" name="Chart 20">
            <a:extLst>
              <a:ext uri="{FF2B5EF4-FFF2-40B4-BE49-F238E27FC236}">
                <a16:creationId xmlns:a16="http://schemas.microsoft.com/office/drawing/2014/main" id="{3E1B83B8-AEAB-4E66-9067-43A54163BC8B}"/>
              </a:ext>
            </a:extLst>
          </xdr:cNvPr>
          <xdr:cNvGraphicFramePr>
            <a:graphicFrameLocks/>
          </xdr:cNvGraphicFramePr>
        </xdr:nvGraphicFramePr>
        <xdr:xfrm>
          <a:off x="5454650" y="1473200"/>
          <a:ext cx="5740400" cy="317500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editAs="oneCell">
    <xdr:from>
      <xdr:col>11</xdr:col>
      <xdr:colOff>184150</xdr:colOff>
      <xdr:row>0</xdr:row>
      <xdr:rowOff>38100</xdr:rowOff>
    </xdr:from>
    <xdr:to>
      <xdr:col>15</xdr:col>
      <xdr:colOff>438150</xdr:colOff>
      <xdr:row>6</xdr:row>
      <xdr:rowOff>76200</xdr:rowOff>
    </xdr:to>
    <mc:AlternateContent xmlns:mc="http://schemas.openxmlformats.org/markup-compatibility/2006">
      <mc:Choice xmlns:a14="http://schemas.microsoft.com/office/drawing/2010/main" Requires="a14">
        <xdr:graphicFrame macro="">
          <xdr:nvGraphicFramePr>
            <xdr:cNvPr id="29" name="Day">
              <a:extLst>
                <a:ext uri="{FF2B5EF4-FFF2-40B4-BE49-F238E27FC236}">
                  <a16:creationId xmlns:a16="http://schemas.microsoft.com/office/drawing/2014/main" id="{386E76EE-29E7-4604-B6D3-B166254519B9}"/>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dr:sp macro="" textlink="">
          <xdr:nvSpPr>
            <xdr:cNvPr id="0" name=""/>
            <xdr:cNvSpPr>
              <a:spLocks noTextEdit="1"/>
            </xdr:cNvSpPr>
          </xdr:nvSpPr>
          <xdr:spPr>
            <a:xfrm>
              <a:off x="7410450" y="38100"/>
              <a:ext cx="3086100" cy="1206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444500</xdr:colOff>
      <xdr:row>0</xdr:row>
      <xdr:rowOff>44450</xdr:rowOff>
    </xdr:from>
    <xdr:to>
      <xdr:col>11</xdr:col>
      <xdr:colOff>50800</xdr:colOff>
      <xdr:row>6</xdr:row>
      <xdr:rowOff>95250</xdr:rowOff>
    </xdr:to>
    <mc:AlternateContent xmlns:mc="http://schemas.openxmlformats.org/markup-compatibility/2006">
      <mc:Choice xmlns:a14="http://schemas.microsoft.com/office/drawing/2010/main" Requires="a14">
        <xdr:graphicFrame macro="">
          <xdr:nvGraphicFramePr>
            <xdr:cNvPr id="30" name="Months">
              <a:extLst>
                <a:ext uri="{FF2B5EF4-FFF2-40B4-BE49-F238E27FC236}">
                  <a16:creationId xmlns:a16="http://schemas.microsoft.com/office/drawing/2014/main" id="{9649A40F-291A-40F1-A514-9E349D471A6F}"/>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3905250" y="44450"/>
              <a:ext cx="337185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234950</xdr:colOff>
      <xdr:row>24</xdr:row>
      <xdr:rowOff>12700</xdr:rowOff>
    </xdr:from>
    <xdr:to>
      <xdr:col>12</xdr:col>
      <xdr:colOff>844550</xdr:colOff>
      <xdr:row>43</xdr:row>
      <xdr:rowOff>107950</xdr:rowOff>
    </xdr:to>
    <xdr:grpSp>
      <xdr:nvGrpSpPr>
        <xdr:cNvPr id="4" name="Group 3">
          <a:extLst>
            <a:ext uri="{FF2B5EF4-FFF2-40B4-BE49-F238E27FC236}">
              <a16:creationId xmlns:a16="http://schemas.microsoft.com/office/drawing/2014/main" id="{F917354E-4ACA-525E-E1D5-947CFAC15F06}"/>
            </a:ext>
          </a:extLst>
        </xdr:cNvPr>
        <xdr:cNvGrpSpPr/>
      </xdr:nvGrpSpPr>
      <xdr:grpSpPr>
        <a:xfrm>
          <a:off x="3086100" y="4495800"/>
          <a:ext cx="5594350" cy="3594100"/>
          <a:chOff x="0" y="4711700"/>
          <a:chExt cx="5861050" cy="3594100"/>
        </a:xfrm>
      </xdr:grpSpPr>
      <xdr:sp macro="" textlink="">
        <xdr:nvSpPr>
          <xdr:cNvPr id="23" name="Rectangle 22">
            <a:extLst>
              <a:ext uri="{FF2B5EF4-FFF2-40B4-BE49-F238E27FC236}">
                <a16:creationId xmlns:a16="http://schemas.microsoft.com/office/drawing/2014/main" id="{2BCBE019-8E93-D03A-11C9-935EFFDC61E1}"/>
              </a:ext>
            </a:extLst>
          </xdr:cNvPr>
          <xdr:cNvSpPr/>
        </xdr:nvSpPr>
        <xdr:spPr>
          <a:xfrm>
            <a:off x="0" y="4711700"/>
            <a:ext cx="5861050" cy="3594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aphicFrame macro="">
        <xdr:nvGraphicFramePr>
          <xdr:cNvPr id="22" name="Chart 21">
            <a:extLst>
              <a:ext uri="{FF2B5EF4-FFF2-40B4-BE49-F238E27FC236}">
                <a16:creationId xmlns:a16="http://schemas.microsoft.com/office/drawing/2014/main" id="{E8F3D6DF-259E-491E-8FB3-D51895539D1C}"/>
              </a:ext>
            </a:extLst>
          </xdr:cNvPr>
          <xdr:cNvGraphicFramePr>
            <a:graphicFrameLocks/>
          </xdr:cNvGraphicFramePr>
        </xdr:nvGraphicFramePr>
        <xdr:xfrm>
          <a:off x="113560" y="4938977"/>
          <a:ext cx="5614311" cy="3267364"/>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7</xdr:col>
      <xdr:colOff>76200</xdr:colOff>
      <xdr:row>48</xdr:row>
      <xdr:rowOff>171450</xdr:rowOff>
    </xdr:from>
    <xdr:to>
      <xdr:col>13</xdr:col>
      <xdr:colOff>558800</xdr:colOff>
      <xdr:row>63</xdr:row>
      <xdr:rowOff>120650</xdr:rowOff>
    </xdr:to>
    <xdr:grpSp>
      <xdr:nvGrpSpPr>
        <xdr:cNvPr id="6" name="Group 5">
          <a:extLst>
            <a:ext uri="{FF2B5EF4-FFF2-40B4-BE49-F238E27FC236}">
              <a16:creationId xmlns:a16="http://schemas.microsoft.com/office/drawing/2014/main" id="{9C10AC75-62B6-D54E-164F-E599FA7EB820}"/>
            </a:ext>
          </a:extLst>
        </xdr:cNvPr>
        <xdr:cNvGrpSpPr/>
      </xdr:nvGrpSpPr>
      <xdr:grpSpPr>
        <a:xfrm>
          <a:off x="4756150" y="9074150"/>
          <a:ext cx="4521200" cy="2711450"/>
          <a:chOff x="4686300" y="8934450"/>
          <a:chExt cx="4800600" cy="2959100"/>
        </a:xfrm>
      </xdr:grpSpPr>
      <xdr:sp macro="" textlink="">
        <xdr:nvSpPr>
          <xdr:cNvPr id="5" name="Rectangle 4">
            <a:extLst>
              <a:ext uri="{FF2B5EF4-FFF2-40B4-BE49-F238E27FC236}">
                <a16:creationId xmlns:a16="http://schemas.microsoft.com/office/drawing/2014/main" id="{3515C080-EA14-F6B8-7BB5-73B680284480}"/>
              </a:ext>
            </a:extLst>
          </xdr:cNvPr>
          <xdr:cNvSpPr/>
        </xdr:nvSpPr>
        <xdr:spPr>
          <a:xfrm>
            <a:off x="4686300" y="8934450"/>
            <a:ext cx="4800600" cy="295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aphicFrame macro="">
        <xdr:nvGraphicFramePr>
          <xdr:cNvPr id="26" name="Chart 25">
            <a:extLst>
              <a:ext uri="{FF2B5EF4-FFF2-40B4-BE49-F238E27FC236}">
                <a16:creationId xmlns:a16="http://schemas.microsoft.com/office/drawing/2014/main" id="{CBCB4567-E053-44ED-89E1-DBC2AE5746C8}"/>
              </a:ext>
            </a:extLst>
          </xdr:cNvPr>
          <xdr:cNvGraphicFramePr>
            <a:graphicFrameLocks/>
          </xdr:cNvGraphicFramePr>
        </xdr:nvGraphicFramePr>
        <xdr:xfrm>
          <a:off x="4787900" y="9048750"/>
          <a:ext cx="4610100" cy="27559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136525</xdr:colOff>
      <xdr:row>2</xdr:row>
      <xdr:rowOff>41275</xdr:rowOff>
    </xdr:from>
    <xdr:to>
      <xdr:col>12</xdr:col>
      <xdr:colOff>441325</xdr:colOff>
      <xdr:row>17</xdr:row>
      <xdr:rowOff>22225</xdr:rowOff>
    </xdr:to>
    <xdr:graphicFrame macro="">
      <xdr:nvGraphicFramePr>
        <xdr:cNvPr id="2" name="Chart 1">
          <a:extLst>
            <a:ext uri="{FF2B5EF4-FFF2-40B4-BE49-F238E27FC236}">
              <a16:creationId xmlns:a16="http://schemas.microsoft.com/office/drawing/2014/main" id="{8AA4B662-65F9-6ACF-6E11-2966EEA21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4C5DF6C1-7BEC-FBC2-B74C-AAC65FBB81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44C4FDD2-46E1-98AE-EAD8-CE1EE2F0C0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E9DAD517-2C50-36A4-F14E-AF277026E8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872037</xdr:colOff>
      <xdr:row>4</xdr:row>
      <xdr:rowOff>41275</xdr:rowOff>
    </xdr:to>
    <xdr:pic>
      <xdr:nvPicPr>
        <xdr:cNvPr id="2" name="Picture 2">
          <a:extLst>
            <a:ext uri="{FF2B5EF4-FFF2-40B4-BE49-F238E27FC236}">
              <a16:creationId xmlns:a16="http://schemas.microsoft.com/office/drawing/2014/main" id="{B57801A8-AF8D-4343-AA24-47F502129F0C}"/>
            </a:ext>
          </a:extLst>
        </xdr:cNvPr>
        <xdr:cNvPicPr>
          <a:picLocks noChangeAspect="1"/>
        </xdr:cNvPicPr>
      </xdr:nvPicPr>
      <xdr:blipFill>
        <a:blip xmlns:r="http://schemas.openxmlformats.org/officeDocument/2006/relationships" r:embed="rId1"/>
        <a:stretch>
          <a:fillRect/>
        </a:stretch>
      </xdr:blipFill>
      <xdr:spPr>
        <a:xfrm>
          <a:off x="0" y="0"/>
          <a:ext cx="2232751" cy="77606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rva Raut" refreshedDate="44720.806022569443" createdVersion="8" refreshedVersion="8" minRefreshableVersion="3" recordCount="31" xr:uid="{66EC5F34-F954-4E90-A1B2-3C0EE033501A}">
  <cacheSource type="worksheet">
    <worksheetSource name="Table1"/>
  </cacheSource>
  <cacheFields count="11">
    <cacheField name="Date" numFmtId="14">
      <sharedItems containsSemiMixedTypes="0" containsNonDate="0" containsDate="1" containsString="0" minDate="2020-01-01T00:00:00" maxDate="2020-12-17T00:00:00" count="31">
        <d v="2020-01-01T00:00:00"/>
        <d v="2020-01-05T00:00:00"/>
        <d v="2020-01-19T00:00:00"/>
        <d v="2020-01-28T00:00:00"/>
        <d v="2020-02-08T00:00:00"/>
        <d v="2020-02-20T00:00:00"/>
        <d v="2020-03-05T00:00:00"/>
        <d v="2020-03-08T00:00:00"/>
        <d v="2020-03-13T00:00:00"/>
        <d v="2020-03-21T00:00:00"/>
        <d v="2020-04-03T00:00:00"/>
        <d v="2020-04-17T00:00:00"/>
        <d v="2020-05-01T00:00:00"/>
        <d v="2020-05-18T00:00:00"/>
        <d v="2020-06-04T00:00:00"/>
        <d v="2020-06-19T00:00:00"/>
        <d v="2020-07-02T00:00:00"/>
        <d v="2020-07-12T00:00:00"/>
        <d v="2020-07-25T00:00:00"/>
        <d v="2020-08-13T00:00:00"/>
        <d v="2020-08-22T00:00:00"/>
        <d v="2020-09-01T00:00:00"/>
        <d v="2020-09-13T00:00:00"/>
        <d v="2020-09-23T00:00:00"/>
        <d v="2020-10-05T00:00:00"/>
        <d v="2020-10-17T00:00:00"/>
        <d v="2020-10-28T00:00:00"/>
        <d v="2020-11-09T00:00:00"/>
        <d v="2020-11-28T00:00:00"/>
        <d v="2020-12-08T00:00:00"/>
        <d v="2020-12-16T00:00:00"/>
      </sharedItems>
      <fieldGroup par="10" base="0">
        <rangePr groupBy="days" startDate="2020-01-01T00:00:00" endDate="2020-12-17T00:00:00"/>
        <groupItems count="368">
          <s v="&lt;01/01/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7/12/2020"/>
        </groupItems>
      </fieldGroup>
    </cacheField>
    <cacheField name="Day" numFmtId="166">
      <sharedItems containsSemiMixedTypes="0" containsString="0" containsNumber="1" containsInteger="1" minValue="1" maxValue="28" count="19">
        <n v="1"/>
        <n v="5"/>
        <n v="19"/>
        <n v="28"/>
        <n v="8"/>
        <n v="20"/>
        <n v="13"/>
        <n v="21"/>
        <n v="3"/>
        <n v="17"/>
        <n v="18"/>
        <n v="4"/>
        <n v="2"/>
        <n v="12"/>
        <n v="25"/>
        <n v="22"/>
        <n v="23"/>
        <n v="9"/>
        <n v="16"/>
      </sharedItems>
    </cacheField>
    <cacheField name="Miles per day" numFmtId="166">
      <sharedItems containsSemiMixedTypes="0" containsString="0" containsNumber="1" containsInteger="1" minValue="296" maxValue="385"/>
    </cacheField>
    <cacheField name="Kilometres per day" numFmtId="166">
      <sharedItems containsSemiMixedTypes="0" containsString="0" containsNumber="1" minValue="476.36582400000003" maxValue="619.59744000000001"/>
    </cacheField>
    <cacheField name="Gallons" numFmtId="2">
      <sharedItems containsSemiMixedTypes="0" containsString="0" containsNumber="1" minValue="9.15" maxValue="11.72"/>
    </cacheField>
    <cacheField name="Miles per gallon" numFmtId="2">
      <sharedItems containsSemiMixedTypes="0" containsString="0" containsNumber="1" minValue="29.201101928374655" maxValue="34.936479128856625"/>
    </cacheField>
    <cacheField name="Cost" numFmtId="167">
      <sharedItems containsSemiMixedTypes="0" containsString="0" containsNumber="1" minValue="34.75" maxValue="44.73"/>
    </cacheField>
    <cacheField name="Price per gallon" numFmtId="167">
      <sharedItems containsSemiMixedTypes="0" containsString="0" containsNumber="1" minValue="3.3598553345388784" maxValue="4"/>
    </cacheField>
    <cacheField name="Quarter" numFmtId="0">
      <sharedItems containsSemiMixedTypes="0" containsString="0" containsNumber="1" containsInteger="1" minValue="1" maxValue="4" count="4">
        <n v="1"/>
        <n v="2"/>
        <n v="3"/>
        <n v="4"/>
      </sharedItems>
    </cacheField>
    <cacheField name="Miles2" numFmtId="166">
      <sharedItems containsSemiMixedTypes="0" containsString="0" containsNumber="1" containsInteger="1" minValue="34441" maxValue="45039"/>
    </cacheField>
    <cacheField name="Months" numFmtId="0" databaseField="0">
      <fieldGroup base="0">
        <rangePr groupBy="months" startDate="2020-01-01T00:00:00" endDate="2020-12-17T00:00:00"/>
        <groupItems count="14">
          <s v="&lt;01/01/2020"/>
          <s v="Jan"/>
          <s v="Feb"/>
          <s v="Mar"/>
          <s v="Apr"/>
          <s v="May"/>
          <s v="Jun"/>
          <s v="Jul"/>
          <s v="Aug"/>
          <s v="Sep"/>
          <s v="Oct"/>
          <s v="Nov"/>
          <s v="Dec"/>
          <s v="&gt;17/12/2020"/>
        </groupItems>
      </fieldGroup>
    </cacheField>
  </cacheFields>
  <extLst>
    <ext xmlns:x14="http://schemas.microsoft.com/office/spreadsheetml/2009/9/main" uri="{725AE2AE-9491-48be-B2B4-4EB974FC3084}">
      <x14:pivotCacheDefinition pivotCacheId="3985375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n v="325"/>
    <n v="523.03679999999997"/>
    <n v="11.06"/>
    <n v="29.385171790235081"/>
    <n v="37.159999999999997"/>
    <n v="3.3598553345388784"/>
    <x v="0"/>
    <n v="34441"/>
  </r>
  <r>
    <x v="1"/>
    <x v="1"/>
    <n v="367"/>
    <n v="590.62924800000008"/>
    <n v="11.3"/>
    <n v="32.477876106194685"/>
    <n v="39.1"/>
    <n v="3.4601769911504423"/>
    <x v="0"/>
    <n v="34808"/>
  </r>
  <r>
    <x v="2"/>
    <x v="2"/>
    <n v="335"/>
    <n v="539.13023999999996"/>
    <n v="10.84"/>
    <n v="30.904059040590408"/>
    <n v="39.47"/>
    <n v="3.6411439114391144"/>
    <x v="0"/>
    <n v="35143"/>
  </r>
  <r>
    <x v="3"/>
    <x v="3"/>
    <n v="326"/>
    <n v="524.64614399999994"/>
    <n v="10.86"/>
    <n v="30.018416206261513"/>
    <n v="38"/>
    <n v="3.4990791896869249"/>
    <x v="0"/>
    <n v="35469"/>
  </r>
  <r>
    <x v="4"/>
    <x v="4"/>
    <n v="345"/>
    <n v="555.22368000000006"/>
    <n v="11.18"/>
    <n v="30.858676207513419"/>
    <n v="39.119999999999997"/>
    <n v="3.4991055456171734"/>
    <x v="0"/>
    <n v="35814"/>
  </r>
  <r>
    <x v="5"/>
    <x v="5"/>
    <n v="332"/>
    <n v="534.30220799999995"/>
    <n v="11.35"/>
    <n v="29.251101321585903"/>
    <n v="40.880000000000003"/>
    <n v="3.6017621145374452"/>
    <x v="0"/>
    <n v="36146"/>
  </r>
  <r>
    <x v="6"/>
    <x v="1"/>
    <n v="336"/>
    <n v="540.73958400000004"/>
    <n v="11.18"/>
    <n v="30.05366726296959"/>
    <n v="42.52"/>
    <n v="3.8032200357781756"/>
    <x v="0"/>
    <n v="36482"/>
  </r>
  <r>
    <x v="7"/>
    <x v="4"/>
    <n v="296"/>
    <n v="476.36582400000003"/>
    <n v="9.15"/>
    <n v="32.349726775956285"/>
    <n v="34.75"/>
    <n v="3.7978142076502732"/>
    <x v="0"/>
    <n v="36778"/>
  </r>
  <r>
    <x v="8"/>
    <x v="6"/>
    <n v="370"/>
    <n v="595.45728000000008"/>
    <n v="10.94"/>
    <n v="33.820840950639855"/>
    <n v="42.2"/>
    <n v="3.8574040219378434"/>
    <x v="0"/>
    <n v="37148"/>
  </r>
  <r>
    <x v="9"/>
    <x v="7"/>
    <n v="376"/>
    <n v="605.1133440000001"/>
    <n v="11.27"/>
    <n v="33.362910381543927"/>
    <n v="43.5"/>
    <n v="3.8598047914818103"/>
    <x v="0"/>
    <n v="37524"/>
  </r>
  <r>
    <x v="10"/>
    <x v="8"/>
    <n v="337"/>
    <n v="542.348928"/>
    <n v="10.93"/>
    <n v="30.832570905763955"/>
    <n v="43.72"/>
    <n v="4"/>
    <x v="1"/>
    <n v="37861"/>
  </r>
  <r>
    <x v="11"/>
    <x v="9"/>
    <n v="340"/>
    <n v="547.17696000000001"/>
    <n v="11.17"/>
    <n v="30.438675022381378"/>
    <n v="44.1"/>
    <n v="3.9480752014324083"/>
    <x v="1"/>
    <n v="38201"/>
  </r>
  <r>
    <x v="12"/>
    <x v="0"/>
    <n v="361"/>
    <n v="580.97318400000006"/>
    <n v="11.16"/>
    <n v="32.347670250896059"/>
    <n v="43.51"/>
    <n v="3.8987455197132612"/>
    <x v="1"/>
    <n v="38562"/>
  </r>
  <r>
    <x v="13"/>
    <x v="10"/>
    <n v="356"/>
    <n v="572.92646400000001"/>
    <n v="10.98"/>
    <n v="32.422586520947178"/>
    <n v="41.31"/>
    <n v="3.762295081967213"/>
    <x v="1"/>
    <n v="38918"/>
  </r>
  <r>
    <x v="14"/>
    <x v="11"/>
    <n v="357"/>
    <n v="574.53580799999997"/>
    <n v="11.4"/>
    <n v="31.315789473684209"/>
    <n v="41.08"/>
    <n v="3.6035087719298242"/>
    <x v="1"/>
    <n v="39275"/>
  </r>
  <r>
    <x v="15"/>
    <x v="2"/>
    <n v="367"/>
    <n v="590.62924800000008"/>
    <n v="11.1"/>
    <n v="33.063063063063062"/>
    <n v="39.51"/>
    <n v="3.5594594594594593"/>
    <x v="1"/>
    <n v="39642"/>
  </r>
  <r>
    <x v="16"/>
    <x v="12"/>
    <n v="369"/>
    <n v="593.847936"/>
    <n v="11.57"/>
    <n v="31.892826274848748"/>
    <n v="39.299999999999997"/>
    <n v="3.396715643906655"/>
    <x v="2"/>
    <n v="40011"/>
  </r>
  <r>
    <x v="17"/>
    <x v="13"/>
    <n v="367"/>
    <n v="590.62924800000008"/>
    <n v="11.61"/>
    <n v="31.610680447889752"/>
    <n v="40.159999999999997"/>
    <n v="3.4590869939707147"/>
    <x v="2"/>
    <n v="40378"/>
  </r>
  <r>
    <x v="18"/>
    <x v="14"/>
    <n v="358"/>
    <n v="576.14515200000005"/>
    <n v="11.11"/>
    <n v="32.223222322232225"/>
    <n v="39.57"/>
    <n v="3.561656165616562"/>
    <x v="2"/>
    <n v="40736"/>
  </r>
  <r>
    <x v="19"/>
    <x v="6"/>
    <n v="374"/>
    <n v="601.89465599999994"/>
    <n v="11.72"/>
    <n v="31.911262798634812"/>
    <n v="43.38"/>
    <n v="3.7013651877133107"/>
    <x v="2"/>
    <n v="41110"/>
  </r>
  <r>
    <x v="20"/>
    <x v="15"/>
    <n v="385"/>
    <n v="619.59744000000001"/>
    <n v="11.02"/>
    <n v="34.936479128856625"/>
    <n v="40.76"/>
    <n v="3.6987295825771325"/>
    <x v="2"/>
    <n v="41495"/>
  </r>
  <r>
    <x v="21"/>
    <x v="0"/>
    <n v="378"/>
    <n v="608.33203200000003"/>
    <n v="11.08"/>
    <n v="34.115523465703973"/>
    <n v="42.08"/>
    <n v="3.7978339350180503"/>
    <x v="2"/>
    <n v="41873"/>
  </r>
  <r>
    <x v="22"/>
    <x v="6"/>
    <n v="359"/>
    <n v="577.75449600000002"/>
    <n v="11.27"/>
    <n v="31.854480922803905"/>
    <n v="44.65"/>
    <n v="3.9618456078083408"/>
    <x v="2"/>
    <n v="42232"/>
  </r>
  <r>
    <x v="23"/>
    <x v="16"/>
    <n v="361"/>
    <n v="580.97318400000006"/>
    <n v="11.09"/>
    <n v="32.55184851217313"/>
    <n v="43.27"/>
    <n v="3.9017132551848515"/>
    <x v="2"/>
    <n v="42593"/>
  </r>
  <r>
    <x v="24"/>
    <x v="1"/>
    <n v="374"/>
    <n v="601.89465599999994"/>
    <n v="11.47"/>
    <n v="32.606800348735831"/>
    <n v="44.73"/>
    <n v="3.8997384481255444"/>
    <x v="3"/>
    <n v="42967"/>
  </r>
  <r>
    <x v="25"/>
    <x v="9"/>
    <n v="344"/>
    <n v="553.61433599999998"/>
    <n v="11.07"/>
    <n v="31.074977416440831"/>
    <n v="41.6"/>
    <n v="3.7579042457091236"/>
    <x v="3"/>
    <n v="43311"/>
  </r>
  <r>
    <x v="26"/>
    <x v="3"/>
    <n v="373"/>
    <n v="600.28531200000009"/>
    <n v="11.6"/>
    <n v="32.155172413793103"/>
    <n v="42.47"/>
    <n v="3.6612068965517239"/>
    <x v="3"/>
    <n v="43684"/>
  </r>
  <r>
    <x v="27"/>
    <x v="17"/>
    <n v="345"/>
    <n v="555.22368000000006"/>
    <n v="11.64"/>
    <n v="29.639175257731956"/>
    <n v="42.6"/>
    <n v="3.6597938144329896"/>
    <x v="3"/>
    <n v="44029"/>
  </r>
  <r>
    <x v="28"/>
    <x v="3"/>
    <n v="345"/>
    <n v="555.22368000000006"/>
    <n v="11.12"/>
    <n v="31.025179856115109"/>
    <n v="40.700000000000003"/>
    <n v="3.6600719424460437"/>
    <x v="3"/>
    <n v="44374"/>
  </r>
  <r>
    <x v="29"/>
    <x v="4"/>
    <n v="347"/>
    <n v="558.44236799999999"/>
    <n v="11.06"/>
    <n v="31.374321880650992"/>
    <n v="38.72"/>
    <n v="3.5009041591320069"/>
    <x v="3"/>
    <n v="44721"/>
  </r>
  <r>
    <x v="30"/>
    <x v="18"/>
    <n v="318"/>
    <n v="511.77139199999999"/>
    <n v="10.89"/>
    <n v="29.201101928374655"/>
    <n v="37"/>
    <n v="3.3976124885215793"/>
    <x v="3"/>
    <n v="450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DE93D9-2C08-4473-83B5-415A4A42E14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1">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6" showAll="0">
      <items count="20">
        <item x="0"/>
        <item x="12"/>
        <item x="8"/>
        <item x="11"/>
        <item x="1"/>
        <item x="4"/>
        <item x="17"/>
        <item x="13"/>
        <item x="6"/>
        <item x="18"/>
        <item x="9"/>
        <item x="10"/>
        <item x="2"/>
        <item x="5"/>
        <item x="7"/>
        <item x="15"/>
        <item x="16"/>
        <item x="14"/>
        <item x="3"/>
        <item t="default"/>
      </items>
    </pivotField>
    <pivotField numFmtId="166" showAll="0"/>
    <pivotField numFmtId="166" showAll="0"/>
    <pivotField numFmtId="2" showAll="0"/>
    <pivotField numFmtId="2" showAll="0"/>
    <pivotField dataField="1" numFmtId="167" showAll="0"/>
    <pivotField numFmtId="167" showAll="0"/>
    <pivotField axis="axisRow" showAll="0">
      <items count="5">
        <item x="0"/>
        <item x="1"/>
        <item x="2"/>
        <item x="3"/>
        <item t="default"/>
      </items>
    </pivotField>
    <pivotField numFmtId="166" showAll="0"/>
    <pivotField showAll="0">
      <items count="15">
        <item x="0"/>
        <item x="1"/>
        <item x="2"/>
        <item x="3"/>
        <item x="4"/>
        <item x="5"/>
        <item x="6"/>
        <item x="7"/>
        <item x="8"/>
        <item x="9"/>
        <item x="10"/>
        <item x="11"/>
        <item x="12"/>
        <item x="13"/>
        <item t="default"/>
      </items>
    </pivotField>
  </pivotFields>
  <rowFields count="1">
    <field x="8"/>
  </rowFields>
  <rowItems count="5">
    <i>
      <x/>
    </i>
    <i>
      <x v="1"/>
    </i>
    <i>
      <x v="2"/>
    </i>
    <i>
      <x v="3"/>
    </i>
    <i t="grand">
      <x/>
    </i>
  </rowItems>
  <colItems count="1">
    <i/>
  </colItems>
  <dataFields count="1">
    <dataField name="Sum of Cost" fld="6" baseField="0" baseItem="0" numFmtId="167"/>
  </dataFields>
  <formats count="1">
    <format dxfId="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DAD5C5-334E-47E6-A53A-20621F009D0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33" firstHeaderRow="1" firstDataRow="1" firstDataCol="1"/>
  <pivotFields count="11">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6" showAll="0">
      <items count="20">
        <item x="0"/>
        <item x="12"/>
        <item x="8"/>
        <item x="11"/>
        <item x="1"/>
        <item x="4"/>
        <item x="17"/>
        <item x="13"/>
        <item x="6"/>
        <item x="18"/>
        <item x="9"/>
        <item x="10"/>
        <item x="2"/>
        <item x="5"/>
        <item x="7"/>
        <item x="15"/>
        <item x="16"/>
        <item x="14"/>
        <item x="3"/>
        <item t="default"/>
      </items>
    </pivotField>
    <pivotField numFmtId="166" showAll="0"/>
    <pivotField dataField="1" numFmtId="166" showAll="0"/>
    <pivotField numFmtId="2" showAll="0"/>
    <pivotField numFmtId="2" showAll="0"/>
    <pivotField numFmtId="167" showAll="0"/>
    <pivotField numFmtId="167" showAll="0"/>
    <pivotField showAll="0"/>
    <pivotField numFmtId="166"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0"/>
  </rowFields>
  <rowItems count="32">
    <i>
      <x v="1"/>
    </i>
    <i>
      <x v="5"/>
    </i>
    <i>
      <x v="19"/>
    </i>
    <i>
      <x v="28"/>
    </i>
    <i>
      <x v="39"/>
    </i>
    <i>
      <x v="51"/>
    </i>
    <i>
      <x v="65"/>
    </i>
    <i>
      <x v="68"/>
    </i>
    <i>
      <x v="73"/>
    </i>
    <i>
      <x v="81"/>
    </i>
    <i>
      <x v="94"/>
    </i>
    <i>
      <x v="108"/>
    </i>
    <i>
      <x v="122"/>
    </i>
    <i>
      <x v="139"/>
    </i>
    <i>
      <x v="156"/>
    </i>
    <i>
      <x v="171"/>
    </i>
    <i>
      <x v="184"/>
    </i>
    <i>
      <x v="194"/>
    </i>
    <i>
      <x v="207"/>
    </i>
    <i>
      <x v="226"/>
    </i>
    <i>
      <x v="235"/>
    </i>
    <i>
      <x v="245"/>
    </i>
    <i>
      <x v="257"/>
    </i>
    <i>
      <x v="267"/>
    </i>
    <i>
      <x v="279"/>
    </i>
    <i>
      <x v="291"/>
    </i>
    <i>
      <x v="302"/>
    </i>
    <i>
      <x v="314"/>
    </i>
    <i>
      <x v="333"/>
    </i>
    <i>
      <x v="343"/>
    </i>
    <i>
      <x v="351"/>
    </i>
    <i t="grand">
      <x/>
    </i>
  </rowItems>
  <colItems count="1">
    <i/>
  </colItems>
  <dataFields count="1">
    <dataField name="Sum of Kilometres per day" fld="3" baseField="0" baseItem="0"/>
  </dataFields>
  <chartFormats count="3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5"/>
          </reference>
        </references>
      </pivotArea>
    </chartFormat>
    <chartFormat chart="0" format="3">
      <pivotArea type="data" outline="0" fieldPosition="0">
        <references count="2">
          <reference field="4294967294" count="1" selected="0">
            <x v="0"/>
          </reference>
          <reference field="0" count="1" selected="0">
            <x v="19"/>
          </reference>
        </references>
      </pivotArea>
    </chartFormat>
    <chartFormat chart="0" format="4">
      <pivotArea type="data" outline="0" fieldPosition="0">
        <references count="2">
          <reference field="4294967294" count="1" selected="0">
            <x v="0"/>
          </reference>
          <reference field="0" count="1" selected="0">
            <x v="28"/>
          </reference>
        </references>
      </pivotArea>
    </chartFormat>
    <chartFormat chart="0" format="5">
      <pivotArea type="data" outline="0" fieldPosition="0">
        <references count="2">
          <reference field="4294967294" count="1" selected="0">
            <x v="0"/>
          </reference>
          <reference field="0" count="1" selected="0">
            <x v="39"/>
          </reference>
        </references>
      </pivotArea>
    </chartFormat>
    <chartFormat chart="0" format="6">
      <pivotArea type="data" outline="0" fieldPosition="0">
        <references count="2">
          <reference field="4294967294" count="1" selected="0">
            <x v="0"/>
          </reference>
          <reference field="0" count="1" selected="0">
            <x v="51"/>
          </reference>
        </references>
      </pivotArea>
    </chartFormat>
    <chartFormat chart="0" format="7">
      <pivotArea type="data" outline="0" fieldPosition="0">
        <references count="2">
          <reference field="4294967294" count="1" selected="0">
            <x v="0"/>
          </reference>
          <reference field="0" count="1" selected="0">
            <x v="65"/>
          </reference>
        </references>
      </pivotArea>
    </chartFormat>
    <chartFormat chart="0" format="8">
      <pivotArea type="data" outline="0" fieldPosition="0">
        <references count="2">
          <reference field="4294967294" count="1" selected="0">
            <x v="0"/>
          </reference>
          <reference field="0" count="1" selected="0">
            <x v="68"/>
          </reference>
        </references>
      </pivotArea>
    </chartFormat>
    <chartFormat chart="0" format="9">
      <pivotArea type="data" outline="0" fieldPosition="0">
        <references count="2">
          <reference field="4294967294" count="1" selected="0">
            <x v="0"/>
          </reference>
          <reference field="0" count="1" selected="0">
            <x v="73"/>
          </reference>
        </references>
      </pivotArea>
    </chartFormat>
    <chartFormat chart="0" format="10">
      <pivotArea type="data" outline="0" fieldPosition="0">
        <references count="2">
          <reference field="4294967294" count="1" selected="0">
            <x v="0"/>
          </reference>
          <reference field="0" count="1" selected="0">
            <x v="81"/>
          </reference>
        </references>
      </pivotArea>
    </chartFormat>
    <chartFormat chart="0" format="11">
      <pivotArea type="data" outline="0" fieldPosition="0">
        <references count="2">
          <reference field="4294967294" count="1" selected="0">
            <x v="0"/>
          </reference>
          <reference field="0" count="1" selected="0">
            <x v="94"/>
          </reference>
        </references>
      </pivotArea>
    </chartFormat>
    <chartFormat chart="0" format="12">
      <pivotArea type="data" outline="0" fieldPosition="0">
        <references count="2">
          <reference field="4294967294" count="1" selected="0">
            <x v="0"/>
          </reference>
          <reference field="0" count="1" selected="0">
            <x v="108"/>
          </reference>
        </references>
      </pivotArea>
    </chartFormat>
    <chartFormat chart="0" format="13">
      <pivotArea type="data" outline="0" fieldPosition="0">
        <references count="2">
          <reference field="4294967294" count="1" selected="0">
            <x v="0"/>
          </reference>
          <reference field="0" count="1" selected="0">
            <x v="122"/>
          </reference>
        </references>
      </pivotArea>
    </chartFormat>
    <chartFormat chart="0" format="14">
      <pivotArea type="data" outline="0" fieldPosition="0">
        <references count="2">
          <reference field="4294967294" count="1" selected="0">
            <x v="0"/>
          </reference>
          <reference field="0" count="1" selected="0">
            <x v="139"/>
          </reference>
        </references>
      </pivotArea>
    </chartFormat>
    <chartFormat chart="0" format="15">
      <pivotArea type="data" outline="0" fieldPosition="0">
        <references count="2">
          <reference field="4294967294" count="1" selected="0">
            <x v="0"/>
          </reference>
          <reference field="0" count="1" selected="0">
            <x v="156"/>
          </reference>
        </references>
      </pivotArea>
    </chartFormat>
    <chartFormat chart="0" format="16">
      <pivotArea type="data" outline="0" fieldPosition="0">
        <references count="2">
          <reference field="4294967294" count="1" selected="0">
            <x v="0"/>
          </reference>
          <reference field="0" count="1" selected="0">
            <x v="171"/>
          </reference>
        </references>
      </pivotArea>
    </chartFormat>
    <chartFormat chart="0" format="17">
      <pivotArea type="data" outline="0" fieldPosition="0">
        <references count="2">
          <reference field="4294967294" count="1" selected="0">
            <x v="0"/>
          </reference>
          <reference field="0" count="1" selected="0">
            <x v="184"/>
          </reference>
        </references>
      </pivotArea>
    </chartFormat>
    <chartFormat chart="0" format="18">
      <pivotArea type="data" outline="0" fieldPosition="0">
        <references count="2">
          <reference field="4294967294" count="1" selected="0">
            <x v="0"/>
          </reference>
          <reference field="0" count="1" selected="0">
            <x v="194"/>
          </reference>
        </references>
      </pivotArea>
    </chartFormat>
    <chartFormat chart="0" format="19">
      <pivotArea type="data" outline="0" fieldPosition="0">
        <references count="2">
          <reference field="4294967294" count="1" selected="0">
            <x v="0"/>
          </reference>
          <reference field="0" count="1" selected="0">
            <x v="207"/>
          </reference>
        </references>
      </pivotArea>
    </chartFormat>
    <chartFormat chart="0" format="20">
      <pivotArea type="data" outline="0" fieldPosition="0">
        <references count="2">
          <reference field="4294967294" count="1" selected="0">
            <x v="0"/>
          </reference>
          <reference field="0" count="1" selected="0">
            <x v="226"/>
          </reference>
        </references>
      </pivotArea>
    </chartFormat>
    <chartFormat chart="0" format="21">
      <pivotArea type="data" outline="0" fieldPosition="0">
        <references count="2">
          <reference field="4294967294" count="1" selected="0">
            <x v="0"/>
          </reference>
          <reference field="0" count="1" selected="0">
            <x v="235"/>
          </reference>
        </references>
      </pivotArea>
    </chartFormat>
    <chartFormat chart="0" format="22">
      <pivotArea type="data" outline="0" fieldPosition="0">
        <references count="2">
          <reference field="4294967294" count="1" selected="0">
            <x v="0"/>
          </reference>
          <reference field="0" count="1" selected="0">
            <x v="245"/>
          </reference>
        </references>
      </pivotArea>
    </chartFormat>
    <chartFormat chart="0" format="23">
      <pivotArea type="data" outline="0" fieldPosition="0">
        <references count="2">
          <reference field="4294967294" count="1" selected="0">
            <x v="0"/>
          </reference>
          <reference field="0" count="1" selected="0">
            <x v="257"/>
          </reference>
        </references>
      </pivotArea>
    </chartFormat>
    <chartFormat chart="0" format="24">
      <pivotArea type="data" outline="0" fieldPosition="0">
        <references count="2">
          <reference field="4294967294" count="1" selected="0">
            <x v="0"/>
          </reference>
          <reference field="0" count="1" selected="0">
            <x v="267"/>
          </reference>
        </references>
      </pivotArea>
    </chartFormat>
    <chartFormat chart="0" format="25">
      <pivotArea type="data" outline="0" fieldPosition="0">
        <references count="2">
          <reference field="4294967294" count="1" selected="0">
            <x v="0"/>
          </reference>
          <reference field="0" count="1" selected="0">
            <x v="279"/>
          </reference>
        </references>
      </pivotArea>
    </chartFormat>
    <chartFormat chart="0" format="26">
      <pivotArea type="data" outline="0" fieldPosition="0">
        <references count="2">
          <reference field="4294967294" count="1" selected="0">
            <x v="0"/>
          </reference>
          <reference field="0" count="1" selected="0">
            <x v="291"/>
          </reference>
        </references>
      </pivotArea>
    </chartFormat>
    <chartFormat chart="0" format="27">
      <pivotArea type="data" outline="0" fieldPosition="0">
        <references count="2">
          <reference field="4294967294" count="1" selected="0">
            <x v="0"/>
          </reference>
          <reference field="0" count="1" selected="0">
            <x v="302"/>
          </reference>
        </references>
      </pivotArea>
    </chartFormat>
    <chartFormat chart="0" format="28">
      <pivotArea type="data" outline="0" fieldPosition="0">
        <references count="2">
          <reference field="4294967294" count="1" selected="0">
            <x v="0"/>
          </reference>
          <reference field="0" count="1" selected="0">
            <x v="314"/>
          </reference>
        </references>
      </pivotArea>
    </chartFormat>
    <chartFormat chart="0" format="29">
      <pivotArea type="data" outline="0" fieldPosition="0">
        <references count="2">
          <reference field="4294967294" count="1" selected="0">
            <x v="0"/>
          </reference>
          <reference field="0" count="1" selected="0">
            <x v="333"/>
          </reference>
        </references>
      </pivotArea>
    </chartFormat>
    <chartFormat chart="0" format="30">
      <pivotArea type="data" outline="0" fieldPosition="0">
        <references count="2">
          <reference field="4294967294" count="1" selected="0">
            <x v="0"/>
          </reference>
          <reference field="0" count="1" selected="0">
            <x v="343"/>
          </reference>
        </references>
      </pivotArea>
    </chartFormat>
    <chartFormat chart="0" format="31">
      <pivotArea type="data" outline="0" fieldPosition="0">
        <references count="2">
          <reference field="4294967294" count="1" selected="0">
            <x v="0"/>
          </reference>
          <reference field="0" count="1" selected="0">
            <x v="351"/>
          </reference>
        </references>
      </pivotArea>
    </chartFormat>
    <chartFormat chart="2" format="3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F21471-EAF6-4216-BA8F-892AED1914C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33" firstHeaderRow="1" firstDataRow="1" firstDataCol="1"/>
  <pivotFields count="11">
    <pivotField axis="axisRow" numFmtId="14" showAll="0">
      <items count="369">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h="1" x="367"/>
        <item t="default"/>
      </items>
    </pivotField>
    <pivotField numFmtId="166" showAll="0">
      <items count="20">
        <item x="0"/>
        <item x="12"/>
        <item x="8"/>
        <item x="11"/>
        <item x="1"/>
        <item x="4"/>
        <item x="17"/>
        <item x="13"/>
        <item x="6"/>
        <item x="18"/>
        <item x="9"/>
        <item x="10"/>
        <item x="2"/>
        <item x="5"/>
        <item x="7"/>
        <item x="15"/>
        <item x="16"/>
        <item x="14"/>
        <item x="3"/>
        <item t="default"/>
      </items>
    </pivotField>
    <pivotField numFmtId="166" showAll="0"/>
    <pivotField numFmtId="166" showAll="0"/>
    <pivotField numFmtId="2" showAll="0"/>
    <pivotField numFmtId="2" showAll="0"/>
    <pivotField numFmtId="167" showAll="0"/>
    <pivotField dataField="1" numFmtId="167" showAll="0"/>
    <pivotField showAll="0"/>
    <pivotField numFmtId="166"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0"/>
  </rowFields>
  <rowItems count="32">
    <i>
      <x v="1"/>
    </i>
    <i>
      <x v="5"/>
    </i>
    <i>
      <x v="19"/>
    </i>
    <i>
      <x v="28"/>
    </i>
    <i>
      <x v="39"/>
    </i>
    <i>
      <x v="51"/>
    </i>
    <i>
      <x v="65"/>
    </i>
    <i>
      <x v="68"/>
    </i>
    <i>
      <x v="73"/>
    </i>
    <i>
      <x v="81"/>
    </i>
    <i>
      <x v="94"/>
    </i>
    <i>
      <x v="108"/>
    </i>
    <i>
      <x v="122"/>
    </i>
    <i>
      <x v="139"/>
    </i>
    <i>
      <x v="156"/>
    </i>
    <i>
      <x v="171"/>
    </i>
    <i>
      <x v="184"/>
    </i>
    <i>
      <x v="194"/>
    </i>
    <i>
      <x v="207"/>
    </i>
    <i>
      <x v="226"/>
    </i>
    <i>
      <x v="235"/>
    </i>
    <i>
      <x v="245"/>
    </i>
    <i>
      <x v="257"/>
    </i>
    <i>
      <x v="267"/>
    </i>
    <i>
      <x v="279"/>
    </i>
    <i>
      <x v="291"/>
    </i>
    <i>
      <x v="302"/>
    </i>
    <i>
      <x v="314"/>
    </i>
    <i>
      <x v="333"/>
    </i>
    <i>
      <x v="343"/>
    </i>
    <i>
      <x v="351"/>
    </i>
    <i t="grand">
      <x/>
    </i>
  </rowItems>
  <colItems count="1">
    <i/>
  </colItems>
  <dataFields count="1">
    <dataField name="Sum of Price per gallon"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B9D666-5C0F-4F83-94A6-028DC41FB7B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33" firstHeaderRow="1" firstDataRow="1" firstDataCol="1"/>
  <pivotFields count="11">
    <pivotField axis="axisRow" numFmtId="14" showAll="0">
      <items count="369">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h="1" x="367"/>
        <item t="default"/>
      </items>
    </pivotField>
    <pivotField numFmtId="166" showAll="0">
      <items count="20">
        <item x="0"/>
        <item x="12"/>
        <item x="8"/>
        <item x="11"/>
        <item x="1"/>
        <item x="4"/>
        <item x="17"/>
        <item x="13"/>
        <item x="6"/>
        <item x="18"/>
        <item x="9"/>
        <item x="10"/>
        <item x="2"/>
        <item x="5"/>
        <item x="7"/>
        <item x="15"/>
        <item x="16"/>
        <item x="14"/>
        <item x="3"/>
        <item t="default"/>
      </items>
    </pivotField>
    <pivotField numFmtId="166" showAll="0"/>
    <pivotField numFmtId="166" showAll="0"/>
    <pivotField numFmtId="2" showAll="0"/>
    <pivotField dataField="1" numFmtId="2" showAll="0"/>
    <pivotField numFmtId="167" showAll="0"/>
    <pivotField numFmtId="167" showAll="0"/>
    <pivotField showAll="0"/>
    <pivotField numFmtId="166"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0"/>
  </rowFields>
  <rowItems count="32">
    <i>
      <x v="1"/>
    </i>
    <i>
      <x v="5"/>
    </i>
    <i>
      <x v="19"/>
    </i>
    <i>
      <x v="28"/>
    </i>
    <i>
      <x v="39"/>
    </i>
    <i>
      <x v="51"/>
    </i>
    <i>
      <x v="65"/>
    </i>
    <i>
      <x v="68"/>
    </i>
    <i>
      <x v="73"/>
    </i>
    <i>
      <x v="81"/>
    </i>
    <i>
      <x v="94"/>
    </i>
    <i>
      <x v="108"/>
    </i>
    <i>
      <x v="122"/>
    </i>
    <i>
      <x v="139"/>
    </i>
    <i>
      <x v="156"/>
    </i>
    <i>
      <x v="171"/>
    </i>
    <i>
      <x v="184"/>
    </i>
    <i>
      <x v="194"/>
    </i>
    <i>
      <x v="207"/>
    </i>
    <i>
      <x v="226"/>
    </i>
    <i>
      <x v="235"/>
    </i>
    <i>
      <x v="245"/>
    </i>
    <i>
      <x v="257"/>
    </i>
    <i>
      <x v="267"/>
    </i>
    <i>
      <x v="279"/>
    </i>
    <i>
      <x v="291"/>
    </i>
    <i>
      <x v="302"/>
    </i>
    <i>
      <x v="314"/>
    </i>
    <i>
      <x v="333"/>
    </i>
    <i>
      <x v="343"/>
    </i>
    <i>
      <x v="351"/>
    </i>
    <i t="grand">
      <x/>
    </i>
  </rowItems>
  <colItems count="1">
    <i/>
  </colItems>
  <dataFields count="1">
    <dataField name="Sum of Miles per gallon"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CD411DC1-3B45-4A19-85B9-05AE0FF4A91C}" sourceName="Day">
  <pivotTables>
    <pivotTable tabId="12" name="PivotTable4"/>
    <pivotTable tabId="10" name="PivotTable2"/>
    <pivotTable tabId="11" name="PivotTable3"/>
  </pivotTables>
  <data>
    <tabular pivotCacheId="398537562">
      <items count="19">
        <i x="0" s="1"/>
        <i x="12" s="1"/>
        <i x="8" s="1"/>
        <i x="11" s="1"/>
        <i x="1" s="1"/>
        <i x="4" s="1"/>
        <i x="17" s="1"/>
        <i x="13" s="1"/>
        <i x="6" s="1"/>
        <i x="18" s="1"/>
        <i x="9" s="1"/>
        <i x="10" s="1"/>
        <i x="2" s="1"/>
        <i x="5" s="1"/>
        <i x="7" s="1"/>
        <i x="15" s="1"/>
        <i x="16" s="1"/>
        <i x="14"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15883B0A-7DD1-491B-8940-1B14071DA9F9}" sourceName="Months">
  <pivotTables>
    <pivotTable tabId="12" name="PivotTable4"/>
    <pivotTable tabId="10" name="PivotTable2"/>
    <pivotTable tabId="11" name="PivotTable3"/>
  </pivotTables>
  <data>
    <tabular pivotCacheId="398537562">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B42FF6A0-75BF-459F-9F24-4E02B528A719}" cache="Slicer_Day" caption="Day" columnCount="7" style="SlicerStyleDark5" rowHeight="241300"/>
  <slicer name="Months" xr10:uid="{989E575F-84D1-429C-92F1-B43DDC9D7747}" cache="Slicer_Months" caption="Month" columnCount="4"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9706D1-1D6C-4A3F-9A06-845559D1B0E8}" name="Table1" displayName="Table1" ref="A6:J37" totalsRowShown="0" headerRowDxfId="34" headerRowCellStyle="Comma">
  <autoFilter ref="A6:J37" xr:uid="{5F9706D1-1D6C-4A3F-9A06-845559D1B0E8}"/>
  <tableColumns count="10">
    <tableColumn id="1" xr3:uid="{C9A5B981-D5F1-441F-8454-BCA4EE70488D}" name="Date" dataDxfId="33"/>
    <tableColumn id="2" xr3:uid="{14119DAB-3965-467D-901B-1D1855B34AE4}" name="Day" dataDxfId="32" dataCellStyle="Comma">
      <calculatedColumnFormula>DAY(Table1[[#This Row],[Date]])</calculatedColumnFormula>
    </tableColumn>
    <tableColumn id="3" xr3:uid="{383F213F-A703-479B-B88B-6F0043FC6597}" name="Miles per day" dataDxfId="31" dataCellStyle="Comma"/>
    <tableColumn id="4" xr3:uid="{066D2BD2-D800-4F10-A53A-167DA9E1F5C6}" name="Kilometres per day" dataDxfId="30" dataCellStyle="Comma"/>
    <tableColumn id="5" xr3:uid="{EA23EDDA-D32E-4B18-8F95-71FC94371C66}" name="Gallons" dataDxfId="29"/>
    <tableColumn id="6" xr3:uid="{959112B8-507A-4AEE-9952-DED883B863EA}" name="Miles per gallon" dataDxfId="28"/>
    <tableColumn id="7" xr3:uid="{9F05D92F-60B2-4088-83E9-FE61E5432731}" name="Cost" dataDxfId="27" dataCellStyle="Currency"/>
    <tableColumn id="8" xr3:uid="{9B2E35CD-CFCC-4106-8456-B9F1D39159A8}" name="Price per gallon" dataDxfId="26">
      <calculatedColumnFormula>Table1[[#This Row],[Cost]]/Table1[[#This Row],[Gallons]]</calculatedColumnFormula>
    </tableColumn>
    <tableColumn id="9" xr3:uid="{CEF0F0B6-EA2C-49C3-8C17-1DD0F5CF3ED1}" name="Quarter" dataDxfId="25">
      <calculatedColumnFormula>CHOOSE(MONTH(Table1[[#This Row],[Date]]),1,1,1,2,2,2,3,3,3,4,4,4)</calculatedColumnFormula>
    </tableColumn>
    <tableColumn id="12" xr3:uid="{82A84DB0-E087-4FC6-92FC-06D96CA43432}" name="Miles2" dataDxfId="24"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C0275-D69A-4BA7-91C9-5C0696AA7DFB}">
  <dimension ref="C1:O48"/>
  <sheetViews>
    <sheetView tabSelected="1" workbookViewId="0">
      <selection activeCell="R19" sqref="R19"/>
    </sheetView>
  </sheetViews>
  <sheetFormatPr defaultRowHeight="14.5" x14ac:dyDescent="0.35"/>
  <cols>
    <col min="1" max="2" width="8.7265625" style="13"/>
    <col min="3" max="3" width="12.90625" style="13" bestFit="1" customWidth="1"/>
    <col min="4" max="4" width="10.453125" style="13" bestFit="1" customWidth="1"/>
    <col min="5" max="8" width="8.7265625" style="13"/>
    <col min="9" max="9" width="10.36328125" style="13" customWidth="1"/>
    <col min="10" max="10" width="8.6328125" style="13" customWidth="1"/>
    <col min="11" max="12" width="8.7265625" style="13"/>
    <col min="13" max="13" width="12.6328125" style="13" bestFit="1" customWidth="1"/>
    <col min="14" max="14" width="10.453125" style="13" bestFit="1" customWidth="1"/>
    <col min="15" max="15" width="8.7265625" style="13"/>
    <col min="16" max="16" width="10.6328125" style="13" customWidth="1"/>
    <col min="17" max="17" width="10.453125" style="13" bestFit="1" customWidth="1"/>
    <col min="18" max="16384" width="8.7265625" style="13"/>
  </cols>
  <sheetData>
    <row r="1" spans="9:15" ht="19.5" x14ac:dyDescent="0.45">
      <c r="I1" s="21"/>
    </row>
    <row r="2" spans="9:15" x14ac:dyDescent="0.35">
      <c r="O2" s="16"/>
    </row>
    <row r="26" spans="9:9" x14ac:dyDescent="0.35">
      <c r="I26" s="19"/>
    </row>
    <row r="27" spans="9:9" x14ac:dyDescent="0.35">
      <c r="I27" s="19"/>
    </row>
    <row r="28" spans="9:9" x14ac:dyDescent="0.35">
      <c r="I28" s="19"/>
    </row>
    <row r="47" spans="3:4" x14ac:dyDescent="0.35">
      <c r="C47" s="20" t="s">
        <v>5</v>
      </c>
      <c r="D47" s="14">
        <v>43831</v>
      </c>
    </row>
    <row r="48" spans="3:4" x14ac:dyDescent="0.35">
      <c r="C48" s="20" t="s">
        <v>11</v>
      </c>
      <c r="D48" s="15" t="s">
        <v>12</v>
      </c>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933DCCE-7A49-41DF-92C9-43F66337F1B3}">
          <x14:formula1>
            <xm:f>Data!$A$7:$A$37</xm:f>
          </x14:formula1>
          <xm:sqref>D47</xm:sqref>
        </x14:dataValidation>
        <x14:dataValidation type="list" allowBlank="1" showInputMessage="1" showErrorMessage="1" xr:uid="{AE764E2C-9937-44D4-99E9-2A5B236EC04E}">
          <x14:formula1>
            <xm:f>'Sum of costs for quarters'!$C$4:$C$7</xm:f>
          </x14:formula1>
          <xm:sqref>D48</xm:sqref>
        </x14:dataValidation>
      </x14:dataValidation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BA286-6632-4EB7-9D2E-8B446E58B99D}">
  <dimension ref="D8:E9"/>
  <sheetViews>
    <sheetView workbookViewId="0">
      <selection activeCell="D8" sqref="D8:E9"/>
    </sheetView>
  </sheetViews>
  <sheetFormatPr defaultRowHeight="14.5" x14ac:dyDescent="0.35"/>
  <cols>
    <col min="4" max="4" width="16.453125" bestFit="1" customWidth="1"/>
    <col min="5" max="5" width="14.08984375" bestFit="1" customWidth="1"/>
    <col min="6" max="6" width="13.6328125" bestFit="1" customWidth="1"/>
    <col min="7" max="7" width="8.36328125" bestFit="1" customWidth="1"/>
  </cols>
  <sheetData>
    <row r="8" spans="4:5" x14ac:dyDescent="0.35">
      <c r="D8" t="s">
        <v>16</v>
      </c>
      <c r="E8" s="12">
        <f>VLOOKUP(Dashboard!D47,Table1[#All],7,0)</f>
        <v>37.159999999999997</v>
      </c>
    </row>
    <row r="9" spans="4:5" x14ac:dyDescent="0.35">
      <c r="D9" t="s">
        <v>17</v>
      </c>
      <c r="E9" s="12">
        <f>VLOOKUP(Dashboard!D48,'Sum of costs for quarters'!C4:D7,2,0)</f>
        <v>396.7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607A7-1766-4B7A-B1E9-2520E865E66C}">
  <dimension ref="A3:D8"/>
  <sheetViews>
    <sheetView workbookViewId="0">
      <selection activeCell="A4" sqref="A4:B7"/>
    </sheetView>
  </sheetViews>
  <sheetFormatPr defaultRowHeight="14.5" x14ac:dyDescent="0.35"/>
  <cols>
    <col min="1" max="1" width="12.36328125" bestFit="1" customWidth="1"/>
    <col min="2" max="2" width="10.81640625" bestFit="1" customWidth="1"/>
  </cols>
  <sheetData>
    <row r="3" spans="1:4" x14ac:dyDescent="0.35">
      <c r="A3" s="17" t="s">
        <v>8</v>
      </c>
      <c r="B3" t="s">
        <v>10</v>
      </c>
    </row>
    <row r="4" spans="1:4" x14ac:dyDescent="0.35">
      <c r="A4" s="18">
        <v>1</v>
      </c>
      <c r="B4" s="12">
        <v>396.7</v>
      </c>
      <c r="C4" t="s">
        <v>12</v>
      </c>
      <c r="D4" s="12">
        <f>GETPIVOTDATA("Cost",$A$3,"Quarter",1)</f>
        <v>396.7</v>
      </c>
    </row>
    <row r="5" spans="1:4" x14ac:dyDescent="0.35">
      <c r="A5" s="18">
        <v>2</v>
      </c>
      <c r="B5" s="12">
        <v>253.22999999999996</v>
      </c>
      <c r="C5" t="s">
        <v>13</v>
      </c>
      <c r="D5" s="12">
        <f>GETPIVOTDATA("Cost",$A$3,"Quarter",2)</f>
        <v>253.22999999999996</v>
      </c>
    </row>
    <row r="6" spans="1:4" x14ac:dyDescent="0.35">
      <c r="A6" s="18">
        <v>3</v>
      </c>
      <c r="B6" s="12">
        <v>333.16999999999996</v>
      </c>
      <c r="C6" t="s">
        <v>14</v>
      </c>
      <c r="D6" s="12">
        <f>GETPIVOTDATA("Cost",$A$3,"Quarter",3)</f>
        <v>333.16999999999996</v>
      </c>
    </row>
    <row r="7" spans="1:4" x14ac:dyDescent="0.35">
      <c r="A7" s="18">
        <v>4</v>
      </c>
      <c r="B7" s="12">
        <v>287.82000000000005</v>
      </c>
      <c r="C7" t="s">
        <v>15</v>
      </c>
      <c r="D7" s="12">
        <f>GETPIVOTDATA("Cost",$A$3,"Quarter",4)</f>
        <v>287.82000000000005</v>
      </c>
    </row>
    <row r="8" spans="1:4" x14ac:dyDescent="0.35">
      <c r="A8" s="18" t="s">
        <v>9</v>
      </c>
      <c r="B8" s="12">
        <v>1270.92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15786-2B32-4387-B26D-C44A695512C6}">
  <dimension ref="A1:B33"/>
  <sheetViews>
    <sheetView workbookViewId="0">
      <selection activeCell="B8" sqref="B8"/>
    </sheetView>
  </sheetViews>
  <sheetFormatPr defaultRowHeight="14.5" x14ac:dyDescent="0.35"/>
  <cols>
    <col min="1" max="1" width="12.36328125" bestFit="1" customWidth="1"/>
    <col min="2" max="2" width="23.08984375" bestFit="1" customWidth="1"/>
  </cols>
  <sheetData>
    <row r="1" spans="1:2" x14ac:dyDescent="0.35">
      <c r="A1" s="17" t="s">
        <v>8</v>
      </c>
      <c r="B1" t="s">
        <v>51</v>
      </c>
    </row>
    <row r="2" spans="1:2" x14ac:dyDescent="0.35">
      <c r="A2" s="23" t="s">
        <v>20</v>
      </c>
      <c r="B2" s="22">
        <v>523.03679999999997</v>
      </c>
    </row>
    <row r="3" spans="1:2" x14ac:dyDescent="0.35">
      <c r="A3" s="23" t="s">
        <v>21</v>
      </c>
      <c r="B3" s="22">
        <v>590.62924800000008</v>
      </c>
    </row>
    <row r="4" spans="1:2" x14ac:dyDescent="0.35">
      <c r="A4" s="23" t="s">
        <v>22</v>
      </c>
      <c r="B4" s="22">
        <v>539.13023999999996</v>
      </c>
    </row>
    <row r="5" spans="1:2" x14ac:dyDescent="0.35">
      <c r="A5" s="23" t="s">
        <v>23</v>
      </c>
      <c r="B5" s="22">
        <v>524.64614399999994</v>
      </c>
    </row>
    <row r="6" spans="1:2" x14ac:dyDescent="0.35">
      <c r="A6" s="23" t="s">
        <v>24</v>
      </c>
      <c r="B6" s="22">
        <v>555.22368000000006</v>
      </c>
    </row>
    <row r="7" spans="1:2" x14ac:dyDescent="0.35">
      <c r="A7" s="23" t="s">
        <v>25</v>
      </c>
      <c r="B7" s="22">
        <v>534.30220799999995</v>
      </c>
    </row>
    <row r="8" spans="1:2" x14ac:dyDescent="0.35">
      <c r="A8" s="23" t="s">
        <v>26</v>
      </c>
      <c r="B8" s="22">
        <v>540.73958400000004</v>
      </c>
    </row>
    <row r="9" spans="1:2" x14ac:dyDescent="0.35">
      <c r="A9" s="23" t="s">
        <v>27</v>
      </c>
      <c r="B9" s="22">
        <v>476.36582400000003</v>
      </c>
    </row>
    <row r="10" spans="1:2" x14ac:dyDescent="0.35">
      <c r="A10" s="23" t="s">
        <v>28</v>
      </c>
      <c r="B10" s="22">
        <v>595.45728000000008</v>
      </c>
    </row>
    <row r="11" spans="1:2" x14ac:dyDescent="0.35">
      <c r="A11" s="23" t="s">
        <v>29</v>
      </c>
      <c r="B11" s="22">
        <v>605.1133440000001</v>
      </c>
    </row>
    <row r="12" spans="1:2" x14ac:dyDescent="0.35">
      <c r="A12" s="23" t="s">
        <v>30</v>
      </c>
      <c r="B12" s="22">
        <v>542.348928</v>
      </c>
    </row>
    <row r="13" spans="1:2" x14ac:dyDescent="0.35">
      <c r="A13" s="23" t="s">
        <v>31</v>
      </c>
      <c r="B13" s="22">
        <v>547.17696000000001</v>
      </c>
    </row>
    <row r="14" spans="1:2" x14ac:dyDescent="0.35">
      <c r="A14" s="23" t="s">
        <v>32</v>
      </c>
      <c r="B14" s="22">
        <v>580.97318400000006</v>
      </c>
    </row>
    <row r="15" spans="1:2" x14ac:dyDescent="0.35">
      <c r="A15" s="23" t="s">
        <v>33</v>
      </c>
      <c r="B15" s="22">
        <v>572.92646400000001</v>
      </c>
    </row>
    <row r="16" spans="1:2" x14ac:dyDescent="0.35">
      <c r="A16" s="23" t="s">
        <v>34</v>
      </c>
      <c r="B16" s="22">
        <v>574.53580799999997</v>
      </c>
    </row>
    <row r="17" spans="1:2" x14ac:dyDescent="0.35">
      <c r="A17" s="23" t="s">
        <v>35</v>
      </c>
      <c r="B17" s="22">
        <v>590.62924800000008</v>
      </c>
    </row>
    <row r="18" spans="1:2" x14ac:dyDescent="0.35">
      <c r="A18" s="23" t="s">
        <v>36</v>
      </c>
      <c r="B18" s="22">
        <v>593.847936</v>
      </c>
    </row>
    <row r="19" spans="1:2" x14ac:dyDescent="0.35">
      <c r="A19" s="23" t="s">
        <v>37</v>
      </c>
      <c r="B19" s="22">
        <v>590.62924800000008</v>
      </c>
    </row>
    <row r="20" spans="1:2" x14ac:dyDescent="0.35">
      <c r="A20" s="23" t="s">
        <v>38</v>
      </c>
      <c r="B20" s="22">
        <v>576.14515200000005</v>
      </c>
    </row>
    <row r="21" spans="1:2" x14ac:dyDescent="0.35">
      <c r="A21" s="23" t="s">
        <v>39</v>
      </c>
      <c r="B21" s="22">
        <v>601.89465599999994</v>
      </c>
    </row>
    <row r="22" spans="1:2" x14ac:dyDescent="0.35">
      <c r="A22" s="23" t="s">
        <v>40</v>
      </c>
      <c r="B22" s="22">
        <v>619.59744000000001</v>
      </c>
    </row>
    <row r="23" spans="1:2" x14ac:dyDescent="0.35">
      <c r="A23" s="23" t="s">
        <v>41</v>
      </c>
      <c r="B23" s="22">
        <v>608.33203200000003</v>
      </c>
    </row>
    <row r="24" spans="1:2" x14ac:dyDescent="0.35">
      <c r="A24" s="23" t="s">
        <v>42</v>
      </c>
      <c r="B24" s="22">
        <v>577.75449600000002</v>
      </c>
    </row>
    <row r="25" spans="1:2" x14ac:dyDescent="0.35">
      <c r="A25" s="23" t="s">
        <v>43</v>
      </c>
      <c r="B25" s="22">
        <v>580.97318400000006</v>
      </c>
    </row>
    <row r="26" spans="1:2" x14ac:dyDescent="0.35">
      <c r="A26" s="23" t="s">
        <v>44</v>
      </c>
      <c r="B26" s="22">
        <v>601.89465599999994</v>
      </c>
    </row>
    <row r="27" spans="1:2" x14ac:dyDescent="0.35">
      <c r="A27" s="23" t="s">
        <v>45</v>
      </c>
      <c r="B27" s="22">
        <v>553.61433599999998</v>
      </c>
    </row>
    <row r="28" spans="1:2" x14ac:dyDescent="0.35">
      <c r="A28" s="23" t="s">
        <v>46</v>
      </c>
      <c r="B28" s="22">
        <v>600.28531200000009</v>
      </c>
    </row>
    <row r="29" spans="1:2" x14ac:dyDescent="0.35">
      <c r="A29" s="23" t="s">
        <v>47</v>
      </c>
      <c r="B29" s="22">
        <v>555.22368000000006</v>
      </c>
    </row>
    <row r="30" spans="1:2" x14ac:dyDescent="0.35">
      <c r="A30" s="23" t="s">
        <v>48</v>
      </c>
      <c r="B30" s="22">
        <v>555.22368000000006</v>
      </c>
    </row>
    <row r="31" spans="1:2" x14ac:dyDescent="0.35">
      <c r="A31" s="23" t="s">
        <v>49</v>
      </c>
      <c r="B31" s="22">
        <v>558.44236799999999</v>
      </c>
    </row>
    <row r="32" spans="1:2" x14ac:dyDescent="0.35">
      <c r="A32" s="23" t="s">
        <v>50</v>
      </c>
      <c r="B32" s="22">
        <v>511.77139199999999</v>
      </c>
    </row>
    <row r="33" spans="1:2" x14ac:dyDescent="0.35">
      <c r="A33" s="23" t="s">
        <v>9</v>
      </c>
      <c r="B33" s="22">
        <v>17578.864512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DE765-F3EB-4ED5-A094-4B3E91B51FB6}">
  <dimension ref="A1:B33"/>
  <sheetViews>
    <sheetView workbookViewId="0">
      <selection activeCell="B4" sqref="B4"/>
    </sheetView>
  </sheetViews>
  <sheetFormatPr defaultRowHeight="14.5" x14ac:dyDescent="0.35"/>
  <cols>
    <col min="1" max="1" width="12.36328125" bestFit="1" customWidth="1"/>
    <col min="2" max="2" width="20.08984375" bestFit="1" customWidth="1"/>
  </cols>
  <sheetData>
    <row r="1" spans="1:2" x14ac:dyDescent="0.35">
      <c r="A1" s="17" t="s">
        <v>8</v>
      </c>
      <c r="B1" t="s">
        <v>52</v>
      </c>
    </row>
    <row r="2" spans="1:2" x14ac:dyDescent="0.35">
      <c r="A2" s="23" t="s">
        <v>20</v>
      </c>
      <c r="B2" s="22">
        <v>3.3598553345388784</v>
      </c>
    </row>
    <row r="3" spans="1:2" x14ac:dyDescent="0.35">
      <c r="A3" s="23" t="s">
        <v>21</v>
      </c>
      <c r="B3" s="22">
        <v>3.4601769911504423</v>
      </c>
    </row>
    <row r="4" spans="1:2" x14ac:dyDescent="0.35">
      <c r="A4" s="23" t="s">
        <v>22</v>
      </c>
      <c r="B4" s="22">
        <v>3.6411439114391144</v>
      </c>
    </row>
    <row r="5" spans="1:2" x14ac:dyDescent="0.35">
      <c r="A5" s="23" t="s">
        <v>23</v>
      </c>
      <c r="B5" s="22">
        <v>3.4990791896869249</v>
      </c>
    </row>
    <row r="6" spans="1:2" x14ac:dyDescent="0.35">
      <c r="A6" s="23" t="s">
        <v>24</v>
      </c>
      <c r="B6" s="22">
        <v>3.4991055456171734</v>
      </c>
    </row>
    <row r="7" spans="1:2" x14ac:dyDescent="0.35">
      <c r="A7" s="23" t="s">
        <v>25</v>
      </c>
      <c r="B7" s="22">
        <v>3.6017621145374452</v>
      </c>
    </row>
    <row r="8" spans="1:2" x14ac:dyDescent="0.35">
      <c r="A8" s="23" t="s">
        <v>26</v>
      </c>
      <c r="B8" s="22">
        <v>3.8032200357781756</v>
      </c>
    </row>
    <row r="9" spans="1:2" x14ac:dyDescent="0.35">
      <c r="A9" s="23" t="s">
        <v>27</v>
      </c>
      <c r="B9" s="22">
        <v>3.7978142076502732</v>
      </c>
    </row>
    <row r="10" spans="1:2" x14ac:dyDescent="0.35">
      <c r="A10" s="23" t="s">
        <v>28</v>
      </c>
      <c r="B10" s="22">
        <v>3.8574040219378434</v>
      </c>
    </row>
    <row r="11" spans="1:2" x14ac:dyDescent="0.35">
      <c r="A11" s="23" t="s">
        <v>29</v>
      </c>
      <c r="B11" s="22">
        <v>3.8598047914818103</v>
      </c>
    </row>
    <row r="12" spans="1:2" x14ac:dyDescent="0.35">
      <c r="A12" s="23" t="s">
        <v>30</v>
      </c>
      <c r="B12" s="22">
        <v>4</v>
      </c>
    </row>
    <row r="13" spans="1:2" x14ac:dyDescent="0.35">
      <c r="A13" s="23" t="s">
        <v>31</v>
      </c>
      <c r="B13" s="22">
        <v>3.9480752014324083</v>
      </c>
    </row>
    <row r="14" spans="1:2" x14ac:dyDescent="0.35">
      <c r="A14" s="23" t="s">
        <v>32</v>
      </c>
      <c r="B14" s="22">
        <v>3.8987455197132612</v>
      </c>
    </row>
    <row r="15" spans="1:2" x14ac:dyDescent="0.35">
      <c r="A15" s="23" t="s">
        <v>33</v>
      </c>
      <c r="B15" s="22">
        <v>3.762295081967213</v>
      </c>
    </row>
    <row r="16" spans="1:2" x14ac:dyDescent="0.35">
      <c r="A16" s="23" t="s">
        <v>34</v>
      </c>
      <c r="B16" s="22">
        <v>3.6035087719298242</v>
      </c>
    </row>
    <row r="17" spans="1:2" x14ac:dyDescent="0.35">
      <c r="A17" s="23" t="s">
        <v>35</v>
      </c>
      <c r="B17" s="22">
        <v>3.5594594594594593</v>
      </c>
    </row>
    <row r="18" spans="1:2" x14ac:dyDescent="0.35">
      <c r="A18" s="23" t="s">
        <v>36</v>
      </c>
      <c r="B18" s="22">
        <v>3.396715643906655</v>
      </c>
    </row>
    <row r="19" spans="1:2" x14ac:dyDescent="0.35">
      <c r="A19" s="23" t="s">
        <v>37</v>
      </c>
      <c r="B19" s="22">
        <v>3.4590869939707147</v>
      </c>
    </row>
    <row r="20" spans="1:2" x14ac:dyDescent="0.35">
      <c r="A20" s="23" t="s">
        <v>38</v>
      </c>
      <c r="B20" s="22">
        <v>3.561656165616562</v>
      </c>
    </row>
    <row r="21" spans="1:2" x14ac:dyDescent="0.35">
      <c r="A21" s="23" t="s">
        <v>39</v>
      </c>
      <c r="B21" s="22">
        <v>3.7013651877133107</v>
      </c>
    </row>
    <row r="22" spans="1:2" x14ac:dyDescent="0.35">
      <c r="A22" s="23" t="s">
        <v>40</v>
      </c>
      <c r="B22" s="22">
        <v>3.6987295825771325</v>
      </c>
    </row>
    <row r="23" spans="1:2" x14ac:dyDescent="0.35">
      <c r="A23" s="23" t="s">
        <v>41</v>
      </c>
      <c r="B23" s="22">
        <v>3.7978339350180503</v>
      </c>
    </row>
    <row r="24" spans="1:2" x14ac:dyDescent="0.35">
      <c r="A24" s="23" t="s">
        <v>42</v>
      </c>
      <c r="B24" s="22">
        <v>3.9618456078083408</v>
      </c>
    </row>
    <row r="25" spans="1:2" x14ac:dyDescent="0.35">
      <c r="A25" s="23" t="s">
        <v>43</v>
      </c>
      <c r="B25" s="22">
        <v>3.9017132551848515</v>
      </c>
    </row>
    <row r="26" spans="1:2" x14ac:dyDescent="0.35">
      <c r="A26" s="23" t="s">
        <v>44</v>
      </c>
      <c r="B26" s="22">
        <v>3.8997384481255444</v>
      </c>
    </row>
    <row r="27" spans="1:2" x14ac:dyDescent="0.35">
      <c r="A27" s="23" t="s">
        <v>45</v>
      </c>
      <c r="B27" s="22">
        <v>3.7579042457091236</v>
      </c>
    </row>
    <row r="28" spans="1:2" x14ac:dyDescent="0.35">
      <c r="A28" s="23" t="s">
        <v>46</v>
      </c>
      <c r="B28" s="22">
        <v>3.6612068965517239</v>
      </c>
    </row>
    <row r="29" spans="1:2" x14ac:dyDescent="0.35">
      <c r="A29" s="23" t="s">
        <v>47</v>
      </c>
      <c r="B29" s="22">
        <v>3.6597938144329896</v>
      </c>
    </row>
    <row r="30" spans="1:2" x14ac:dyDescent="0.35">
      <c r="A30" s="23" t="s">
        <v>48</v>
      </c>
      <c r="B30" s="22">
        <v>3.6600719424460437</v>
      </c>
    </row>
    <row r="31" spans="1:2" x14ac:dyDescent="0.35">
      <c r="A31" s="23" t="s">
        <v>49</v>
      </c>
      <c r="B31" s="22">
        <v>3.5009041591320069</v>
      </c>
    </row>
    <row r="32" spans="1:2" x14ac:dyDescent="0.35">
      <c r="A32" s="23" t="s">
        <v>50</v>
      </c>
      <c r="B32" s="22">
        <v>3.3976124885215793</v>
      </c>
    </row>
    <row r="33" spans="1:2" x14ac:dyDescent="0.35">
      <c r="A33" s="23" t="s">
        <v>9</v>
      </c>
      <c r="B33" s="22">
        <v>114.16762854503484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567A6-881A-40A6-B290-ED3B39C63B06}">
  <dimension ref="A1:B33"/>
  <sheetViews>
    <sheetView workbookViewId="0">
      <selection activeCell="B7" sqref="B7"/>
    </sheetView>
  </sheetViews>
  <sheetFormatPr defaultRowHeight="14.5" x14ac:dyDescent="0.35"/>
  <cols>
    <col min="1" max="1" width="12.36328125" bestFit="1" customWidth="1"/>
    <col min="2" max="2" width="20.453125" bestFit="1" customWidth="1"/>
  </cols>
  <sheetData>
    <row r="1" spans="1:2" x14ac:dyDescent="0.35">
      <c r="A1" s="17" t="s">
        <v>8</v>
      </c>
      <c r="B1" t="s">
        <v>18</v>
      </c>
    </row>
    <row r="2" spans="1:2" x14ac:dyDescent="0.35">
      <c r="A2" s="23" t="s">
        <v>20</v>
      </c>
      <c r="B2" s="22">
        <v>29.385171790235081</v>
      </c>
    </row>
    <row r="3" spans="1:2" x14ac:dyDescent="0.35">
      <c r="A3" s="23" t="s">
        <v>21</v>
      </c>
      <c r="B3" s="22">
        <v>32.477876106194685</v>
      </c>
    </row>
    <row r="4" spans="1:2" x14ac:dyDescent="0.35">
      <c r="A4" s="23" t="s">
        <v>22</v>
      </c>
      <c r="B4" s="22">
        <v>30.904059040590408</v>
      </c>
    </row>
    <row r="5" spans="1:2" x14ac:dyDescent="0.35">
      <c r="A5" s="23" t="s">
        <v>23</v>
      </c>
      <c r="B5" s="22">
        <v>30.018416206261513</v>
      </c>
    </row>
    <row r="6" spans="1:2" x14ac:dyDescent="0.35">
      <c r="A6" s="23" t="s">
        <v>24</v>
      </c>
      <c r="B6" s="22">
        <v>30.858676207513419</v>
      </c>
    </row>
    <row r="7" spans="1:2" x14ac:dyDescent="0.35">
      <c r="A7" s="23" t="s">
        <v>25</v>
      </c>
      <c r="B7" s="22">
        <v>29.251101321585903</v>
      </c>
    </row>
    <row r="8" spans="1:2" x14ac:dyDescent="0.35">
      <c r="A8" s="23" t="s">
        <v>26</v>
      </c>
      <c r="B8" s="22">
        <v>30.05366726296959</v>
      </c>
    </row>
    <row r="9" spans="1:2" x14ac:dyDescent="0.35">
      <c r="A9" s="23" t="s">
        <v>27</v>
      </c>
      <c r="B9" s="22">
        <v>32.349726775956285</v>
      </c>
    </row>
    <row r="10" spans="1:2" x14ac:dyDescent="0.35">
      <c r="A10" s="23" t="s">
        <v>28</v>
      </c>
      <c r="B10" s="22">
        <v>33.820840950639855</v>
      </c>
    </row>
    <row r="11" spans="1:2" x14ac:dyDescent="0.35">
      <c r="A11" s="23" t="s">
        <v>29</v>
      </c>
      <c r="B11" s="22">
        <v>33.362910381543927</v>
      </c>
    </row>
    <row r="12" spans="1:2" x14ac:dyDescent="0.35">
      <c r="A12" s="23" t="s">
        <v>30</v>
      </c>
      <c r="B12" s="22">
        <v>30.832570905763955</v>
      </c>
    </row>
    <row r="13" spans="1:2" x14ac:dyDescent="0.35">
      <c r="A13" s="23" t="s">
        <v>31</v>
      </c>
      <c r="B13" s="22">
        <v>30.438675022381378</v>
      </c>
    </row>
    <row r="14" spans="1:2" x14ac:dyDescent="0.35">
      <c r="A14" s="23" t="s">
        <v>32</v>
      </c>
      <c r="B14" s="22">
        <v>32.347670250896059</v>
      </c>
    </row>
    <row r="15" spans="1:2" x14ac:dyDescent="0.35">
      <c r="A15" s="23" t="s">
        <v>33</v>
      </c>
      <c r="B15" s="22">
        <v>32.422586520947178</v>
      </c>
    </row>
    <row r="16" spans="1:2" x14ac:dyDescent="0.35">
      <c r="A16" s="23" t="s">
        <v>34</v>
      </c>
      <c r="B16" s="22">
        <v>31.315789473684209</v>
      </c>
    </row>
    <row r="17" spans="1:2" x14ac:dyDescent="0.35">
      <c r="A17" s="23" t="s">
        <v>35</v>
      </c>
      <c r="B17" s="22">
        <v>33.063063063063062</v>
      </c>
    </row>
    <row r="18" spans="1:2" x14ac:dyDescent="0.35">
      <c r="A18" s="23" t="s">
        <v>36</v>
      </c>
      <c r="B18" s="22">
        <v>31.892826274848748</v>
      </c>
    </row>
    <row r="19" spans="1:2" x14ac:dyDescent="0.35">
      <c r="A19" s="23" t="s">
        <v>37</v>
      </c>
      <c r="B19" s="22">
        <v>31.610680447889752</v>
      </c>
    </row>
    <row r="20" spans="1:2" x14ac:dyDescent="0.35">
      <c r="A20" s="23" t="s">
        <v>38</v>
      </c>
      <c r="B20" s="22">
        <v>32.223222322232225</v>
      </c>
    </row>
    <row r="21" spans="1:2" x14ac:dyDescent="0.35">
      <c r="A21" s="23" t="s">
        <v>39</v>
      </c>
      <c r="B21" s="22">
        <v>31.911262798634812</v>
      </c>
    </row>
    <row r="22" spans="1:2" x14ac:dyDescent="0.35">
      <c r="A22" s="23" t="s">
        <v>40</v>
      </c>
      <c r="B22" s="22">
        <v>34.936479128856625</v>
      </c>
    </row>
    <row r="23" spans="1:2" x14ac:dyDescent="0.35">
      <c r="A23" s="23" t="s">
        <v>41</v>
      </c>
      <c r="B23" s="22">
        <v>34.115523465703973</v>
      </c>
    </row>
    <row r="24" spans="1:2" x14ac:dyDescent="0.35">
      <c r="A24" s="23" t="s">
        <v>42</v>
      </c>
      <c r="B24" s="22">
        <v>31.854480922803905</v>
      </c>
    </row>
    <row r="25" spans="1:2" x14ac:dyDescent="0.35">
      <c r="A25" s="23" t="s">
        <v>43</v>
      </c>
      <c r="B25" s="22">
        <v>32.55184851217313</v>
      </c>
    </row>
    <row r="26" spans="1:2" x14ac:dyDescent="0.35">
      <c r="A26" s="23" t="s">
        <v>44</v>
      </c>
      <c r="B26" s="22">
        <v>32.606800348735831</v>
      </c>
    </row>
    <row r="27" spans="1:2" x14ac:dyDescent="0.35">
      <c r="A27" s="23" t="s">
        <v>45</v>
      </c>
      <c r="B27" s="22">
        <v>31.074977416440831</v>
      </c>
    </row>
    <row r="28" spans="1:2" x14ac:dyDescent="0.35">
      <c r="A28" s="23" t="s">
        <v>46</v>
      </c>
      <c r="B28" s="22">
        <v>32.155172413793103</v>
      </c>
    </row>
    <row r="29" spans="1:2" x14ac:dyDescent="0.35">
      <c r="A29" s="23" t="s">
        <v>47</v>
      </c>
      <c r="B29" s="22">
        <v>29.639175257731956</v>
      </c>
    </row>
    <row r="30" spans="1:2" x14ac:dyDescent="0.35">
      <c r="A30" s="23" t="s">
        <v>48</v>
      </c>
      <c r="B30" s="22">
        <v>31.025179856115109</v>
      </c>
    </row>
    <row r="31" spans="1:2" x14ac:dyDescent="0.35">
      <c r="A31" s="23" t="s">
        <v>49</v>
      </c>
      <c r="B31" s="22">
        <v>31.374321880650992</v>
      </c>
    </row>
    <row r="32" spans="1:2" x14ac:dyDescent="0.35">
      <c r="A32" s="23" t="s">
        <v>50</v>
      </c>
      <c r="B32" s="22">
        <v>29.201101928374655</v>
      </c>
    </row>
    <row r="33" spans="1:2" x14ac:dyDescent="0.35">
      <c r="A33" s="23" t="s">
        <v>9</v>
      </c>
      <c r="B33" s="22">
        <v>981.07585425521211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
  <sheetViews>
    <sheetView zoomScale="112" zoomScaleNormal="112" workbookViewId="0">
      <selection activeCell="E9" sqref="E9"/>
    </sheetView>
  </sheetViews>
  <sheetFormatPr defaultRowHeight="14.5" x14ac:dyDescent="0.35"/>
  <cols>
    <col min="1" max="1" width="11.36328125" style="1" bestFit="1" customWidth="1"/>
    <col min="2" max="2" width="8.6328125" style="8" customWidth="1"/>
    <col min="3" max="3" width="15.54296875" style="8" customWidth="1"/>
    <col min="4" max="4" width="20.08984375" style="8" customWidth="1"/>
    <col min="5" max="5" width="8.6328125" style="4" customWidth="1"/>
    <col min="6" max="6" width="17.6328125" style="4" customWidth="1"/>
    <col min="7" max="7" width="8" style="6" bestFit="1" customWidth="1"/>
  </cols>
  <sheetData>
    <row r="1" spans="1:10" x14ac:dyDescent="0.35">
      <c r="A1" s="2"/>
      <c r="B1" s="2"/>
      <c r="C1" s="2"/>
      <c r="D1" s="2"/>
      <c r="E1" s="2"/>
      <c r="F1" s="2"/>
      <c r="G1" s="2"/>
    </row>
    <row r="2" spans="1:10" x14ac:dyDescent="0.35">
      <c r="A2" s="2"/>
      <c r="B2" s="2"/>
      <c r="C2" s="2"/>
      <c r="D2" s="2"/>
      <c r="E2" s="2"/>
      <c r="F2" s="2"/>
      <c r="G2" s="2"/>
    </row>
    <row r="3" spans="1:10" s="9" customFormat="1" x14ac:dyDescent="0.35"/>
    <row r="4" spans="1:10" x14ac:dyDescent="0.35">
      <c r="A4"/>
      <c r="B4"/>
      <c r="C4"/>
      <c r="D4"/>
      <c r="E4"/>
      <c r="F4"/>
      <c r="G4"/>
    </row>
    <row r="5" spans="1:10" x14ac:dyDescent="0.35">
      <c r="H5" s="11"/>
    </row>
    <row r="6" spans="1:10" x14ac:dyDescent="0.35">
      <c r="A6" s="2" t="s">
        <v>0</v>
      </c>
      <c r="B6" s="7" t="s">
        <v>53</v>
      </c>
      <c r="C6" s="7" t="s">
        <v>1</v>
      </c>
      <c r="D6" s="7" t="s">
        <v>19</v>
      </c>
      <c r="E6" s="3" t="s">
        <v>2</v>
      </c>
      <c r="F6" s="7" t="s">
        <v>3</v>
      </c>
      <c r="G6" s="5" t="s">
        <v>4</v>
      </c>
      <c r="H6" s="7" t="s">
        <v>6</v>
      </c>
      <c r="I6" s="7" t="s">
        <v>7</v>
      </c>
      <c r="J6" s="7" t="s">
        <v>54</v>
      </c>
    </row>
    <row r="7" spans="1:10" x14ac:dyDescent="0.35">
      <c r="A7" s="1">
        <v>43831</v>
      </c>
      <c r="B7" s="8">
        <f>DAY(Table1[[#This Row],[Date]])</f>
        <v>1</v>
      </c>
      <c r="C7" s="8">
        <v>325</v>
      </c>
      <c r="D7" s="8">
        <v>523.03679999999997</v>
      </c>
      <c r="E7" s="4">
        <v>11.06</v>
      </c>
      <c r="F7" s="4">
        <v>29.385171790235081</v>
      </c>
      <c r="G7" s="10">
        <v>37.159999999999997</v>
      </c>
      <c r="H7" s="12">
        <f>Table1[[#This Row],[Cost]]/Table1[[#This Row],[Gallons]]</f>
        <v>3.3598553345388784</v>
      </c>
      <c r="I7">
        <f>CHOOSE(MONTH(Table1[[#This Row],[Date]]),1,1,1,2,2,2,3,3,3,4,4,4)</f>
        <v>1</v>
      </c>
      <c r="J7" s="8">
        <v>34441</v>
      </c>
    </row>
    <row r="8" spans="1:10" x14ac:dyDescent="0.35">
      <c r="A8" s="1">
        <v>43835</v>
      </c>
      <c r="B8" s="8">
        <f>DAY(Table1[[#This Row],[Date]])</f>
        <v>5</v>
      </c>
      <c r="C8" s="8">
        <v>367</v>
      </c>
      <c r="D8" s="8">
        <v>590.62924800000008</v>
      </c>
      <c r="E8" s="4">
        <v>11.3</v>
      </c>
      <c r="F8" s="4">
        <v>32.477876106194685</v>
      </c>
      <c r="G8" s="10">
        <v>39.1</v>
      </c>
      <c r="H8" s="12">
        <f>Table1[[#This Row],[Cost]]/Table1[[#This Row],[Gallons]]</f>
        <v>3.4601769911504423</v>
      </c>
      <c r="I8">
        <f>CHOOSE(MONTH(Table1[[#This Row],[Date]]),1,1,1,2,2,2,3,3,3,4,4,4)</f>
        <v>1</v>
      </c>
      <c r="J8" s="8">
        <v>34808</v>
      </c>
    </row>
    <row r="9" spans="1:10" x14ac:dyDescent="0.35">
      <c r="A9" s="1">
        <v>43849</v>
      </c>
      <c r="B9" s="8">
        <f>DAY(Table1[[#This Row],[Date]])</f>
        <v>19</v>
      </c>
      <c r="C9" s="8">
        <v>335</v>
      </c>
      <c r="D9" s="8">
        <v>539.13023999999996</v>
      </c>
      <c r="E9" s="4">
        <v>10.84</v>
      </c>
      <c r="F9" s="4">
        <v>30.904059040590408</v>
      </c>
      <c r="G9" s="10">
        <v>39.47</v>
      </c>
      <c r="H9" s="12">
        <f>Table1[[#This Row],[Cost]]/Table1[[#This Row],[Gallons]]</f>
        <v>3.6411439114391144</v>
      </c>
      <c r="I9">
        <f>CHOOSE(MONTH(Table1[[#This Row],[Date]]),1,1,1,2,2,2,3,3,3,4,4,4)</f>
        <v>1</v>
      </c>
      <c r="J9" s="8">
        <v>35143</v>
      </c>
    </row>
    <row r="10" spans="1:10" x14ac:dyDescent="0.35">
      <c r="A10" s="1">
        <v>43858</v>
      </c>
      <c r="B10" s="8">
        <f>DAY(Table1[[#This Row],[Date]])</f>
        <v>28</v>
      </c>
      <c r="C10" s="8">
        <v>326</v>
      </c>
      <c r="D10" s="8">
        <v>524.64614399999994</v>
      </c>
      <c r="E10" s="4">
        <v>10.86</v>
      </c>
      <c r="F10" s="4">
        <v>30.018416206261513</v>
      </c>
      <c r="G10" s="10">
        <v>38</v>
      </c>
      <c r="H10" s="12">
        <f>Table1[[#This Row],[Cost]]/Table1[[#This Row],[Gallons]]</f>
        <v>3.4990791896869249</v>
      </c>
      <c r="I10">
        <f>CHOOSE(MONTH(Table1[[#This Row],[Date]]),1,1,1,2,2,2,3,3,3,4,4,4)</f>
        <v>1</v>
      </c>
      <c r="J10" s="8">
        <v>35469</v>
      </c>
    </row>
    <row r="11" spans="1:10" x14ac:dyDescent="0.35">
      <c r="A11" s="1">
        <v>43869</v>
      </c>
      <c r="B11" s="8">
        <f>DAY(Table1[[#This Row],[Date]])</f>
        <v>8</v>
      </c>
      <c r="C11" s="8">
        <v>345</v>
      </c>
      <c r="D11" s="8">
        <v>555.22368000000006</v>
      </c>
      <c r="E11" s="4">
        <v>11.18</v>
      </c>
      <c r="F11" s="4">
        <v>30.858676207513419</v>
      </c>
      <c r="G11" s="10">
        <v>39.119999999999997</v>
      </c>
      <c r="H11" s="12">
        <f>Table1[[#This Row],[Cost]]/Table1[[#This Row],[Gallons]]</f>
        <v>3.4991055456171734</v>
      </c>
      <c r="I11">
        <f>CHOOSE(MONTH(Table1[[#This Row],[Date]]),1,1,1,2,2,2,3,3,3,4,4,4)</f>
        <v>1</v>
      </c>
      <c r="J11" s="8">
        <v>35814</v>
      </c>
    </row>
    <row r="12" spans="1:10" x14ac:dyDescent="0.35">
      <c r="A12" s="1">
        <v>43881</v>
      </c>
      <c r="B12" s="8">
        <f>DAY(Table1[[#This Row],[Date]])</f>
        <v>20</v>
      </c>
      <c r="C12" s="8">
        <v>332</v>
      </c>
      <c r="D12" s="8">
        <v>534.30220799999995</v>
      </c>
      <c r="E12" s="4">
        <v>11.35</v>
      </c>
      <c r="F12" s="4">
        <v>29.251101321585903</v>
      </c>
      <c r="G12" s="10">
        <v>40.880000000000003</v>
      </c>
      <c r="H12" s="12">
        <f>Table1[[#This Row],[Cost]]/Table1[[#This Row],[Gallons]]</f>
        <v>3.6017621145374452</v>
      </c>
      <c r="I12">
        <f>CHOOSE(MONTH(Table1[[#This Row],[Date]]),1,1,1,2,2,2,3,3,3,4,4,4)</f>
        <v>1</v>
      </c>
      <c r="J12" s="8">
        <v>36146</v>
      </c>
    </row>
    <row r="13" spans="1:10" x14ac:dyDescent="0.35">
      <c r="A13" s="1">
        <v>43895</v>
      </c>
      <c r="B13" s="8">
        <f>DAY(Table1[[#This Row],[Date]])</f>
        <v>5</v>
      </c>
      <c r="C13" s="8">
        <v>336</v>
      </c>
      <c r="D13" s="8">
        <v>540.73958400000004</v>
      </c>
      <c r="E13" s="4">
        <v>11.18</v>
      </c>
      <c r="F13" s="4">
        <v>30.05366726296959</v>
      </c>
      <c r="G13" s="10">
        <v>42.52</v>
      </c>
      <c r="H13" s="12">
        <f>Table1[[#This Row],[Cost]]/Table1[[#This Row],[Gallons]]</f>
        <v>3.8032200357781756</v>
      </c>
      <c r="I13">
        <f>CHOOSE(MONTH(Table1[[#This Row],[Date]]),1,1,1,2,2,2,3,3,3,4,4,4)</f>
        <v>1</v>
      </c>
      <c r="J13" s="8">
        <v>36482</v>
      </c>
    </row>
    <row r="14" spans="1:10" x14ac:dyDescent="0.35">
      <c r="A14" s="1">
        <v>43898</v>
      </c>
      <c r="B14" s="8">
        <f>DAY(Table1[[#This Row],[Date]])</f>
        <v>8</v>
      </c>
      <c r="C14" s="8">
        <v>296</v>
      </c>
      <c r="D14" s="8">
        <v>476.36582400000003</v>
      </c>
      <c r="E14" s="4">
        <v>9.15</v>
      </c>
      <c r="F14" s="4">
        <v>32.349726775956285</v>
      </c>
      <c r="G14" s="10">
        <v>34.75</v>
      </c>
      <c r="H14" s="12">
        <f>Table1[[#This Row],[Cost]]/Table1[[#This Row],[Gallons]]</f>
        <v>3.7978142076502732</v>
      </c>
      <c r="I14">
        <f>CHOOSE(MONTH(Table1[[#This Row],[Date]]),1,1,1,2,2,2,3,3,3,4,4,4)</f>
        <v>1</v>
      </c>
      <c r="J14" s="8">
        <v>36778</v>
      </c>
    </row>
    <row r="15" spans="1:10" x14ac:dyDescent="0.35">
      <c r="A15" s="1">
        <v>43903</v>
      </c>
      <c r="B15" s="8">
        <f>DAY(Table1[[#This Row],[Date]])</f>
        <v>13</v>
      </c>
      <c r="C15" s="8">
        <v>370</v>
      </c>
      <c r="D15" s="8">
        <v>595.45728000000008</v>
      </c>
      <c r="E15" s="4">
        <v>10.94</v>
      </c>
      <c r="F15" s="4">
        <v>33.820840950639855</v>
      </c>
      <c r="G15" s="10">
        <v>42.2</v>
      </c>
      <c r="H15" s="12">
        <f>Table1[[#This Row],[Cost]]/Table1[[#This Row],[Gallons]]</f>
        <v>3.8574040219378434</v>
      </c>
      <c r="I15">
        <f>CHOOSE(MONTH(Table1[[#This Row],[Date]]),1,1,1,2,2,2,3,3,3,4,4,4)</f>
        <v>1</v>
      </c>
      <c r="J15" s="8">
        <v>37148</v>
      </c>
    </row>
    <row r="16" spans="1:10" x14ac:dyDescent="0.35">
      <c r="A16" s="1">
        <v>43911</v>
      </c>
      <c r="B16" s="8">
        <f>DAY(Table1[[#This Row],[Date]])</f>
        <v>21</v>
      </c>
      <c r="C16" s="8">
        <v>376</v>
      </c>
      <c r="D16" s="8">
        <v>605.1133440000001</v>
      </c>
      <c r="E16" s="4">
        <v>11.27</v>
      </c>
      <c r="F16" s="4">
        <v>33.362910381543927</v>
      </c>
      <c r="G16" s="10">
        <v>43.5</v>
      </c>
      <c r="H16" s="12">
        <f>Table1[[#This Row],[Cost]]/Table1[[#This Row],[Gallons]]</f>
        <v>3.8598047914818103</v>
      </c>
      <c r="I16">
        <f>CHOOSE(MONTH(Table1[[#This Row],[Date]]),1,1,1,2,2,2,3,3,3,4,4,4)</f>
        <v>1</v>
      </c>
      <c r="J16" s="8">
        <v>37524</v>
      </c>
    </row>
    <row r="17" spans="1:10" x14ac:dyDescent="0.35">
      <c r="A17" s="1">
        <v>43924</v>
      </c>
      <c r="B17" s="8">
        <f>DAY(Table1[[#This Row],[Date]])</f>
        <v>3</v>
      </c>
      <c r="C17" s="8">
        <v>337</v>
      </c>
      <c r="D17" s="8">
        <v>542.348928</v>
      </c>
      <c r="E17" s="4">
        <v>10.93</v>
      </c>
      <c r="F17" s="4">
        <v>30.832570905763955</v>
      </c>
      <c r="G17" s="10">
        <v>43.72</v>
      </c>
      <c r="H17" s="12">
        <f>Table1[[#This Row],[Cost]]/Table1[[#This Row],[Gallons]]</f>
        <v>4</v>
      </c>
      <c r="I17">
        <f>CHOOSE(MONTH(Table1[[#This Row],[Date]]),1,1,1,2,2,2,3,3,3,4,4,4)</f>
        <v>2</v>
      </c>
      <c r="J17" s="8">
        <v>37861</v>
      </c>
    </row>
    <row r="18" spans="1:10" x14ac:dyDescent="0.35">
      <c r="A18" s="1">
        <v>43938</v>
      </c>
      <c r="B18" s="8">
        <f>DAY(Table1[[#This Row],[Date]])</f>
        <v>17</v>
      </c>
      <c r="C18" s="8">
        <v>340</v>
      </c>
      <c r="D18" s="8">
        <v>547.17696000000001</v>
      </c>
      <c r="E18" s="4">
        <v>11.17</v>
      </c>
      <c r="F18" s="4">
        <v>30.438675022381378</v>
      </c>
      <c r="G18" s="10">
        <v>44.1</v>
      </c>
      <c r="H18" s="12">
        <f>Table1[[#This Row],[Cost]]/Table1[[#This Row],[Gallons]]</f>
        <v>3.9480752014324083</v>
      </c>
      <c r="I18">
        <f>CHOOSE(MONTH(Table1[[#This Row],[Date]]),1,1,1,2,2,2,3,3,3,4,4,4)</f>
        <v>2</v>
      </c>
      <c r="J18" s="8">
        <v>38201</v>
      </c>
    </row>
    <row r="19" spans="1:10" x14ac:dyDescent="0.35">
      <c r="A19" s="1">
        <v>43952</v>
      </c>
      <c r="B19" s="8">
        <f>DAY(Table1[[#This Row],[Date]])</f>
        <v>1</v>
      </c>
      <c r="C19" s="8">
        <v>361</v>
      </c>
      <c r="D19" s="8">
        <v>580.97318400000006</v>
      </c>
      <c r="E19" s="4">
        <v>11.16</v>
      </c>
      <c r="F19" s="4">
        <v>32.347670250896059</v>
      </c>
      <c r="G19" s="10">
        <v>43.51</v>
      </c>
      <c r="H19" s="12">
        <f>Table1[[#This Row],[Cost]]/Table1[[#This Row],[Gallons]]</f>
        <v>3.8987455197132612</v>
      </c>
      <c r="I19">
        <f>CHOOSE(MONTH(Table1[[#This Row],[Date]]),1,1,1,2,2,2,3,3,3,4,4,4)</f>
        <v>2</v>
      </c>
      <c r="J19" s="8">
        <v>38562</v>
      </c>
    </row>
    <row r="20" spans="1:10" x14ac:dyDescent="0.35">
      <c r="A20" s="1">
        <v>43969</v>
      </c>
      <c r="B20" s="8">
        <f>DAY(Table1[[#This Row],[Date]])</f>
        <v>18</v>
      </c>
      <c r="C20" s="8">
        <v>356</v>
      </c>
      <c r="D20" s="8">
        <v>572.92646400000001</v>
      </c>
      <c r="E20" s="4">
        <v>10.98</v>
      </c>
      <c r="F20" s="4">
        <v>32.422586520947178</v>
      </c>
      <c r="G20" s="10">
        <v>41.31</v>
      </c>
      <c r="H20" s="12">
        <f>Table1[[#This Row],[Cost]]/Table1[[#This Row],[Gallons]]</f>
        <v>3.762295081967213</v>
      </c>
      <c r="I20">
        <f>CHOOSE(MONTH(Table1[[#This Row],[Date]]),1,1,1,2,2,2,3,3,3,4,4,4)</f>
        <v>2</v>
      </c>
      <c r="J20" s="8">
        <v>38918</v>
      </c>
    </row>
    <row r="21" spans="1:10" x14ac:dyDescent="0.35">
      <c r="A21" s="1">
        <v>43986</v>
      </c>
      <c r="B21" s="8">
        <f>DAY(Table1[[#This Row],[Date]])</f>
        <v>4</v>
      </c>
      <c r="C21" s="8">
        <v>357</v>
      </c>
      <c r="D21" s="8">
        <v>574.53580799999997</v>
      </c>
      <c r="E21" s="4">
        <v>11.4</v>
      </c>
      <c r="F21" s="4">
        <v>31.315789473684209</v>
      </c>
      <c r="G21" s="10">
        <v>41.08</v>
      </c>
      <c r="H21" s="12">
        <f>Table1[[#This Row],[Cost]]/Table1[[#This Row],[Gallons]]</f>
        <v>3.6035087719298242</v>
      </c>
      <c r="I21">
        <f>CHOOSE(MONTH(Table1[[#This Row],[Date]]),1,1,1,2,2,2,3,3,3,4,4,4)</f>
        <v>2</v>
      </c>
      <c r="J21" s="8">
        <v>39275</v>
      </c>
    </row>
    <row r="22" spans="1:10" x14ac:dyDescent="0.35">
      <c r="A22" s="1">
        <v>44001</v>
      </c>
      <c r="B22" s="8">
        <f>DAY(Table1[[#This Row],[Date]])</f>
        <v>19</v>
      </c>
      <c r="C22" s="8">
        <v>367</v>
      </c>
      <c r="D22" s="8">
        <v>590.62924800000008</v>
      </c>
      <c r="E22" s="4">
        <v>11.1</v>
      </c>
      <c r="F22" s="4">
        <v>33.063063063063062</v>
      </c>
      <c r="G22" s="10">
        <v>39.51</v>
      </c>
      <c r="H22" s="12">
        <f>Table1[[#This Row],[Cost]]/Table1[[#This Row],[Gallons]]</f>
        <v>3.5594594594594593</v>
      </c>
      <c r="I22">
        <f>CHOOSE(MONTH(Table1[[#This Row],[Date]]),1,1,1,2,2,2,3,3,3,4,4,4)</f>
        <v>2</v>
      </c>
      <c r="J22" s="8">
        <v>39642</v>
      </c>
    </row>
    <row r="23" spans="1:10" x14ac:dyDescent="0.35">
      <c r="A23" s="1">
        <v>44014</v>
      </c>
      <c r="B23" s="8">
        <f>DAY(Table1[[#This Row],[Date]])</f>
        <v>2</v>
      </c>
      <c r="C23" s="8">
        <v>369</v>
      </c>
      <c r="D23" s="8">
        <v>593.847936</v>
      </c>
      <c r="E23" s="4">
        <v>11.57</v>
      </c>
      <c r="F23" s="4">
        <v>31.892826274848748</v>
      </c>
      <c r="G23" s="10">
        <v>39.299999999999997</v>
      </c>
      <c r="H23" s="12">
        <f>Table1[[#This Row],[Cost]]/Table1[[#This Row],[Gallons]]</f>
        <v>3.396715643906655</v>
      </c>
      <c r="I23">
        <f>CHOOSE(MONTH(Table1[[#This Row],[Date]]),1,1,1,2,2,2,3,3,3,4,4,4)</f>
        <v>3</v>
      </c>
      <c r="J23" s="8">
        <v>40011</v>
      </c>
    </row>
    <row r="24" spans="1:10" x14ac:dyDescent="0.35">
      <c r="A24" s="1">
        <v>44024</v>
      </c>
      <c r="B24" s="8">
        <f>DAY(Table1[[#This Row],[Date]])</f>
        <v>12</v>
      </c>
      <c r="C24" s="8">
        <v>367</v>
      </c>
      <c r="D24" s="8">
        <v>590.62924800000008</v>
      </c>
      <c r="E24" s="4">
        <v>11.61</v>
      </c>
      <c r="F24" s="4">
        <v>31.610680447889752</v>
      </c>
      <c r="G24" s="10">
        <v>40.159999999999997</v>
      </c>
      <c r="H24" s="12">
        <f>Table1[[#This Row],[Cost]]/Table1[[#This Row],[Gallons]]</f>
        <v>3.4590869939707147</v>
      </c>
      <c r="I24">
        <f>CHOOSE(MONTH(Table1[[#This Row],[Date]]),1,1,1,2,2,2,3,3,3,4,4,4)</f>
        <v>3</v>
      </c>
      <c r="J24" s="8">
        <v>40378</v>
      </c>
    </row>
    <row r="25" spans="1:10" x14ac:dyDescent="0.35">
      <c r="A25" s="1">
        <v>44037</v>
      </c>
      <c r="B25" s="8">
        <f>DAY(Table1[[#This Row],[Date]])</f>
        <v>25</v>
      </c>
      <c r="C25" s="8">
        <v>358</v>
      </c>
      <c r="D25" s="8">
        <v>576.14515200000005</v>
      </c>
      <c r="E25" s="4">
        <v>11.11</v>
      </c>
      <c r="F25" s="4">
        <v>32.223222322232225</v>
      </c>
      <c r="G25" s="10">
        <v>39.57</v>
      </c>
      <c r="H25" s="12">
        <f>Table1[[#This Row],[Cost]]/Table1[[#This Row],[Gallons]]</f>
        <v>3.561656165616562</v>
      </c>
      <c r="I25">
        <f>CHOOSE(MONTH(Table1[[#This Row],[Date]]),1,1,1,2,2,2,3,3,3,4,4,4)</f>
        <v>3</v>
      </c>
      <c r="J25" s="8">
        <v>40736</v>
      </c>
    </row>
    <row r="26" spans="1:10" x14ac:dyDescent="0.35">
      <c r="A26" s="1">
        <v>44056</v>
      </c>
      <c r="B26" s="8">
        <f>DAY(Table1[[#This Row],[Date]])</f>
        <v>13</v>
      </c>
      <c r="C26" s="8">
        <v>374</v>
      </c>
      <c r="D26" s="8">
        <v>601.89465599999994</v>
      </c>
      <c r="E26" s="4">
        <v>11.72</v>
      </c>
      <c r="F26" s="4">
        <v>31.911262798634812</v>
      </c>
      <c r="G26" s="10">
        <v>43.38</v>
      </c>
      <c r="H26" s="12">
        <f>Table1[[#This Row],[Cost]]/Table1[[#This Row],[Gallons]]</f>
        <v>3.7013651877133107</v>
      </c>
      <c r="I26">
        <f>CHOOSE(MONTH(Table1[[#This Row],[Date]]),1,1,1,2,2,2,3,3,3,4,4,4)</f>
        <v>3</v>
      </c>
      <c r="J26" s="8">
        <v>41110</v>
      </c>
    </row>
    <row r="27" spans="1:10" x14ac:dyDescent="0.35">
      <c r="A27" s="1">
        <v>44065</v>
      </c>
      <c r="B27" s="8">
        <f>DAY(Table1[[#This Row],[Date]])</f>
        <v>22</v>
      </c>
      <c r="C27" s="8">
        <v>385</v>
      </c>
      <c r="D27" s="8">
        <v>619.59744000000001</v>
      </c>
      <c r="E27" s="4">
        <v>11.02</v>
      </c>
      <c r="F27" s="4">
        <v>34.936479128856625</v>
      </c>
      <c r="G27" s="10">
        <v>40.76</v>
      </c>
      <c r="H27" s="12">
        <f>Table1[[#This Row],[Cost]]/Table1[[#This Row],[Gallons]]</f>
        <v>3.6987295825771325</v>
      </c>
      <c r="I27">
        <f>CHOOSE(MONTH(Table1[[#This Row],[Date]]),1,1,1,2,2,2,3,3,3,4,4,4)</f>
        <v>3</v>
      </c>
      <c r="J27" s="8">
        <v>41495</v>
      </c>
    </row>
    <row r="28" spans="1:10" x14ac:dyDescent="0.35">
      <c r="A28" s="1">
        <v>44075</v>
      </c>
      <c r="B28" s="8">
        <f>DAY(Table1[[#This Row],[Date]])</f>
        <v>1</v>
      </c>
      <c r="C28" s="8">
        <v>378</v>
      </c>
      <c r="D28" s="8">
        <v>608.33203200000003</v>
      </c>
      <c r="E28" s="4">
        <v>11.08</v>
      </c>
      <c r="F28" s="4">
        <v>34.115523465703973</v>
      </c>
      <c r="G28" s="10">
        <v>42.08</v>
      </c>
      <c r="H28" s="12">
        <f>Table1[[#This Row],[Cost]]/Table1[[#This Row],[Gallons]]</f>
        <v>3.7978339350180503</v>
      </c>
      <c r="I28">
        <f>CHOOSE(MONTH(Table1[[#This Row],[Date]]),1,1,1,2,2,2,3,3,3,4,4,4)</f>
        <v>3</v>
      </c>
      <c r="J28" s="8">
        <v>41873</v>
      </c>
    </row>
    <row r="29" spans="1:10" x14ac:dyDescent="0.35">
      <c r="A29" s="1">
        <v>44087</v>
      </c>
      <c r="B29" s="8">
        <f>DAY(Table1[[#This Row],[Date]])</f>
        <v>13</v>
      </c>
      <c r="C29" s="8">
        <v>359</v>
      </c>
      <c r="D29" s="8">
        <v>577.75449600000002</v>
      </c>
      <c r="E29" s="4">
        <v>11.27</v>
      </c>
      <c r="F29" s="4">
        <v>31.854480922803905</v>
      </c>
      <c r="G29" s="10">
        <v>44.65</v>
      </c>
      <c r="H29" s="12">
        <f>Table1[[#This Row],[Cost]]/Table1[[#This Row],[Gallons]]</f>
        <v>3.9618456078083408</v>
      </c>
      <c r="I29">
        <f>CHOOSE(MONTH(Table1[[#This Row],[Date]]),1,1,1,2,2,2,3,3,3,4,4,4)</f>
        <v>3</v>
      </c>
      <c r="J29" s="8">
        <v>42232</v>
      </c>
    </row>
    <row r="30" spans="1:10" x14ac:dyDescent="0.35">
      <c r="A30" s="1">
        <v>44097</v>
      </c>
      <c r="B30" s="8">
        <f>DAY(Table1[[#This Row],[Date]])</f>
        <v>23</v>
      </c>
      <c r="C30" s="8">
        <v>361</v>
      </c>
      <c r="D30" s="8">
        <v>580.97318400000006</v>
      </c>
      <c r="E30" s="4">
        <v>11.09</v>
      </c>
      <c r="F30" s="4">
        <v>32.55184851217313</v>
      </c>
      <c r="G30" s="10">
        <v>43.27</v>
      </c>
      <c r="H30" s="12">
        <f>Table1[[#This Row],[Cost]]/Table1[[#This Row],[Gallons]]</f>
        <v>3.9017132551848515</v>
      </c>
      <c r="I30">
        <f>CHOOSE(MONTH(Table1[[#This Row],[Date]]),1,1,1,2,2,2,3,3,3,4,4,4)</f>
        <v>3</v>
      </c>
      <c r="J30" s="8">
        <v>42593</v>
      </c>
    </row>
    <row r="31" spans="1:10" x14ac:dyDescent="0.35">
      <c r="A31" s="1">
        <v>44109</v>
      </c>
      <c r="B31" s="8">
        <f>DAY(Table1[[#This Row],[Date]])</f>
        <v>5</v>
      </c>
      <c r="C31" s="8">
        <v>374</v>
      </c>
      <c r="D31" s="8">
        <v>601.89465599999994</v>
      </c>
      <c r="E31" s="4">
        <v>11.47</v>
      </c>
      <c r="F31" s="4">
        <v>32.606800348735831</v>
      </c>
      <c r="G31" s="10">
        <v>44.73</v>
      </c>
      <c r="H31" s="12">
        <f>Table1[[#This Row],[Cost]]/Table1[[#This Row],[Gallons]]</f>
        <v>3.8997384481255444</v>
      </c>
      <c r="I31">
        <f>CHOOSE(MONTH(Table1[[#This Row],[Date]]),1,1,1,2,2,2,3,3,3,4,4,4)</f>
        <v>4</v>
      </c>
      <c r="J31" s="8">
        <v>42967</v>
      </c>
    </row>
    <row r="32" spans="1:10" x14ac:dyDescent="0.35">
      <c r="A32" s="1">
        <v>44121</v>
      </c>
      <c r="B32" s="8">
        <f>DAY(Table1[[#This Row],[Date]])</f>
        <v>17</v>
      </c>
      <c r="C32" s="8">
        <v>344</v>
      </c>
      <c r="D32" s="8">
        <v>553.61433599999998</v>
      </c>
      <c r="E32" s="4">
        <v>11.07</v>
      </c>
      <c r="F32" s="4">
        <v>31.074977416440831</v>
      </c>
      <c r="G32" s="10">
        <v>41.6</v>
      </c>
      <c r="H32" s="12">
        <f>Table1[[#This Row],[Cost]]/Table1[[#This Row],[Gallons]]</f>
        <v>3.7579042457091236</v>
      </c>
      <c r="I32">
        <f>CHOOSE(MONTH(Table1[[#This Row],[Date]]),1,1,1,2,2,2,3,3,3,4,4,4)</f>
        <v>4</v>
      </c>
      <c r="J32" s="8">
        <v>43311</v>
      </c>
    </row>
    <row r="33" spans="1:10" x14ac:dyDescent="0.35">
      <c r="A33" s="1">
        <v>44132</v>
      </c>
      <c r="B33" s="8">
        <f>DAY(Table1[[#This Row],[Date]])</f>
        <v>28</v>
      </c>
      <c r="C33" s="8">
        <v>373</v>
      </c>
      <c r="D33" s="8">
        <v>600.28531200000009</v>
      </c>
      <c r="E33" s="4">
        <v>11.6</v>
      </c>
      <c r="F33" s="4">
        <v>32.155172413793103</v>
      </c>
      <c r="G33" s="10">
        <v>42.47</v>
      </c>
      <c r="H33" s="12">
        <f>Table1[[#This Row],[Cost]]/Table1[[#This Row],[Gallons]]</f>
        <v>3.6612068965517239</v>
      </c>
      <c r="I33">
        <f>CHOOSE(MONTH(Table1[[#This Row],[Date]]),1,1,1,2,2,2,3,3,3,4,4,4)</f>
        <v>4</v>
      </c>
      <c r="J33" s="8">
        <v>43684</v>
      </c>
    </row>
    <row r="34" spans="1:10" x14ac:dyDescent="0.35">
      <c r="A34" s="1">
        <v>44144</v>
      </c>
      <c r="B34" s="8">
        <f>DAY(Table1[[#This Row],[Date]])</f>
        <v>9</v>
      </c>
      <c r="C34" s="8">
        <v>345</v>
      </c>
      <c r="D34" s="8">
        <v>555.22368000000006</v>
      </c>
      <c r="E34" s="4">
        <v>11.64</v>
      </c>
      <c r="F34" s="4">
        <v>29.639175257731956</v>
      </c>
      <c r="G34" s="10">
        <v>42.6</v>
      </c>
      <c r="H34" s="12">
        <f>Table1[[#This Row],[Cost]]/Table1[[#This Row],[Gallons]]</f>
        <v>3.6597938144329896</v>
      </c>
      <c r="I34">
        <f>CHOOSE(MONTH(Table1[[#This Row],[Date]]),1,1,1,2,2,2,3,3,3,4,4,4)</f>
        <v>4</v>
      </c>
      <c r="J34" s="8">
        <v>44029</v>
      </c>
    </row>
    <row r="35" spans="1:10" x14ac:dyDescent="0.35">
      <c r="A35" s="1">
        <v>44163</v>
      </c>
      <c r="B35" s="8">
        <f>DAY(Table1[[#This Row],[Date]])</f>
        <v>28</v>
      </c>
      <c r="C35" s="8">
        <v>345</v>
      </c>
      <c r="D35" s="8">
        <v>555.22368000000006</v>
      </c>
      <c r="E35" s="4">
        <v>11.12</v>
      </c>
      <c r="F35" s="4">
        <v>31.025179856115109</v>
      </c>
      <c r="G35" s="10">
        <v>40.700000000000003</v>
      </c>
      <c r="H35" s="12">
        <f>Table1[[#This Row],[Cost]]/Table1[[#This Row],[Gallons]]</f>
        <v>3.6600719424460437</v>
      </c>
      <c r="I35">
        <f>CHOOSE(MONTH(Table1[[#This Row],[Date]]),1,1,1,2,2,2,3,3,3,4,4,4)</f>
        <v>4</v>
      </c>
      <c r="J35" s="8">
        <v>44374</v>
      </c>
    </row>
    <row r="36" spans="1:10" x14ac:dyDescent="0.35">
      <c r="A36" s="1">
        <v>44173</v>
      </c>
      <c r="B36" s="8">
        <f>DAY(Table1[[#This Row],[Date]])</f>
        <v>8</v>
      </c>
      <c r="C36" s="8">
        <v>347</v>
      </c>
      <c r="D36" s="8">
        <v>558.44236799999999</v>
      </c>
      <c r="E36" s="4">
        <v>11.06</v>
      </c>
      <c r="F36" s="4">
        <v>31.374321880650992</v>
      </c>
      <c r="G36" s="10">
        <v>38.72</v>
      </c>
      <c r="H36" s="12">
        <f>Table1[[#This Row],[Cost]]/Table1[[#This Row],[Gallons]]</f>
        <v>3.5009041591320069</v>
      </c>
      <c r="I36">
        <f>CHOOSE(MONTH(Table1[[#This Row],[Date]]),1,1,1,2,2,2,3,3,3,4,4,4)</f>
        <v>4</v>
      </c>
      <c r="J36" s="8">
        <v>44721</v>
      </c>
    </row>
    <row r="37" spans="1:10" ht="15" customHeight="1" x14ac:dyDescent="0.35">
      <c r="A37" s="1">
        <v>44181</v>
      </c>
      <c r="B37" s="8">
        <f>DAY(Table1[[#This Row],[Date]])</f>
        <v>16</v>
      </c>
      <c r="C37" s="8">
        <v>318</v>
      </c>
      <c r="D37" s="8">
        <v>511.77139199999999</v>
      </c>
      <c r="E37" s="4">
        <v>10.89</v>
      </c>
      <c r="F37" s="4">
        <v>29.201101928374655</v>
      </c>
      <c r="G37" s="10">
        <v>37</v>
      </c>
      <c r="H37" s="12">
        <f>Table1[[#This Row],[Cost]]/Table1[[#This Row],[Gallons]]</f>
        <v>3.3976124885215793</v>
      </c>
      <c r="I37">
        <f>CHOOSE(MONTH(Table1[[#This Row],[Date]]),1,1,1,2,2,2,3,3,3,4,4,4)</f>
        <v>4</v>
      </c>
      <c r="J37" s="8">
        <v>45039</v>
      </c>
    </row>
    <row r="38" spans="1:10" ht="15" customHeight="1" x14ac:dyDescent="0.35">
      <c r="A38"/>
      <c r="B38"/>
      <c r="C38"/>
      <c r="D38"/>
      <c r="E38"/>
      <c r="F38"/>
      <c r="G38"/>
    </row>
    <row r="39" spans="1:10" ht="15" customHeight="1" x14ac:dyDescent="0.35">
      <c r="A39"/>
      <c r="B39"/>
      <c r="C39"/>
      <c r="D39"/>
      <c r="E39"/>
      <c r="F39"/>
      <c r="G39"/>
    </row>
    <row r="40" spans="1:10" ht="15" customHeight="1" x14ac:dyDescent="0.35">
      <c r="A40"/>
      <c r="B40"/>
      <c r="C40"/>
      <c r="D40"/>
      <c r="E40"/>
      <c r="F40"/>
      <c r="G40"/>
    </row>
    <row r="41" spans="1:10" ht="30" customHeight="1" x14ac:dyDescent="0.35">
      <c r="A41"/>
      <c r="B41"/>
      <c r="C41"/>
      <c r="D41"/>
      <c r="E41"/>
      <c r="F41"/>
      <c r="G41"/>
    </row>
    <row r="42" spans="1:10" x14ac:dyDescent="0.35">
      <c r="A42"/>
      <c r="B42"/>
      <c r="C42"/>
      <c r="D42"/>
      <c r="E42"/>
      <c r="F42"/>
      <c r="G42"/>
    </row>
    <row r="43" spans="1:10" x14ac:dyDescent="0.35">
      <c r="A43"/>
      <c r="B43"/>
      <c r="C43"/>
      <c r="D43"/>
      <c r="E43"/>
      <c r="F43"/>
      <c r="G43"/>
    </row>
  </sheetData>
  <pageMargins left="0.7" right="0.7" top="0.75" bottom="0.75" header="0.3" footer="0.3"/>
  <pageSetup paperSize="0"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3f411764-d7ea-441a-beea-e4ad0a40b5f4">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01FECD37A7EC74BB7E7F6EDBE24129D" ma:contentTypeVersion="6" ma:contentTypeDescription="Create a new document." ma:contentTypeScope="" ma:versionID="4e7d8974b01811edb8ab3a68e95817b4">
  <xsd:schema xmlns:xsd="http://www.w3.org/2001/XMLSchema" xmlns:xs="http://www.w3.org/2001/XMLSchema" xmlns:p="http://schemas.microsoft.com/office/2006/metadata/properties" xmlns:ns2="6bb064d7-151b-48c6-bbe6-c0f69152b4f2" xmlns:ns3="3f411764-d7ea-441a-beea-e4ad0a40b5f4" targetNamespace="http://schemas.microsoft.com/office/2006/metadata/properties" ma:root="true" ma:fieldsID="ca0dc25b38ad6615ccc05201f5cb75a3" ns2:_="" ns3:_="">
    <xsd:import namespace="6bb064d7-151b-48c6-bbe6-c0f69152b4f2"/>
    <xsd:import namespace="3f411764-d7ea-441a-beea-e4ad0a40b5f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b064d7-151b-48c6-bbe6-c0f69152b4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411764-d7ea-441a-beea-e4ad0a40b5f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70E57A-5F4B-4B02-A061-A4CC896D6E8F}">
  <ds:schemaRefs>
    <ds:schemaRef ds:uri="http://schemas.microsoft.com/sharepoint/v3/contenttype/forms"/>
  </ds:schemaRefs>
</ds:datastoreItem>
</file>

<file path=customXml/itemProps2.xml><?xml version="1.0" encoding="utf-8"?>
<ds:datastoreItem xmlns:ds="http://schemas.openxmlformats.org/officeDocument/2006/customXml" ds:itemID="{90916A13-E5B3-4BD7-A043-022EE1BC1B8C}">
  <ds:schemaRefs>
    <ds:schemaRef ds:uri="http://purl.org/dc/terms/"/>
    <ds:schemaRef ds:uri="6bb064d7-151b-48c6-bbe6-c0f69152b4f2"/>
    <ds:schemaRef ds:uri="http://purl.org/dc/elements/1.1/"/>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3f411764-d7ea-441a-beea-e4ad0a40b5f4"/>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3C495549-4D60-411C-8E9C-ECBDEFDE3E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b064d7-151b-48c6-bbe6-c0f69152b4f2"/>
    <ds:schemaRef ds:uri="3f411764-d7ea-441a-beea-e4ad0a40b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Analysis</vt:lpstr>
      <vt:lpstr>Sum of costs for quarters</vt:lpstr>
      <vt:lpstr>Km per day</vt:lpstr>
      <vt:lpstr>Price per gallon</vt:lpstr>
      <vt:lpstr>Miles per gallon</vt:lpstr>
      <vt:lpstr>Data</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Timothy J Parenti</dc:creator>
  <cp:keywords/>
  <dc:description/>
  <cp:lastModifiedBy>Purva Raut</cp:lastModifiedBy>
  <cp:revision/>
  <dcterms:created xsi:type="dcterms:W3CDTF">2013-02-18T00:07:00Z</dcterms:created>
  <dcterms:modified xsi:type="dcterms:W3CDTF">2022-06-09T11:14:02Z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0x010100E01FECD37A7EC74BB7E7F6EDBE24129D</vt:lpwstr>
  </property>
  <property fmtid="{D5CDD505-2E9C-101B-9397-08002B2CF9AE}" pid="3" name="Order">
    <vt:r8>144100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ComplianceAssetId">
    <vt:lpwstr/>
  </property>
  <property fmtid="{D5CDD505-2E9C-101B-9397-08002B2CF9AE}" pid="8" name="TemplateUrl">
    <vt:lpwstr/>
  </property>
  <property fmtid="{D5CDD505-2E9C-101B-9397-08002B2CF9AE}" pid="9" name="TriggerFlowInfo">
    <vt:lpwstr/>
  </property>
</Properties>
</file>