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WvJBnf6s3Wzb5aNdWo0pECXa9fIEeoFZLYzY8XlNV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8">
      <text>
        <t xml:space="preserve">======
ID#AAABcwR2plg
Admin    (2025-01-25 11:06:52)
= Previous year value + the retained profit of the current year.</t>
      </text>
    </comment>
    <comment authorId="0" ref="D20">
      <text>
        <t xml:space="preserve">======
ID#AAABcwR2plc
Admin    (2025-01-25 11:06:52)
Land is never depreciated</t>
      </text>
    </comment>
  </commentList>
  <extLst>
    <ext uri="GoogleSheetsCustomDataVersion2">
      <go:sheetsCustomData xmlns:go="http://customooxmlschemas.google.com/" r:id="rId1" roundtripDataSignature="AMtx7mjoxno54kBtIkK3Zslkg/sgt6Buvg=="/>
    </ext>
  </extLst>
</comments>
</file>

<file path=xl/sharedStrings.xml><?xml version="1.0" encoding="utf-8"?>
<sst xmlns="http://schemas.openxmlformats.org/spreadsheetml/2006/main" count="175" uniqueCount="160">
  <si>
    <t>Given the data on the previous year's balance sheet, operational data for the year 2023-24. Prepare the three statements</t>
  </si>
  <si>
    <t>Amounts in ₹ thousand</t>
  </si>
  <si>
    <t xml:space="preserve">Cash flow statement is critical to understand liquidity of the company. Poor liquidity is fatal. Planning for new investment round is related to cash flow. </t>
  </si>
  <si>
    <t>Operational data for the year 2021-22 and some balance sheet data as on 31.3.2021</t>
  </si>
  <si>
    <t>Profit &amp; Loss Statement</t>
  </si>
  <si>
    <t xml:space="preserve">Balance Sheet as on </t>
  </si>
  <si>
    <t>31.03.2023</t>
  </si>
  <si>
    <t>31.03.2024</t>
  </si>
  <si>
    <t>Change</t>
  </si>
  <si>
    <t>Cash Flow Statement</t>
  </si>
  <si>
    <t>Amounts are in ₹ thousand</t>
  </si>
  <si>
    <t xml:space="preserve">Gross Profit </t>
  </si>
  <si>
    <t>Margin</t>
  </si>
  <si>
    <t>Assets</t>
  </si>
  <si>
    <t>From operating activities</t>
  </si>
  <si>
    <t>Payment of rent</t>
  </si>
  <si>
    <t xml:space="preserve">Sales </t>
  </si>
  <si>
    <t>Current Assets</t>
  </si>
  <si>
    <t>Net profit</t>
  </si>
  <si>
    <t>Advertisement expense</t>
  </si>
  <si>
    <t>Cost of goods sold</t>
  </si>
  <si>
    <t>Cash in hand and Bank</t>
  </si>
  <si>
    <t xml:space="preserve">Depreciation </t>
  </si>
  <si>
    <t>Purchase of equipment</t>
  </si>
  <si>
    <t>Opening stock</t>
  </si>
  <si>
    <t>Closing stock (Inventory)</t>
  </si>
  <si>
    <t>Amortization</t>
  </si>
  <si>
    <t>Salary</t>
  </si>
  <si>
    <t>Purchase of goods</t>
  </si>
  <si>
    <t>Receivable</t>
  </si>
  <si>
    <t>Change in inventory/ stock</t>
  </si>
  <si>
    <t>Closing stock</t>
  </si>
  <si>
    <t>Change in accounts receivable</t>
  </si>
  <si>
    <t>Transportation expense</t>
  </si>
  <si>
    <t>Goods available to sell (opening stock+purchase)</t>
  </si>
  <si>
    <t>Non-current assets</t>
  </si>
  <si>
    <t>Change in account payable</t>
  </si>
  <si>
    <t xml:space="preserve">Maintenance </t>
  </si>
  <si>
    <t>Land</t>
  </si>
  <si>
    <t xml:space="preserve">Sub total </t>
  </si>
  <si>
    <t>Legal expense</t>
  </si>
  <si>
    <r>
      <rPr>
        <rFont val="Arial"/>
        <color theme="1"/>
        <sz val="12.0"/>
      </rPr>
      <t xml:space="preserve">Cost of goods sold (= opening stock + purchase  </t>
    </r>
    <r>
      <rPr>
        <rFont val="Times New Roman"/>
        <color theme="1"/>
        <sz val="12.0"/>
      </rPr>
      <t>̶</t>
    </r>
    <r>
      <rPr>
        <rFont val="Arial"/>
        <color theme="1"/>
        <sz val="12.0"/>
      </rPr>
      <t xml:space="preserve"> closing stock)</t>
    </r>
  </si>
  <si>
    <t>Building</t>
  </si>
  <si>
    <t>Machinery</t>
  </si>
  <si>
    <t>From investment activities</t>
  </si>
  <si>
    <t>Construction of factory shed</t>
  </si>
  <si>
    <t>Gross profit margin</t>
  </si>
  <si>
    <t>Capitalized Preliminary &amp; Preoperative Expenses to the extent not AMORTIZED</t>
  </si>
  <si>
    <t>Purchase of truck</t>
  </si>
  <si>
    <t>Depreciation</t>
  </si>
  <si>
    <t>Total assets</t>
  </si>
  <si>
    <t>Purchase of land</t>
  </si>
  <si>
    <t>Truck hiring charge received</t>
  </si>
  <si>
    <t xml:space="preserve">Amortization of Prelem. &amp; preop. </t>
  </si>
  <si>
    <t>Last year account</t>
  </si>
  <si>
    <t>Equity &amp; Liabilities</t>
  </si>
  <si>
    <t>Change in building</t>
  </si>
  <si>
    <t>Repayment of bank loan</t>
  </si>
  <si>
    <t>Purchase during the year</t>
  </si>
  <si>
    <t>Equity share capital</t>
  </si>
  <si>
    <t>Purchase of building</t>
  </si>
  <si>
    <t>Trade Receivables</t>
  </si>
  <si>
    <t>Sold during the year</t>
  </si>
  <si>
    <t>Other equity (Reserves &amp; Surplus)</t>
  </si>
  <si>
    <t>Sale of building</t>
  </si>
  <si>
    <t>Telephone bill payment</t>
  </si>
  <si>
    <t>Total value of land</t>
  </si>
  <si>
    <t>Preference share capital</t>
  </si>
  <si>
    <t>Equipment/Machinery</t>
  </si>
  <si>
    <t>Purchase of telephone</t>
  </si>
  <si>
    <t>Depreciation on land = NIL (Always)</t>
  </si>
  <si>
    <t>Total equity</t>
  </si>
  <si>
    <t>Equipment</t>
  </si>
  <si>
    <t>Electricity bill payment</t>
  </si>
  <si>
    <t>Depreciation on Building</t>
  </si>
  <si>
    <r>
      <rPr>
        <rFont val="Arial"/>
        <color theme="1"/>
        <sz val="12.0"/>
      </rPr>
      <t xml:space="preserve">Sale of old machine (book value: </t>
    </r>
    <r>
      <rPr>
        <rFont val="Arial"/>
        <b/>
        <color theme="1"/>
        <sz val="12.0"/>
      </rPr>
      <t>400)</t>
    </r>
    <r>
      <rPr>
        <rFont val="Arial"/>
        <color theme="1"/>
        <sz val="12.0"/>
      </rPr>
      <t xml:space="preserve"> </t>
    </r>
  </si>
  <si>
    <t xml:space="preserve">    Value as per last balance sheet</t>
  </si>
  <si>
    <t>Current liabilities (short-term liabilities)</t>
  </si>
  <si>
    <t>Purchase of computer</t>
  </si>
  <si>
    <t>Interest on bank loan</t>
  </si>
  <si>
    <t xml:space="preserve">    Purchase during the year</t>
  </si>
  <si>
    <t>Accounts or Trade payables</t>
  </si>
  <si>
    <t>Sales ( of goods)</t>
  </si>
  <si>
    <t>Subtotal</t>
  </si>
  <si>
    <t>Short-term bank loan outstanding</t>
  </si>
  <si>
    <t>Sold machine</t>
  </si>
  <si>
    <t xml:space="preserve">Closing cash in hand &amp; bank </t>
  </si>
  <si>
    <t xml:space="preserve">    Sold during the year</t>
  </si>
  <si>
    <t>Sub total</t>
  </si>
  <si>
    <t xml:space="preserve">Insurance </t>
  </si>
  <si>
    <t>Total depreciable value of buildings</t>
  </si>
  <si>
    <t>Non-current liabilities (Long-term liabilities)</t>
  </si>
  <si>
    <t>Audit fees</t>
  </si>
  <si>
    <t>Depreciation @ 5%</t>
  </si>
  <si>
    <t>Long-term bank loan</t>
  </si>
  <si>
    <t>From financing activities</t>
  </si>
  <si>
    <t>Fresh long term loan raised</t>
  </si>
  <si>
    <r>
      <rPr>
        <rFont val="Arial"/>
        <color theme="1"/>
        <sz val="12.0"/>
      </rPr>
      <t xml:space="preserve">Depreciated value of building (Book value of building) (also known as </t>
    </r>
    <r>
      <rPr>
        <rFont val="Arial"/>
        <b/>
        <color theme="1"/>
        <sz val="12.0"/>
      </rPr>
      <t>Net Value</t>
    </r>
    <r>
      <rPr>
        <rFont val="Arial"/>
        <color theme="1"/>
        <sz val="12.0"/>
      </rPr>
      <t>)</t>
    </r>
  </si>
  <si>
    <t>Repayment of long-term loan</t>
  </si>
  <si>
    <t>Trade Payables</t>
  </si>
  <si>
    <t>Total equity and libilities</t>
  </si>
  <si>
    <t>Fresh long-term loan raised</t>
  </si>
  <si>
    <t>Traveling expenses</t>
  </si>
  <si>
    <t>Depreciation on Machinery</t>
  </si>
  <si>
    <t>Change in short-term loan</t>
  </si>
  <si>
    <t>Stationeries</t>
  </si>
  <si>
    <t xml:space="preserve">     Value as per last balance sheet</t>
  </si>
  <si>
    <t>Change in equity</t>
  </si>
  <si>
    <t>Company pays dividend during the year</t>
  </si>
  <si>
    <t xml:space="preserve">     Equipments</t>
  </si>
  <si>
    <t>Dividend</t>
  </si>
  <si>
    <t>Founders contribute to new equity capital</t>
  </si>
  <si>
    <t xml:space="preserve">     New truck</t>
  </si>
  <si>
    <t>Company pays income tax @ 20%</t>
  </si>
  <si>
    <t xml:space="preserve">     Computer</t>
  </si>
  <si>
    <t>Outstanding in short term loan</t>
  </si>
  <si>
    <t xml:space="preserve">     Telephone</t>
  </si>
  <si>
    <t>Total cash flow</t>
  </si>
  <si>
    <t>Web hosting</t>
  </si>
  <si>
    <t xml:space="preserve">     Purchase of machinery during the year and previous value</t>
  </si>
  <si>
    <t>Balance of cash in last year balance sheet</t>
  </si>
  <si>
    <t>Packaging</t>
  </si>
  <si>
    <t>Net balance</t>
  </si>
  <si>
    <t>Internet cost</t>
  </si>
  <si>
    <t xml:space="preserve">     Sold during the year</t>
  </si>
  <si>
    <t>Total depreciable value of machinery</t>
  </si>
  <si>
    <t>Depreciation @10%</t>
  </si>
  <si>
    <t>Depreciation rate for building @5%</t>
  </si>
  <si>
    <t>Net value of machinery (Book value of machinery)</t>
  </si>
  <si>
    <t>Depreciation rate for machiner @10%</t>
  </si>
  <si>
    <t>Total depreciation (Depreciation of Buildings &amp; M/C)</t>
  </si>
  <si>
    <t>Operating expenses before depreciation &amp; amortization</t>
  </si>
  <si>
    <t>EBIDTA (profit before interest, depreciation, tax, and amortization)</t>
  </si>
  <si>
    <t>Operating expenses</t>
  </si>
  <si>
    <t>Operating profit (EBIT)</t>
  </si>
  <si>
    <t xml:space="preserve">Interest </t>
  </si>
  <si>
    <t>Profit before tax</t>
  </si>
  <si>
    <t>Income tax @20%</t>
  </si>
  <si>
    <t>Net Profit</t>
  </si>
  <si>
    <t>Retained profit</t>
  </si>
  <si>
    <t>Cash profit (=NP+Depreciation+Amortization)</t>
  </si>
  <si>
    <t>B12</t>
  </si>
  <si>
    <t>B11</t>
  </si>
  <si>
    <t>E25+E26-E27</t>
  </si>
  <si>
    <t>Total building value minus depreciation for the year. This value is shown in next year balance sheet and is the book value as on 31.03.2018</t>
  </si>
  <si>
    <t>This is book value as per last year account or as on 31.03.2017</t>
  </si>
  <si>
    <t>B4</t>
  </si>
  <si>
    <t>This is under building and has since been considered above and must not be considered again.</t>
  </si>
  <si>
    <t>B13</t>
  </si>
  <si>
    <t>B18</t>
  </si>
  <si>
    <t>Total asset minus depreciation for the year. This value is shown in next year balance sheet as the book value of Plant &amp; Equipment as on 31.03.2018</t>
  </si>
  <si>
    <t>E29+E41</t>
  </si>
  <si>
    <t>E48+E49-E50</t>
  </si>
  <si>
    <t>E46-E51</t>
  </si>
  <si>
    <t>Sum of all items in red color. They are all revenue expense</t>
  </si>
  <si>
    <t>E55-E44</t>
  </si>
  <si>
    <t>B14</t>
  </si>
  <si>
    <t>E60-E61</t>
  </si>
  <si>
    <t>Net Profit or Profit After Tax (PAT)</t>
  </si>
  <si>
    <t>This should be added to previous Reserves &amp; Surplus to get new Reserves &amp; Surplus figure.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</si>
</sst>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ptos Narrow"/>
      <scheme val="minor"/>
    </font>
    <font>
      <sz val="14.0"/>
      <color theme="1"/>
      <name val="Aptos Narrow"/>
    </font>
    <font>
      <sz val="11.0"/>
      <color theme="1"/>
      <name val="Calibri"/>
    </font>
    <font>
      <sz val="11.0"/>
      <color theme="1"/>
      <name val="Aptos Narrow"/>
    </font>
    <font>
      <b/>
      <sz val="12.0"/>
      <color theme="1"/>
      <name val="Arial"/>
    </font>
    <font/>
    <font>
      <b/>
      <sz val="14.0"/>
      <color theme="1"/>
      <name val="Calibri"/>
    </font>
    <font>
      <b/>
      <sz val="20.0"/>
      <color theme="1"/>
      <name val="Calibri"/>
    </font>
    <font>
      <sz val="12.0"/>
      <color theme="1"/>
      <name val="Arial"/>
    </font>
    <font>
      <sz val="14.0"/>
      <color theme="1"/>
      <name val="Calibri"/>
    </font>
    <font>
      <b/>
      <sz val="16.0"/>
      <color theme="1"/>
      <name val="Arial"/>
    </font>
    <font>
      <sz val="9.0"/>
      <color theme="1"/>
      <name val="Arial"/>
    </font>
    <font>
      <sz val="12.0"/>
      <color rgb="FFFF0000"/>
      <name val="Arial"/>
    </font>
    <font>
      <b/>
      <sz val="14.0"/>
      <color theme="1"/>
      <name val="Arial"/>
    </font>
    <font>
      <b/>
      <sz val="12.0"/>
      <color rgb="FF0070C0"/>
      <name val="Arial"/>
    </font>
    <font>
      <b/>
      <sz val="11.0"/>
      <color theme="1"/>
      <name val="Calibri"/>
    </font>
    <font>
      <sz val="14.0"/>
      <color theme="1"/>
      <name val="Arial"/>
    </font>
    <font>
      <sz val="12.0"/>
      <color theme="1"/>
      <name val="Calibri"/>
    </font>
    <font>
      <i/>
      <sz val="12.0"/>
      <color theme="1"/>
      <name val="Arial"/>
    </font>
    <font>
      <strike/>
      <sz val="12.0"/>
      <color theme="1"/>
      <name val="Arial"/>
    </font>
    <font>
      <strike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1CEEE"/>
        <bgColor rgb="FFF1CEEE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DBE9F7"/>
        <bgColor rgb="FFDBE9F7"/>
      </patternFill>
    </fill>
    <fill>
      <patternFill patternType="solid">
        <fgColor rgb="FFDEEAF6"/>
        <bgColor rgb="FFDEEAF6"/>
      </patternFill>
    </fill>
    <fill>
      <patternFill patternType="solid">
        <fgColor rgb="FFC1E4F5"/>
        <bgColor rgb="FFC1E4F5"/>
      </patternFill>
    </fill>
    <fill>
      <patternFill patternType="solid">
        <fgColor rgb="FFF1A983"/>
        <bgColor rgb="FFF1A983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</fills>
  <borders count="55">
    <border/>
    <border>
      <left style="hair">
        <color rgb="FF000000"/>
      </left>
      <top style="hair">
        <color rgb="FF000000"/>
      </top>
      <bottom style="dotted">
        <color rgb="FF000000"/>
      </bottom>
    </border>
    <border>
      <right style="hair">
        <color rgb="FF000000"/>
      </right>
      <top style="hair">
        <color rgb="FF000000"/>
      </top>
      <bottom style="dotted">
        <color rgb="FF000000"/>
      </bottom>
    </border>
    <border>
      <left style="hair">
        <color rgb="FF000000"/>
      </left>
      <top style="dotted">
        <color rgb="FF000000"/>
      </top>
      <bottom style="dotted">
        <color rgb="FF000000"/>
      </bottom>
    </border>
    <border>
      <right style="hair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top style="double">
        <color rgb="FF000000"/>
      </top>
      <bottom/>
    </border>
    <border>
      <right/>
      <top style="double">
        <color rgb="FF000000"/>
      </top>
      <bottom/>
    </border>
    <border>
      <right style="double">
        <color rgb="FF000000"/>
      </right>
      <top style="double">
        <color rgb="FF000000"/>
      </top>
    </border>
    <border>
      <left style="hair">
        <color rgb="FF000000"/>
      </left>
      <right style="dotted">
        <color rgb="FF000000"/>
      </right>
      <top/>
      <bottom style="dotted">
        <color rgb="FF000000"/>
      </bottom>
    </border>
    <border>
      <left/>
      <right style="hair">
        <color rgb="FF000000"/>
      </right>
      <top/>
      <bottom style="dotted">
        <color rgb="FF000000"/>
      </bottom>
    </border>
    <border>
      <left style="double">
        <color rgb="FF000000"/>
      </left>
      <right/>
      <top/>
      <bottom/>
    </border>
    <border>
      <left/>
      <right/>
      <top/>
      <bottom/>
    </border>
    <border>
      <right style="double">
        <color rgb="FF000000"/>
      </right>
    </border>
    <border>
      <left style="hair">
        <color rgb="FF000000"/>
      </left>
      <right style="dotted">
        <color rgb="FF000000"/>
      </right>
      <bottom style="dotted">
        <color rgb="FF000000"/>
      </bottom>
    </border>
    <border>
      <right style="hair">
        <color rgb="FF000000"/>
      </right>
      <bottom style="dotted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 style="hair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hair">
        <color rgb="FF000000"/>
      </right>
      <top style="dotted">
        <color rgb="FF000000"/>
      </top>
      <bottom/>
    </border>
    <border>
      <right style="thin">
        <color rgb="FF000000"/>
      </right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bottom style="double">
        <color rgb="FF000000"/>
      </bottom>
    </border>
    <border>
      <bottom style="double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top/>
      <bottom style="dotted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tted">
        <color rgb="FF000000"/>
      </right>
    </border>
    <border>
      <bottom style="dotted">
        <color rgb="FF000000"/>
      </bottom>
    </border>
    <border>
      <left style="hair">
        <color rgb="FF000000"/>
      </left>
      <right style="dotted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right style="medium">
        <color rgb="FF000000"/>
      </right>
    </border>
    <border>
      <left style="medium">
        <color rgb="FF000000"/>
      </left>
      <right style="dotted">
        <color rgb="FF000000"/>
      </right>
    </border>
    <border>
      <left style="medium">
        <color rgb="FF000000"/>
      </left>
      <right style="dotted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6" numFmtId="0" xfId="0" applyFont="1"/>
    <xf borderId="0" fillId="0" fontId="7" numFmtId="0" xfId="0" applyAlignment="1" applyFont="1">
      <alignment horizontal="center"/>
    </xf>
    <xf borderId="3" fillId="0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0" fillId="0" fontId="8" numFmtId="3" xfId="0" applyAlignment="1" applyFont="1" applyNumberFormat="1">
      <alignment horizontal="left" vertical="center"/>
    </xf>
    <xf borderId="0" fillId="0" fontId="8" numFmtId="3" xfId="0" applyAlignment="1" applyFont="1" applyNumberFormat="1">
      <alignment horizontal="right" vertical="center"/>
    </xf>
    <xf borderId="0" fillId="0" fontId="4" numFmtId="0" xfId="0" applyFont="1"/>
    <xf borderId="0" fillId="0" fontId="8" numFmtId="0" xfId="0" applyFont="1"/>
    <xf borderId="5" fillId="2" fontId="9" numFmtId="0" xfId="0" applyAlignment="1" applyBorder="1" applyFill="1" applyFont="1">
      <alignment horizontal="left"/>
    </xf>
    <xf borderId="6" fillId="0" fontId="5" numFmtId="0" xfId="0" applyBorder="1" applyFont="1"/>
    <xf borderId="7" fillId="0" fontId="3" numFmtId="0" xfId="0" applyBorder="1" applyFont="1"/>
    <xf borderId="8" fillId="3" fontId="8" numFmtId="0" xfId="0" applyAlignment="1" applyBorder="1" applyFill="1" applyFont="1">
      <alignment vertical="center"/>
    </xf>
    <xf borderId="9" fillId="3" fontId="8" numFmtId="3" xfId="0" applyAlignment="1" applyBorder="1" applyFont="1" applyNumberFormat="1">
      <alignment horizontal="right" vertical="center"/>
    </xf>
    <xf borderId="10" fillId="2" fontId="9" numFmtId="0" xfId="0" applyBorder="1" applyFont="1"/>
    <xf borderId="11" fillId="2" fontId="9" numFmtId="3" xfId="0" applyBorder="1" applyFont="1" applyNumberFormat="1"/>
    <xf borderId="12" fillId="0" fontId="2" numFmtId="3" xfId="0" applyBorder="1" applyFont="1" applyNumberFormat="1"/>
    <xf borderId="11" fillId="4" fontId="8" numFmtId="0" xfId="0" applyBorder="1" applyFill="1" applyFont="1"/>
    <xf borderId="0" fillId="0" fontId="8" numFmtId="3" xfId="0" applyFont="1" applyNumberFormat="1"/>
    <xf borderId="8" fillId="4" fontId="8" numFmtId="0" xfId="0" applyAlignment="1" applyBorder="1" applyFont="1">
      <alignment vertical="center"/>
    </xf>
    <xf borderId="9" fillId="4" fontId="8" numFmtId="3" xfId="0" applyAlignment="1" applyBorder="1" applyFont="1" applyNumberFormat="1">
      <alignment horizontal="right" vertical="center"/>
    </xf>
    <xf borderId="12" fillId="0" fontId="3" numFmtId="3" xfId="0" applyBorder="1" applyFont="1" applyNumberFormat="1"/>
    <xf borderId="13" fillId="0" fontId="8" numFmtId="0" xfId="0" applyAlignment="1" applyBorder="1" applyFont="1">
      <alignment vertical="center"/>
    </xf>
    <xf borderId="14" fillId="0" fontId="8" numFmtId="3" xfId="0" applyAlignment="1" applyBorder="1" applyFont="1" applyNumberFormat="1">
      <alignment horizontal="right" vertical="center"/>
    </xf>
    <xf borderId="0" fillId="0" fontId="8" numFmtId="0" xfId="0" applyAlignment="1" applyFont="1">
      <alignment horizontal="right"/>
    </xf>
    <xf borderId="11" fillId="5" fontId="8" numFmtId="0" xfId="0" applyBorder="1" applyFill="1" applyFont="1"/>
    <xf borderId="15" fillId="2" fontId="9" numFmtId="0" xfId="0" applyBorder="1" applyFont="1"/>
    <xf borderId="16" fillId="2" fontId="6" numFmtId="3" xfId="0" applyBorder="1" applyFont="1" applyNumberFormat="1"/>
    <xf borderId="17" fillId="0" fontId="3" numFmtId="3" xfId="0" applyBorder="1" applyFont="1" applyNumberFormat="1"/>
    <xf borderId="0" fillId="0" fontId="8" numFmtId="3" xfId="0" applyAlignment="1" applyFont="1" applyNumberFormat="1">
      <alignment horizontal="left" shrinkToFit="0" vertical="center" wrapText="1"/>
    </xf>
    <xf borderId="11" fillId="2" fontId="9" numFmtId="0" xfId="0" applyBorder="1" applyFont="1"/>
    <xf borderId="0" fillId="0" fontId="3" numFmtId="3" xfId="0" applyFont="1" applyNumberFormat="1"/>
    <xf borderId="11" fillId="2" fontId="10" numFmtId="3" xfId="0" applyAlignment="1" applyBorder="1" applyFont="1" applyNumberFormat="1">
      <alignment horizontal="center" vertical="center"/>
    </xf>
    <xf borderId="11" fillId="2" fontId="8" numFmtId="3" xfId="0" applyAlignment="1" applyBorder="1" applyFont="1" applyNumberFormat="1">
      <alignment horizontal="right" vertical="center"/>
    </xf>
    <xf borderId="18" fillId="2" fontId="9" numFmtId="0" xfId="0" applyBorder="1" applyFont="1"/>
    <xf borderId="19" fillId="2" fontId="9" numFmtId="0" xfId="0" applyBorder="1" applyFont="1"/>
    <xf borderId="20" fillId="6" fontId="8" numFmtId="0" xfId="0" applyAlignment="1" applyBorder="1" applyFill="1" applyFont="1">
      <alignment vertical="center"/>
    </xf>
    <xf borderId="21" fillId="6" fontId="8" numFmtId="3" xfId="0" applyAlignment="1" applyBorder="1" applyFont="1" applyNumberFormat="1">
      <alignment horizontal="right" vertical="center"/>
    </xf>
    <xf borderId="22" fillId="2" fontId="10" numFmtId="3" xfId="0" applyAlignment="1" applyBorder="1" applyFont="1" applyNumberFormat="1">
      <alignment horizontal="center" vertical="center"/>
    </xf>
    <xf borderId="23" fillId="2" fontId="8" numFmtId="9" xfId="0" applyAlignment="1" applyBorder="1" applyFont="1" applyNumberFormat="1">
      <alignment horizontal="right" vertical="center"/>
    </xf>
    <xf borderId="0" fillId="0" fontId="11" numFmtId="0" xfId="0" applyAlignment="1" applyFont="1">
      <alignment shrinkToFit="0" wrapText="1"/>
    </xf>
    <xf borderId="20" fillId="4" fontId="8" numFmtId="0" xfId="0" applyAlignment="1" applyBorder="1" applyFont="1">
      <alignment vertical="center"/>
    </xf>
    <xf borderId="24" fillId="4" fontId="8" numFmtId="3" xfId="0" applyAlignment="1" applyBorder="1" applyFont="1" applyNumberFormat="1">
      <alignment horizontal="right" vertical="center"/>
    </xf>
    <xf borderId="11" fillId="7" fontId="4" numFmtId="0" xfId="0" applyBorder="1" applyFill="1" applyFont="1"/>
    <xf borderId="25" fillId="8" fontId="12" numFmtId="0" xfId="0" applyAlignment="1" applyBorder="1" applyFill="1" applyFont="1">
      <alignment vertical="center"/>
    </xf>
    <xf borderId="26" fillId="8" fontId="12" numFmtId="3" xfId="0" applyAlignment="1" applyBorder="1" applyFont="1" applyNumberFormat="1">
      <alignment horizontal="right" vertical="center"/>
    </xf>
    <xf borderId="0" fillId="0" fontId="4" numFmtId="3" xfId="0" applyFont="1" applyNumberFormat="1"/>
    <xf borderId="27" fillId="0" fontId="8" numFmtId="3" xfId="0" applyAlignment="1" applyBorder="1" applyFont="1" applyNumberFormat="1">
      <alignment horizontal="right" vertical="center"/>
    </xf>
    <xf borderId="0" fillId="0" fontId="8" numFmtId="0" xfId="0" applyAlignment="1" applyFont="1">
      <alignment shrinkToFit="0" wrapText="1"/>
    </xf>
    <xf borderId="25" fillId="3" fontId="8" numFmtId="0" xfId="0" applyAlignment="1" applyBorder="1" applyFont="1">
      <alignment vertical="center"/>
    </xf>
    <xf borderId="26" fillId="3" fontId="8" numFmtId="3" xfId="0" applyAlignment="1" applyBorder="1" applyFont="1" applyNumberFormat="1">
      <alignment horizontal="right" vertical="center"/>
    </xf>
    <xf borderId="11" fillId="6" fontId="8" numFmtId="3" xfId="0" applyBorder="1" applyFont="1" applyNumberFormat="1"/>
    <xf borderId="28" fillId="4" fontId="8" numFmtId="0" xfId="0" applyAlignment="1" applyBorder="1" applyFont="1">
      <alignment vertical="center"/>
    </xf>
    <xf borderId="29" fillId="4" fontId="8" numFmtId="3" xfId="0" applyAlignment="1" applyBorder="1" applyFont="1" applyNumberFormat="1">
      <alignment horizontal="right" vertical="center"/>
    </xf>
    <xf borderId="30" fillId="0" fontId="4" numFmtId="3" xfId="0" applyBorder="1" applyFont="1" applyNumberFormat="1"/>
    <xf borderId="31" fillId="0" fontId="13" numFmtId="3" xfId="0" applyAlignment="1" applyBorder="1" applyFont="1" applyNumberFormat="1">
      <alignment vertical="center"/>
    </xf>
    <xf borderId="32" fillId="5" fontId="8" numFmtId="3" xfId="0" applyAlignment="1" applyBorder="1" applyFont="1" applyNumberFormat="1">
      <alignment horizontal="left" vertical="center"/>
    </xf>
    <xf borderId="32" fillId="5" fontId="8" numFmtId="3" xfId="0" applyAlignment="1" applyBorder="1" applyFont="1" applyNumberFormat="1">
      <alignment horizontal="right" vertical="center"/>
    </xf>
    <xf borderId="33" fillId="0" fontId="2" numFmtId="0" xfId="0" applyBorder="1" applyFont="1"/>
    <xf borderId="32" fillId="5" fontId="14" numFmtId="3" xfId="0" applyAlignment="1" applyBorder="1" applyFont="1" applyNumberFormat="1">
      <alignment horizontal="right" vertical="center"/>
    </xf>
    <xf borderId="8" fillId="9" fontId="8" numFmtId="0" xfId="0" applyAlignment="1" applyBorder="1" applyFill="1" applyFont="1">
      <alignment vertical="center"/>
    </xf>
    <xf borderId="9" fillId="9" fontId="8" numFmtId="3" xfId="0" applyAlignment="1" applyBorder="1" applyFont="1" applyNumberFormat="1">
      <alignment horizontal="right" vertical="center"/>
    </xf>
    <xf borderId="34" fillId="0" fontId="2" numFmtId="0" xfId="0" applyBorder="1" applyFont="1"/>
    <xf borderId="35" fillId="5" fontId="8" numFmtId="3" xfId="0" applyAlignment="1" applyBorder="1" applyFont="1" applyNumberFormat="1">
      <alignment horizontal="left" shrinkToFit="0" vertical="center" wrapText="1"/>
    </xf>
    <xf borderId="11" fillId="7" fontId="8" numFmtId="3" xfId="0" applyBorder="1" applyFont="1" applyNumberFormat="1"/>
    <xf borderId="36" fillId="0" fontId="5" numFmtId="0" xfId="0" applyBorder="1" applyFont="1"/>
    <xf borderId="32" fillId="5" fontId="2" numFmtId="3" xfId="0" applyBorder="1" applyFont="1" applyNumberFormat="1"/>
    <xf borderId="11" fillId="7" fontId="4" numFmtId="3" xfId="0" applyBorder="1" applyFont="1" applyNumberFormat="1"/>
    <xf borderId="32" fillId="0" fontId="4" numFmtId="3" xfId="0" applyAlignment="1" applyBorder="1" applyFont="1" applyNumberFormat="1">
      <alignment horizontal="left" vertical="center"/>
    </xf>
    <xf borderId="32" fillId="0" fontId="8" numFmtId="3" xfId="0" applyAlignment="1" applyBorder="1" applyFont="1" applyNumberFormat="1">
      <alignment horizontal="right" vertical="center"/>
    </xf>
    <xf borderId="37" fillId="3" fontId="8" numFmtId="3" xfId="0" applyAlignment="1" applyBorder="1" applyFont="1" applyNumberFormat="1">
      <alignment horizontal="right" vertical="center"/>
    </xf>
    <xf borderId="38" fillId="3" fontId="8" numFmtId="3" xfId="0" applyAlignment="1" applyBorder="1" applyFont="1" applyNumberFormat="1">
      <alignment horizontal="left" vertical="center"/>
    </xf>
    <xf borderId="38" fillId="3" fontId="8" numFmtId="3" xfId="0" applyAlignment="1" applyBorder="1" applyFont="1" applyNumberFormat="1">
      <alignment horizontal="right" vertical="center"/>
    </xf>
    <xf borderId="0" fillId="0" fontId="15" numFmtId="3" xfId="0" applyFont="1" applyNumberFormat="1"/>
    <xf borderId="39" fillId="0" fontId="8" numFmtId="0" xfId="0" applyAlignment="1" applyBorder="1" applyFont="1">
      <alignment vertical="center"/>
    </xf>
    <xf borderId="32" fillId="3" fontId="8" numFmtId="3" xfId="0" applyAlignment="1" applyBorder="1" applyFont="1" applyNumberFormat="1">
      <alignment horizontal="left" vertical="center"/>
    </xf>
    <xf borderId="32" fillId="3" fontId="8" numFmtId="3" xfId="0" applyAlignment="1" applyBorder="1" applyFont="1" applyNumberFormat="1">
      <alignment horizontal="right" vertical="center"/>
    </xf>
    <xf borderId="0" fillId="0" fontId="15" numFmtId="0" xfId="0" applyFont="1"/>
    <xf borderId="40" fillId="0" fontId="8" numFmtId="3" xfId="0" applyAlignment="1" applyBorder="1" applyFont="1" applyNumberFormat="1">
      <alignment horizontal="right" vertical="center"/>
    </xf>
    <xf borderId="16" fillId="2" fontId="9" numFmtId="3" xfId="0" applyBorder="1" applyFont="1" applyNumberFormat="1"/>
    <xf borderId="32" fillId="3" fontId="8" numFmtId="0" xfId="0" applyBorder="1" applyFont="1"/>
    <xf borderId="11" fillId="2" fontId="6" numFmtId="3" xfId="0" applyBorder="1" applyFont="1" applyNumberFormat="1"/>
    <xf borderId="41" fillId="0" fontId="4" numFmtId="0" xfId="0" applyAlignment="1" applyBorder="1" applyFont="1">
      <alignment vertical="center"/>
    </xf>
    <xf borderId="42" fillId="0" fontId="4" numFmtId="3" xfId="0" applyAlignment="1" applyBorder="1" applyFont="1" applyNumberFormat="1">
      <alignment horizontal="right" vertical="center"/>
    </xf>
    <xf borderId="43" fillId="3" fontId="8" numFmtId="3" xfId="0" applyBorder="1" applyFont="1" applyNumberFormat="1"/>
    <xf borderId="44" fillId="0" fontId="8" numFmtId="0" xfId="0" applyAlignment="1" applyBorder="1" applyFont="1">
      <alignment vertical="center"/>
    </xf>
    <xf borderId="32" fillId="4" fontId="8" numFmtId="0" xfId="0" applyBorder="1" applyFont="1"/>
    <xf borderId="43" fillId="4" fontId="8" numFmtId="0" xfId="0" applyBorder="1" applyFont="1"/>
    <xf borderId="32" fillId="0" fontId="8" numFmtId="0" xfId="0" applyBorder="1" applyFont="1"/>
    <xf borderId="32" fillId="3" fontId="8" numFmtId="0" xfId="0" applyAlignment="1" applyBorder="1" applyFont="1">
      <alignment horizontal="right" vertical="center"/>
    </xf>
    <xf borderId="11" fillId="3" fontId="4" numFmtId="3" xfId="0" applyAlignment="1" applyBorder="1" applyFont="1" applyNumberFormat="1">
      <alignment horizontal="left" vertical="center"/>
    </xf>
    <xf borderId="11" fillId="3" fontId="8" numFmtId="3" xfId="0" applyAlignment="1" applyBorder="1" applyFont="1" applyNumberFormat="1">
      <alignment horizontal="right" vertical="center"/>
    </xf>
    <xf borderId="0" fillId="0" fontId="16" numFmtId="3" xfId="0" applyFont="1" applyNumberFormat="1"/>
    <xf borderId="44" fillId="0" fontId="4" numFmtId="0" xfId="0" applyAlignment="1" applyBorder="1" applyFont="1">
      <alignment vertical="center"/>
    </xf>
    <xf borderId="0" fillId="0" fontId="4" numFmtId="3" xfId="0" applyAlignment="1" applyFont="1" applyNumberFormat="1">
      <alignment horizontal="left" vertical="center"/>
    </xf>
    <xf borderId="0" fillId="0" fontId="4" numFmtId="3" xfId="0" applyAlignment="1" applyFont="1" applyNumberFormat="1">
      <alignment horizontal="right" vertical="center"/>
    </xf>
    <xf borderId="0" fillId="0" fontId="17" numFmtId="3" xfId="0" applyFont="1" applyNumberFormat="1"/>
    <xf borderId="0" fillId="0" fontId="6" numFmtId="3" xfId="0" applyFont="1" applyNumberFormat="1"/>
    <xf borderId="45" fillId="0" fontId="13" numFmtId="3" xfId="0" applyAlignment="1" applyBorder="1" applyFont="1" applyNumberFormat="1">
      <alignment horizontal="left" vertical="center"/>
    </xf>
    <xf borderId="46" fillId="0" fontId="13" numFmtId="3" xfId="0" applyAlignment="1" applyBorder="1" applyFont="1" applyNumberFormat="1">
      <alignment horizontal="right" vertical="center"/>
    </xf>
    <xf borderId="0" fillId="0" fontId="4" numFmtId="3" xfId="0" applyAlignment="1" applyFont="1" applyNumberForma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11" fillId="10" fontId="8" numFmtId="3" xfId="0" applyAlignment="1" applyBorder="1" applyFill="1" applyFont="1" applyNumberFormat="1">
      <alignment horizontal="right" vertical="center"/>
    </xf>
    <xf borderId="0" fillId="0" fontId="8" numFmtId="0" xfId="0" applyAlignment="1" applyFont="1">
      <alignment horizontal="center" vertical="center"/>
    </xf>
    <xf borderId="47" fillId="0" fontId="8" numFmtId="0" xfId="0" applyAlignment="1" applyBorder="1" applyFont="1">
      <alignment horizontal="center" vertical="center"/>
    </xf>
    <xf borderId="48" fillId="0" fontId="5" numFmtId="0" xfId="0" applyBorder="1" applyFont="1"/>
    <xf borderId="11" fillId="11" fontId="8" numFmtId="0" xfId="0" applyAlignment="1" applyBorder="1" applyFill="1" applyFont="1">
      <alignment vertical="center"/>
    </xf>
    <xf borderId="11" fillId="11" fontId="8" numFmtId="3" xfId="0" applyAlignment="1" applyBorder="1" applyFont="1" applyNumberFormat="1">
      <alignment horizontal="right" vertical="center"/>
    </xf>
    <xf borderId="49" fillId="0" fontId="4" numFmtId="0" xfId="0" applyAlignment="1" applyBorder="1" applyFont="1">
      <alignment vertical="center"/>
    </xf>
    <xf borderId="50" fillId="0" fontId="2" numFmtId="0" xfId="0" applyBorder="1" applyFont="1"/>
    <xf borderId="50" fillId="0" fontId="8" numFmtId="0" xfId="0" applyAlignment="1" applyBorder="1" applyFont="1">
      <alignment horizontal="right" vertical="center"/>
    </xf>
    <xf borderId="0" fillId="0" fontId="8" numFmtId="0" xfId="0" applyAlignment="1" applyFont="1">
      <alignment horizontal="right" vertical="center"/>
    </xf>
    <xf borderId="49" fillId="0" fontId="8" numFmtId="0" xfId="0" applyAlignment="1" applyBorder="1" applyFont="1">
      <alignment vertical="center"/>
    </xf>
    <xf borderId="50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49" fillId="0" fontId="2" numFmtId="0" xfId="0" applyBorder="1" applyFont="1"/>
    <xf borderId="49" fillId="0" fontId="18" numFmtId="0" xfId="0" applyAlignment="1" applyBorder="1" applyFont="1">
      <alignment vertical="center"/>
    </xf>
    <xf borderId="50" fillId="0" fontId="8" numFmtId="3" xfId="0" applyAlignment="1" applyBorder="1" applyFont="1" applyNumberFormat="1">
      <alignment horizontal="right" vertical="center"/>
    </xf>
    <xf borderId="51" fillId="0" fontId="8" numFmtId="0" xfId="0" applyAlignment="1" applyBorder="1" applyFont="1">
      <alignment horizontal="right" vertical="center"/>
    </xf>
    <xf borderId="52" fillId="0" fontId="8" numFmtId="0" xfId="0" applyAlignment="1" applyBorder="1" applyFont="1">
      <alignment shrinkToFit="0" vertical="center" wrapText="1"/>
    </xf>
    <xf borderId="51" fillId="0" fontId="4" numFmtId="0" xfId="0" applyAlignment="1" applyBorder="1" applyFont="1">
      <alignment horizontal="right" vertical="center"/>
    </xf>
    <xf borderId="53" fillId="0" fontId="4" numFmtId="0" xfId="0" applyAlignment="1" applyBorder="1" applyFont="1">
      <alignment vertical="center"/>
    </xf>
    <xf borderId="54" fillId="0" fontId="4" numFmtId="0" xfId="0" applyAlignment="1" applyBorder="1" applyFont="1">
      <alignment horizontal="right" vertical="center"/>
    </xf>
    <xf borderId="0" fillId="0" fontId="9" numFmtId="0" xfId="0" applyFont="1"/>
    <xf borderId="0" fillId="0" fontId="4" numFmtId="0" xfId="0" applyAlignment="1" applyFont="1">
      <alignment vertical="center"/>
    </xf>
    <xf borderId="49" fillId="0" fontId="8" numFmtId="0" xfId="0" applyAlignment="1" applyBorder="1" applyFont="1">
      <alignment shrinkToFit="0" vertical="center" wrapText="1"/>
    </xf>
    <xf borderId="0" fillId="0" fontId="19" numFmtId="0" xfId="0" applyAlignment="1" applyFont="1">
      <alignment horizontal="right" vertical="center"/>
    </xf>
    <xf borderId="0" fillId="0" fontId="20" numFmtId="0" xfId="0" applyFont="1"/>
    <xf borderId="49" fillId="0" fontId="19" numFmtId="0" xfId="0" applyAlignment="1" applyBorder="1" applyFont="1">
      <alignment vertical="center"/>
    </xf>
    <xf borderId="50" fillId="0" fontId="19" numFmtId="0" xfId="0" applyAlignment="1" applyBorder="1" applyFont="1">
      <alignment horizontal="right" vertical="center"/>
    </xf>
    <xf borderId="5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285750</xdr:colOff>
      <xdr:row>51</xdr:row>
      <xdr:rowOff>114300</xdr:rowOff>
    </xdr:from>
    <xdr:ext cx="971550" cy="552450"/>
    <xdr:sp>
      <xdr:nvSpPr>
        <xdr:cNvPr id="3" name="Shape 3"/>
        <xdr:cNvSpPr txBox="1"/>
      </xdr:nvSpPr>
      <xdr:spPr>
        <a:xfrm>
          <a:off x="4864988" y="3508538"/>
          <a:ext cx="962025" cy="542925"/>
        </a:xfrm>
        <a:prstGeom prst="rect">
          <a:avLst/>
        </a:prstGeom>
        <a:solidFill>
          <a:schemeClr val="lt1">
            <a:alpha val="13333"/>
          </a:schemeClr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Cash flow from</a:t>
          </a:r>
          <a:endParaRPr sz="1400"/>
        </a:p>
      </xdr:txBody>
    </xdr:sp>
    <xdr:clientData fLocksWithSheet="0"/>
  </xdr:oneCellAnchor>
  <xdr:oneCellAnchor>
    <xdr:from>
      <xdr:col>4</xdr:col>
      <xdr:colOff>190500</xdr:colOff>
      <xdr:row>30</xdr:row>
      <xdr:rowOff>142875</xdr:rowOff>
    </xdr:from>
    <xdr:ext cx="2647950" cy="3733800"/>
    <xdr:sp>
      <xdr:nvSpPr>
        <xdr:cNvPr id="4" name="Shape 4"/>
        <xdr:cNvSpPr/>
      </xdr:nvSpPr>
      <xdr:spPr>
        <a:xfrm>
          <a:off x="4026788" y="1917863"/>
          <a:ext cx="2638425" cy="3724275"/>
        </a:xfrm>
        <a:prstGeom prst="roundRect">
          <a:avLst>
            <a:gd fmla="val 16667" name="adj"/>
          </a:avLst>
        </a:prstGeom>
        <a:gradFill>
          <a:gsLst>
            <a:gs pos="0">
              <a:srgbClr val="00B050">
                <a:alpha val="17254"/>
              </a:srgbClr>
            </a:gs>
            <a:gs pos="58000">
              <a:srgbClr val="00B050">
                <a:alpha val="3529"/>
              </a:srgbClr>
            </a:gs>
            <a:gs pos="83000">
              <a:srgbClr val="00B050">
                <a:alpha val="21568"/>
              </a:srgbClr>
            </a:gs>
            <a:gs pos="100000">
              <a:srgbClr val="00E468">
                <a:alpha val="13333"/>
              </a:srgbClr>
            </a:gs>
          </a:gsLst>
          <a:lin ang="5400000" scaled="0"/>
        </a:gra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REMEMBER THE FOLLOWING</a:t>
          </a:r>
          <a:endParaRPr b="1" sz="1300">
            <a:solidFill>
              <a:srgbClr val="1E4E7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Gross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Sales minus Cost of Goods Sold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EBITDA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Gross Profit minus Operating Expenses before Depreciation and Amortization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iii.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Operating Profit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(or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EBIT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) = EBITDA minus Depreciation &amp; Amortization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iv.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Before Tax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PBT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Operating Profit minus Interest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Profit After Tax (PAT)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or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Net Profit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 = PBT minus Income Tax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1E4E79"/>
            </a:buClr>
            <a:buSzPts val="1300"/>
            <a:buFont typeface="Calibri"/>
            <a:buNone/>
          </a:pP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vi. </a:t>
          </a:r>
          <a:r>
            <a:rPr b="1"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Retained Profit or Retained Earnings </a:t>
          </a:r>
          <a:r>
            <a:rPr lang="en-US" sz="1300">
              <a:solidFill>
                <a:srgbClr val="1E4E79"/>
              </a:solidFill>
              <a:latin typeface="Calibri"/>
              <a:ea typeface="Calibri"/>
              <a:cs typeface="Calibri"/>
              <a:sym typeface="Calibri"/>
            </a:rPr>
            <a:t>= PAT minus Dividend</a:t>
          </a:r>
          <a:endParaRPr sz="1300">
            <a:solidFill>
              <a:srgbClr val="1E4E7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300"/>
            <a:buFont typeface="Arial"/>
            <a:buNone/>
          </a:pPr>
          <a:r>
            <a:t/>
          </a:r>
          <a:endParaRPr sz="1300">
            <a:solidFill>
              <a:srgbClr val="1E4E79"/>
            </a:solidFill>
          </a:endParaRPr>
        </a:p>
      </xdr:txBody>
    </xdr:sp>
    <xdr:clientData fLocksWithSheet="0"/>
  </xdr:oneCellAnchor>
  <xdr:oneCellAnchor>
    <xdr:from>
      <xdr:col>0</xdr:col>
      <xdr:colOff>2695575</xdr:colOff>
      <xdr:row>16</xdr:row>
      <xdr:rowOff>104775</xdr:rowOff>
    </xdr:from>
    <xdr:ext cx="5857875" cy="1781175"/>
    <xdr:grpSp>
      <xdr:nvGrpSpPr>
        <xdr:cNvPr id="2" name="Shape 2"/>
        <xdr:cNvGrpSpPr/>
      </xdr:nvGrpSpPr>
      <xdr:grpSpPr>
        <a:xfrm>
          <a:off x="2426588" y="2898938"/>
          <a:ext cx="5838825" cy="1762125"/>
          <a:chOff x="2426588" y="2898938"/>
          <a:chExt cx="5838825" cy="1762125"/>
        </a:xfrm>
      </xdr:grpSpPr>
      <xdr:cxnSp>
        <xdr:nvCxnSpPr>
          <xdr:cNvPr id="5" name="Shape 5"/>
          <xdr:cNvCxnSpPr/>
        </xdr:nvCxnSpPr>
        <xdr:spPr>
          <a:xfrm>
            <a:off x="2426588" y="2898938"/>
            <a:ext cx="5838825" cy="1762125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dash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7</xdr:col>
      <xdr:colOff>790575</xdr:colOff>
      <xdr:row>4</xdr:row>
      <xdr:rowOff>95250</xdr:rowOff>
    </xdr:from>
    <xdr:ext cx="3952875" cy="6276975"/>
    <xdr:grpSp>
      <xdr:nvGrpSpPr>
        <xdr:cNvPr id="2" name="Shape 2"/>
        <xdr:cNvGrpSpPr/>
      </xdr:nvGrpSpPr>
      <xdr:grpSpPr>
        <a:xfrm>
          <a:off x="3379088" y="651038"/>
          <a:ext cx="3933825" cy="6257925"/>
          <a:chOff x="3379088" y="651038"/>
          <a:chExt cx="3933825" cy="6257925"/>
        </a:xfrm>
      </xdr:grpSpPr>
      <xdr:cxnSp>
        <xdr:nvCxnSpPr>
          <xdr:cNvPr id="6" name="Shape 6"/>
          <xdr:cNvCxnSpPr/>
        </xdr:nvCxnSpPr>
        <xdr:spPr>
          <a:xfrm rot="10800000">
            <a:off x="3379088" y="651038"/>
            <a:ext cx="3933825" cy="6257925"/>
          </a:xfrm>
          <a:prstGeom prst="straightConnector1">
            <a:avLst/>
          </a:prstGeom>
          <a:noFill/>
          <a:ln cap="flat" cmpd="sng" w="190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114300</xdr:colOff>
      <xdr:row>38</xdr:row>
      <xdr:rowOff>19050</xdr:rowOff>
    </xdr:from>
    <xdr:ext cx="7791450" cy="434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5"/>
    <col customWidth="1" min="2" max="2" width="9.63"/>
    <col customWidth="1" min="3" max="3" width="42.38"/>
    <col customWidth="1" min="4" max="4" width="14.0"/>
    <col customWidth="1" min="5" max="5" width="4.13"/>
    <col customWidth="1" min="6" max="6" width="34.88"/>
    <col customWidth="1" min="7" max="7" width="17.5"/>
    <col customWidth="1" min="8" max="8" width="14.13"/>
    <col customWidth="1" min="9" max="9" width="1.38"/>
    <col customWidth="1" min="10" max="10" width="2.63"/>
    <col customWidth="1" min="11" max="11" width="32.38"/>
    <col customWidth="1" min="12" max="12" width="9.38"/>
    <col customWidth="1" min="13" max="13" width="8.63"/>
    <col customWidth="1" min="14" max="14" width="9.88"/>
    <col customWidth="1" min="15" max="16" width="8.63"/>
    <col customWidth="1" min="17" max="26" width="14.5"/>
  </cols>
  <sheetData>
    <row r="1" ht="20.25" customHeight="1">
      <c r="A1" s="1" t="s">
        <v>0</v>
      </c>
      <c r="B1" s="2"/>
      <c r="C1" s="2"/>
      <c r="D1" s="2"/>
      <c r="E1" s="3"/>
      <c r="F1" s="3"/>
      <c r="G1" s="3" t="s">
        <v>1</v>
      </c>
      <c r="H1" s="3"/>
      <c r="I1" s="3"/>
      <c r="J1" s="3"/>
      <c r="K1" s="3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1.5" customHeight="1">
      <c r="A2" s="4" t="s">
        <v>3</v>
      </c>
      <c r="B2" s="5"/>
      <c r="C2" s="6" t="s">
        <v>4</v>
      </c>
      <c r="D2" s="6"/>
      <c r="E2" s="3"/>
      <c r="F2" s="7" t="s">
        <v>5</v>
      </c>
      <c r="G2" s="7" t="s">
        <v>6</v>
      </c>
      <c r="H2" s="7" t="s">
        <v>7</v>
      </c>
      <c r="I2" s="3" t="s">
        <v>8</v>
      </c>
      <c r="J2" s="3"/>
      <c r="K2" s="8" t="s">
        <v>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9" t="s">
        <v>10</v>
      </c>
      <c r="B3" s="10"/>
      <c r="C3" s="11" t="s">
        <v>11</v>
      </c>
      <c r="D3" s="12"/>
      <c r="E3" s="3" t="s">
        <v>12</v>
      </c>
      <c r="F3" s="13" t="s">
        <v>13</v>
      </c>
      <c r="G3" s="14"/>
      <c r="H3" s="14"/>
      <c r="I3" s="3"/>
      <c r="J3" s="3"/>
      <c r="K3" s="15" t="s">
        <v>14</v>
      </c>
      <c r="L3" s="16"/>
      <c r="M3" s="1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0.25" customHeight="1">
      <c r="A4" s="18" t="s">
        <v>15</v>
      </c>
      <c r="B4" s="19">
        <v>600.0</v>
      </c>
      <c r="C4" s="11" t="s">
        <v>16</v>
      </c>
      <c r="D4" s="12">
        <f>B24</f>
        <v>32000</v>
      </c>
      <c r="E4" s="3"/>
      <c r="F4" s="13" t="s">
        <v>17</v>
      </c>
      <c r="G4" s="14"/>
      <c r="H4" s="14"/>
      <c r="I4" s="2"/>
      <c r="J4" s="2"/>
      <c r="K4" s="20" t="s">
        <v>18</v>
      </c>
      <c r="L4" s="21"/>
      <c r="M4" s="22">
        <f>D52</f>
        <v>5653.6</v>
      </c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18" t="s">
        <v>19</v>
      </c>
      <c r="B5" s="19">
        <v>120.0</v>
      </c>
      <c r="C5" s="11" t="s">
        <v>20</v>
      </c>
      <c r="D5" s="12"/>
      <c r="E5" s="3"/>
      <c r="F5" s="23" t="s">
        <v>21</v>
      </c>
      <c r="G5" s="14">
        <v>450.0</v>
      </c>
      <c r="H5" s="24">
        <f>M37</f>
        <v>3915.6</v>
      </c>
      <c r="I5" s="2"/>
      <c r="J5" s="2"/>
      <c r="K5" s="20" t="s">
        <v>22</v>
      </c>
      <c r="L5" s="21"/>
      <c r="M5" s="22">
        <f>D43</f>
        <v>1252</v>
      </c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5" t="s">
        <v>23</v>
      </c>
      <c r="B6" s="26">
        <v>400.0</v>
      </c>
      <c r="C6" s="11" t="s">
        <v>24</v>
      </c>
      <c r="D6" s="12">
        <f>G6</f>
        <v>3000</v>
      </c>
      <c r="E6" s="3"/>
      <c r="F6" s="23" t="s">
        <v>25</v>
      </c>
      <c r="G6" s="24">
        <v>3000.0</v>
      </c>
      <c r="H6" s="24">
        <f>B8</f>
        <v>5300</v>
      </c>
      <c r="I6" s="2"/>
      <c r="J6" s="3"/>
      <c r="K6" s="20" t="s">
        <v>26</v>
      </c>
      <c r="L6" s="21"/>
      <c r="M6" s="22">
        <f>B16</f>
        <v>1000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8" t="s">
        <v>27</v>
      </c>
      <c r="B7" s="19">
        <v>3500.0</v>
      </c>
      <c r="C7" s="11" t="s">
        <v>28</v>
      </c>
      <c r="D7" s="12">
        <f>B12</f>
        <v>17350</v>
      </c>
      <c r="E7" s="3"/>
      <c r="F7" s="23" t="s">
        <v>29</v>
      </c>
      <c r="G7" s="24">
        <v>4200.0</v>
      </c>
      <c r="H7" s="24">
        <f>B18</f>
        <v>5700</v>
      </c>
      <c r="I7" s="2"/>
      <c r="J7" s="3"/>
      <c r="K7" s="20" t="s">
        <v>30</v>
      </c>
      <c r="L7" s="21"/>
      <c r="M7" s="27">
        <f t="shared" ref="M7:M8" si="1">G6-H6</f>
        <v>-2300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8" t="s">
        <v>31</v>
      </c>
      <c r="B8" s="29">
        <v>5300.0</v>
      </c>
      <c r="C8" s="3"/>
      <c r="D8" s="12"/>
      <c r="E8" s="3"/>
      <c r="F8" s="30"/>
      <c r="G8" s="24"/>
      <c r="H8" s="24"/>
      <c r="I8" s="3"/>
      <c r="J8" s="3"/>
      <c r="K8" s="20" t="s">
        <v>32</v>
      </c>
      <c r="L8" s="21"/>
      <c r="M8" s="27">
        <f t="shared" si="1"/>
        <v>-1500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1.0" customHeight="1">
      <c r="A9" s="18" t="s">
        <v>33</v>
      </c>
      <c r="B9" s="19">
        <v>430.0</v>
      </c>
      <c r="C9" s="11" t="s">
        <v>34</v>
      </c>
      <c r="D9" s="12">
        <f>D6+D7</f>
        <v>20350</v>
      </c>
      <c r="E9" s="3"/>
      <c r="F9" s="13" t="s">
        <v>35</v>
      </c>
      <c r="G9" s="24"/>
      <c r="H9" s="14"/>
      <c r="I9" s="2"/>
      <c r="J9" s="3"/>
      <c r="K9" s="20" t="s">
        <v>36</v>
      </c>
      <c r="L9" s="21"/>
      <c r="M9" s="27">
        <f>H23-G23</f>
        <v>1000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8" t="s">
        <v>37</v>
      </c>
      <c r="B10" s="19">
        <v>50.0</v>
      </c>
      <c r="C10" s="11" t="s">
        <v>31</v>
      </c>
      <c r="D10" s="12">
        <f>H6</f>
        <v>5300</v>
      </c>
      <c r="E10" s="3"/>
      <c r="F10" s="31" t="s">
        <v>38</v>
      </c>
      <c r="G10" s="24">
        <v>500.0</v>
      </c>
      <c r="H10" s="24">
        <f>D19</f>
        <v>3070</v>
      </c>
      <c r="I10" s="3"/>
      <c r="J10" s="3"/>
      <c r="K10" s="32" t="s">
        <v>39</v>
      </c>
      <c r="L10" s="33"/>
      <c r="M10" s="34">
        <f>SUM(M4:M9)</f>
        <v>5105.6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8.5" customHeight="1">
      <c r="A11" s="18" t="s">
        <v>40</v>
      </c>
      <c r="B11" s="19">
        <v>35.0</v>
      </c>
      <c r="C11" s="35" t="s">
        <v>41</v>
      </c>
      <c r="D11" s="12">
        <f>D9-D10</f>
        <v>15050</v>
      </c>
      <c r="E11" s="3"/>
      <c r="F11" s="31" t="s">
        <v>42</v>
      </c>
      <c r="G11" s="24">
        <v>2000.0</v>
      </c>
      <c r="H11" s="24">
        <f>D28</f>
        <v>7885</v>
      </c>
      <c r="I11" s="3"/>
      <c r="J11" s="3"/>
      <c r="K11" s="36"/>
      <c r="L11" s="36"/>
      <c r="M11" s="3"/>
      <c r="N11" s="3"/>
      <c r="O11" s="3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8" t="s">
        <v>28</v>
      </c>
      <c r="B12" s="29">
        <v>17350.0</v>
      </c>
      <c r="C12" s="38" t="s">
        <v>11</v>
      </c>
      <c r="D12" s="39">
        <f>D4-D11</f>
        <v>16950</v>
      </c>
      <c r="E12" s="3"/>
      <c r="F12" s="31" t="s">
        <v>43</v>
      </c>
      <c r="G12" s="24">
        <v>5400.0</v>
      </c>
      <c r="H12" s="24">
        <f>D41</f>
        <v>7533</v>
      </c>
      <c r="I12" s="3"/>
      <c r="J12" s="3"/>
      <c r="K12" s="40" t="s">
        <v>44</v>
      </c>
      <c r="L12" s="41"/>
      <c r="M12" s="1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75" customHeight="1">
      <c r="A13" s="42" t="s">
        <v>45</v>
      </c>
      <c r="B13" s="43">
        <v>6300.0</v>
      </c>
      <c r="C13" s="44" t="s">
        <v>46</v>
      </c>
      <c r="D13" s="45">
        <f>D12/D4</f>
        <v>0.5296875</v>
      </c>
      <c r="E13" s="3"/>
      <c r="F13" s="46" t="s">
        <v>47</v>
      </c>
      <c r="G13" s="24">
        <v>5000.0</v>
      </c>
      <c r="H13" s="24">
        <f>G13-B16</f>
        <v>4000</v>
      </c>
      <c r="I13" s="2"/>
      <c r="J13" s="3"/>
      <c r="K13" s="20" t="s">
        <v>38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0.25" customHeight="1">
      <c r="A14" s="47" t="s">
        <v>48</v>
      </c>
      <c r="B14" s="48">
        <v>2500.0</v>
      </c>
      <c r="C14" s="11" t="s">
        <v>49</v>
      </c>
      <c r="D14" s="2"/>
      <c r="E14" s="39"/>
      <c r="F14" s="49" t="s">
        <v>50</v>
      </c>
      <c r="G14" s="24">
        <f t="shared" ref="G14:H14" si="2">SUM(G5:G13)</f>
        <v>20550</v>
      </c>
      <c r="H14" s="24">
        <f t="shared" si="2"/>
        <v>37403.6</v>
      </c>
      <c r="I14" s="3"/>
      <c r="J14" s="3"/>
      <c r="K14" s="20" t="s">
        <v>51</v>
      </c>
      <c r="L14" s="3"/>
      <c r="M14" s="27">
        <f>-B40</f>
        <v>-2570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50" t="s">
        <v>52</v>
      </c>
      <c r="B15" s="51">
        <v>250.0</v>
      </c>
      <c r="C15" s="52" t="s">
        <v>38</v>
      </c>
      <c r="D15" s="53"/>
      <c r="E15" s="3"/>
      <c r="F15" s="54"/>
      <c r="G15" s="3"/>
      <c r="H15" s="3"/>
      <c r="I15" s="3"/>
      <c r="J15" s="3"/>
      <c r="K15" s="20"/>
      <c r="L15" s="21"/>
      <c r="M15" s="2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55" t="s">
        <v>53</v>
      </c>
      <c r="B16" s="56">
        <v>1000.0</v>
      </c>
      <c r="C16" s="57" t="s">
        <v>54</v>
      </c>
      <c r="D16" s="53">
        <f>G10</f>
        <v>500</v>
      </c>
      <c r="E16" s="3"/>
      <c r="F16" s="13" t="s">
        <v>55</v>
      </c>
      <c r="G16" s="52"/>
      <c r="H16" s="13"/>
      <c r="I16" s="3"/>
      <c r="J16" s="3"/>
      <c r="K16" s="20" t="s">
        <v>56</v>
      </c>
      <c r="L16" s="21"/>
      <c r="M16" s="27"/>
      <c r="N16" s="3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8" t="s">
        <v>57</v>
      </c>
      <c r="B17" s="29">
        <v>500.0</v>
      </c>
      <c r="C17" s="57" t="s">
        <v>58</v>
      </c>
      <c r="D17" s="53">
        <f>B40</f>
        <v>2570</v>
      </c>
      <c r="E17" s="3"/>
      <c r="F17" s="14" t="s">
        <v>59</v>
      </c>
      <c r="G17" s="24">
        <v>7000.0</v>
      </c>
      <c r="H17" s="52">
        <f>G17+B33</f>
        <v>8500</v>
      </c>
      <c r="I17" s="3"/>
      <c r="J17" s="3"/>
      <c r="K17" s="20" t="s">
        <v>60</v>
      </c>
      <c r="L17" s="21"/>
      <c r="M17" s="27">
        <f>-B13</f>
        <v>-6300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8" t="s">
        <v>61</v>
      </c>
      <c r="B18" s="29">
        <v>5700.0</v>
      </c>
      <c r="C18" s="57" t="s">
        <v>62</v>
      </c>
      <c r="D18" s="53">
        <v>0.0</v>
      </c>
      <c r="E18" s="3"/>
      <c r="F18" s="14" t="s">
        <v>63</v>
      </c>
      <c r="G18" s="24">
        <v>2350.0</v>
      </c>
      <c r="H18" s="24">
        <f>G18+D54</f>
        <v>5503.6</v>
      </c>
      <c r="I18" s="3"/>
      <c r="J18" s="3"/>
      <c r="K18" s="20" t="s">
        <v>64</v>
      </c>
      <c r="L18" s="21"/>
      <c r="M18" s="27">
        <f>D25</f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8" t="s">
        <v>65</v>
      </c>
      <c r="B19" s="19">
        <v>45.0</v>
      </c>
      <c r="C19" s="57" t="s">
        <v>66</v>
      </c>
      <c r="D19" s="53">
        <f>D16+D17</f>
        <v>3070</v>
      </c>
      <c r="E19" s="3"/>
      <c r="F19" s="14" t="s">
        <v>67</v>
      </c>
      <c r="G19" s="24">
        <v>2000.0</v>
      </c>
      <c r="H19" s="24">
        <f>G19</f>
        <v>2000</v>
      </c>
      <c r="I19" s="3">
        <f>G20/30</f>
        <v>378.3333333</v>
      </c>
      <c r="J19" s="3">
        <f>H19/30</f>
        <v>66.66666667</v>
      </c>
      <c r="K19" s="20" t="s">
        <v>68</v>
      </c>
      <c r="L19" s="21"/>
      <c r="M19" s="2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58" t="s">
        <v>69</v>
      </c>
      <c r="B20" s="59">
        <v>20.0</v>
      </c>
      <c r="C20" s="60" t="s">
        <v>70</v>
      </c>
      <c r="D20" s="61">
        <v>0.0</v>
      </c>
      <c r="E20" s="2"/>
      <c r="F20" s="13" t="s">
        <v>71</v>
      </c>
      <c r="G20" s="52">
        <f t="shared" ref="G20:H20" si="3">SUM(G17:G19)</f>
        <v>11350</v>
      </c>
      <c r="H20" s="24">
        <f t="shared" si="3"/>
        <v>16003.6</v>
      </c>
      <c r="I20" s="3"/>
      <c r="J20" s="3"/>
      <c r="K20" s="20" t="s">
        <v>72</v>
      </c>
      <c r="L20" s="21"/>
      <c r="M20" s="27">
        <f>-B6</f>
        <v>-400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8" t="s">
        <v>73</v>
      </c>
      <c r="B21" s="19">
        <v>1900.0</v>
      </c>
      <c r="C21" s="13" t="s">
        <v>74</v>
      </c>
      <c r="D21" s="53"/>
      <c r="E21" s="3"/>
      <c r="F21" s="13"/>
      <c r="G21" s="24"/>
      <c r="H21" s="24"/>
      <c r="I21" s="2"/>
      <c r="J21" s="2"/>
      <c r="K21" s="20" t="s">
        <v>48</v>
      </c>
      <c r="L21" s="21"/>
      <c r="M21" s="27">
        <f>-B14</f>
        <v>-2500</v>
      </c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8" t="s">
        <v>75</v>
      </c>
      <c r="B22" s="29">
        <v>400.0</v>
      </c>
      <c r="C22" s="62" t="s">
        <v>76</v>
      </c>
      <c r="D22" s="63">
        <f>G11</f>
        <v>2000</v>
      </c>
      <c r="E22" s="3"/>
      <c r="F22" s="13" t="s">
        <v>77</v>
      </c>
      <c r="G22" s="24"/>
      <c r="H22" s="24"/>
      <c r="I22" s="2"/>
      <c r="J22" s="2"/>
      <c r="K22" s="20" t="s">
        <v>78</v>
      </c>
      <c r="L22" s="21"/>
      <c r="M22" s="27">
        <f>-B39</f>
        <v>-450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8" t="s">
        <v>79</v>
      </c>
      <c r="B23" s="29">
        <v>56.0</v>
      </c>
      <c r="C23" s="62" t="s">
        <v>80</v>
      </c>
      <c r="D23" s="63">
        <f>B13</f>
        <v>6300</v>
      </c>
      <c r="E23" s="3"/>
      <c r="F23" s="14" t="s">
        <v>81</v>
      </c>
      <c r="G23" s="24">
        <v>4630.0</v>
      </c>
      <c r="H23" s="52">
        <f>B29</f>
        <v>5630</v>
      </c>
      <c r="I23" s="3"/>
      <c r="J23" s="3"/>
      <c r="K23" s="20" t="s">
        <v>69</v>
      </c>
      <c r="L23" s="21"/>
      <c r="M23" s="27">
        <f>-B20</f>
        <v>-20</v>
      </c>
      <c r="N23" s="3"/>
      <c r="O23" s="3"/>
      <c r="P23" s="6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8" t="s">
        <v>82</v>
      </c>
      <c r="B24" s="29">
        <v>32000.0</v>
      </c>
      <c r="C24" s="62" t="s">
        <v>83</v>
      </c>
      <c r="D24" s="65">
        <f>D23+D22</f>
        <v>8300</v>
      </c>
      <c r="E24" s="3"/>
      <c r="F24" s="14" t="s">
        <v>84</v>
      </c>
      <c r="G24" s="24">
        <v>2800.0</v>
      </c>
      <c r="H24" s="24">
        <f>B35</f>
        <v>4500</v>
      </c>
      <c r="I24" s="3"/>
      <c r="J24" s="3"/>
      <c r="K24" s="20" t="s">
        <v>85</v>
      </c>
      <c r="L24" s="21"/>
      <c r="M24" s="27">
        <f>B22</f>
        <v>400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66" t="s">
        <v>86</v>
      </c>
      <c r="B25" s="67"/>
      <c r="C25" s="62" t="s">
        <v>87</v>
      </c>
      <c r="D25" s="63">
        <v>0.0</v>
      </c>
      <c r="E25" s="3"/>
      <c r="F25" s="13"/>
      <c r="G25" s="24"/>
      <c r="H25" s="24"/>
      <c r="I25" s="3"/>
      <c r="J25" s="3"/>
      <c r="K25" s="32" t="s">
        <v>88</v>
      </c>
      <c r="L25" s="33"/>
      <c r="M25" s="34">
        <f>SUM(M14:M24)</f>
        <v>-11840</v>
      </c>
      <c r="N25" s="37"/>
      <c r="O25" s="3"/>
      <c r="P25" s="68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8" t="s">
        <v>89</v>
      </c>
      <c r="B26" s="19">
        <v>125.0</v>
      </c>
      <c r="C26" s="62" t="s">
        <v>90</v>
      </c>
      <c r="D26" s="63">
        <f>D24-D25</f>
        <v>8300</v>
      </c>
      <c r="E26" s="3"/>
      <c r="F26" s="13" t="s">
        <v>91</v>
      </c>
      <c r="G26" s="24"/>
      <c r="H26" s="52"/>
      <c r="I26" s="3"/>
      <c r="J26" s="3"/>
      <c r="K26" s="36"/>
      <c r="L26" s="3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8" t="s">
        <v>92</v>
      </c>
      <c r="B27" s="19">
        <v>30.0</v>
      </c>
      <c r="C27" s="62" t="s">
        <v>93</v>
      </c>
      <c r="D27" s="63">
        <f>D26*0.05</f>
        <v>415</v>
      </c>
      <c r="E27" s="3"/>
      <c r="F27" s="14" t="s">
        <v>94</v>
      </c>
      <c r="G27" s="24">
        <v>1770.0</v>
      </c>
      <c r="H27" s="24">
        <f>G27-B17+B28</f>
        <v>11270</v>
      </c>
      <c r="I27" s="3"/>
      <c r="J27" s="3"/>
      <c r="K27" s="40" t="s">
        <v>95</v>
      </c>
      <c r="L27" s="41"/>
      <c r="M27" s="1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8" t="s">
        <v>96</v>
      </c>
      <c r="B28" s="29">
        <v>10000.0</v>
      </c>
      <c r="C28" s="69" t="s">
        <v>97</v>
      </c>
      <c r="D28" s="63">
        <f>D26-D27</f>
        <v>7885</v>
      </c>
      <c r="E28" s="3"/>
      <c r="F28" s="14"/>
      <c r="G28" s="24"/>
      <c r="H28" s="70"/>
      <c r="I28" s="3"/>
      <c r="J28" s="3"/>
      <c r="K28" s="20" t="s">
        <v>98</v>
      </c>
      <c r="L28" s="21"/>
      <c r="M28" s="27">
        <f>-B17</f>
        <v>-500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8" t="s">
        <v>99</v>
      </c>
      <c r="B29" s="29">
        <v>5630.0</v>
      </c>
      <c r="C29" s="71"/>
      <c r="D29" s="72"/>
      <c r="E29" s="3"/>
      <c r="F29" s="49" t="s">
        <v>100</v>
      </c>
      <c r="G29" s="73">
        <f t="shared" ref="G29:H29" si="4">G27+G24+G23+G20</f>
        <v>20550</v>
      </c>
      <c r="H29" s="73">
        <f t="shared" si="4"/>
        <v>37403.6</v>
      </c>
      <c r="I29" s="2"/>
      <c r="J29" s="3"/>
      <c r="K29" s="20" t="s">
        <v>101</v>
      </c>
      <c r="L29" s="2"/>
      <c r="M29" s="27">
        <f>B28</f>
        <v>10000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18" t="s">
        <v>102</v>
      </c>
      <c r="B30" s="18">
        <v>350.0</v>
      </c>
      <c r="C30" s="74" t="s">
        <v>103</v>
      </c>
      <c r="D30" s="75"/>
      <c r="E30" s="3"/>
      <c r="F30" s="14"/>
      <c r="G30" s="14"/>
      <c r="H30" s="2"/>
      <c r="I30" s="2"/>
      <c r="J30" s="2"/>
      <c r="K30" s="20" t="s">
        <v>104</v>
      </c>
      <c r="L30" s="21"/>
      <c r="M30" s="22">
        <f>H24-G24</f>
        <v>1700</v>
      </c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8" t="s">
        <v>105</v>
      </c>
      <c r="B31" s="76">
        <v>20.0</v>
      </c>
      <c r="C31" s="77" t="s">
        <v>106</v>
      </c>
      <c r="D31" s="78">
        <f>G12</f>
        <v>5400</v>
      </c>
      <c r="E31" s="3"/>
      <c r="F31" s="3"/>
      <c r="G31" s="3"/>
      <c r="H31" s="79"/>
      <c r="I31" s="3"/>
      <c r="J31" s="3"/>
      <c r="K31" s="20" t="s">
        <v>107</v>
      </c>
      <c r="L31" s="21"/>
      <c r="M31" s="22">
        <f>B33</f>
        <v>1500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80" t="s">
        <v>108</v>
      </c>
      <c r="B32" s="12">
        <v>2500.0</v>
      </c>
      <c r="C32" s="81" t="s">
        <v>109</v>
      </c>
      <c r="D32" s="82">
        <f>B6</f>
        <v>400</v>
      </c>
      <c r="E32" s="2"/>
      <c r="F32" s="83"/>
      <c r="G32" s="83"/>
      <c r="H32" s="79"/>
      <c r="I32" s="2"/>
      <c r="J32" s="3"/>
      <c r="K32" s="20" t="s">
        <v>110</v>
      </c>
      <c r="L32" s="21"/>
      <c r="M32" s="27">
        <f>-D53</f>
        <v>-2500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8" t="s">
        <v>111</v>
      </c>
      <c r="B33" s="84">
        <v>1500.0</v>
      </c>
      <c r="C33" s="81" t="s">
        <v>112</v>
      </c>
      <c r="D33" s="82">
        <f>B14</f>
        <v>2500</v>
      </c>
      <c r="E33" s="3"/>
      <c r="F33" s="83"/>
      <c r="G33" s="83"/>
      <c r="H33" s="37"/>
      <c r="I33" s="3"/>
      <c r="J33" s="3"/>
      <c r="K33" s="32" t="s">
        <v>88</v>
      </c>
      <c r="L33" s="85"/>
      <c r="M33" s="34">
        <f>SUM(M28:M32)</f>
        <v>10200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0" t="s">
        <v>113</v>
      </c>
      <c r="B34" s="2"/>
      <c r="C34" s="81" t="s">
        <v>114</v>
      </c>
      <c r="D34" s="86">
        <f>B39</f>
        <v>450</v>
      </c>
      <c r="E34" s="3"/>
      <c r="F34" s="3"/>
      <c r="G34" s="3"/>
      <c r="H34" s="3"/>
      <c r="I34" s="3"/>
      <c r="J34" s="3"/>
      <c r="K34" s="3"/>
      <c r="L34" s="8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88" t="s">
        <v>115</v>
      </c>
      <c r="B35" s="89">
        <v>4500.0</v>
      </c>
      <c r="C35" s="81" t="s">
        <v>116</v>
      </c>
      <c r="D35" s="82">
        <f>B20</f>
        <v>20</v>
      </c>
      <c r="E35" s="3"/>
      <c r="F35" s="3"/>
      <c r="G35" s="3"/>
      <c r="H35" s="3"/>
      <c r="I35" s="3"/>
      <c r="J35" s="3"/>
      <c r="K35" s="36" t="s">
        <v>117</v>
      </c>
      <c r="L35" s="36"/>
      <c r="M35" s="37">
        <f>M33+M25+M10</f>
        <v>3465.6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86" t="s">
        <v>118</v>
      </c>
      <c r="B36" s="90">
        <v>10.0</v>
      </c>
      <c r="C36" s="81" t="s">
        <v>119</v>
      </c>
      <c r="D36" s="82">
        <f>SUM(D31:D35)</f>
        <v>8770</v>
      </c>
      <c r="E36" s="3"/>
      <c r="F36" s="91"/>
      <c r="G36" s="3"/>
      <c r="H36" s="3"/>
      <c r="I36" s="3"/>
      <c r="J36" s="3"/>
      <c r="K36" s="36" t="s">
        <v>120</v>
      </c>
      <c r="L36" s="36"/>
      <c r="M36" s="3">
        <f>G5</f>
        <v>450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86" t="s">
        <v>121</v>
      </c>
      <c r="B37" s="90">
        <v>150.0</v>
      </c>
      <c r="C37" s="81" t="s">
        <v>83</v>
      </c>
      <c r="D37" s="82"/>
      <c r="E37" s="3"/>
      <c r="F37" s="91"/>
      <c r="G37" s="3"/>
      <c r="H37" s="3"/>
      <c r="I37" s="3"/>
      <c r="J37" s="3"/>
      <c r="K37" s="36" t="s">
        <v>122</v>
      </c>
      <c r="L37" s="21"/>
      <c r="M37" s="37">
        <f>M35+M36</f>
        <v>3915.6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86" t="s">
        <v>123</v>
      </c>
      <c r="B38" s="90">
        <v>210.0</v>
      </c>
      <c r="C38" s="81" t="s">
        <v>124</v>
      </c>
      <c r="D38" s="82">
        <f>B22</f>
        <v>400</v>
      </c>
      <c r="E38" s="3"/>
      <c r="F38" s="91"/>
      <c r="G38" s="3"/>
      <c r="H38" s="3"/>
      <c r="I38" s="3"/>
      <c r="J38" s="3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92" t="s">
        <v>78</v>
      </c>
      <c r="B39" s="93">
        <v>450.0</v>
      </c>
      <c r="C39" s="81" t="s">
        <v>125</v>
      </c>
      <c r="D39" s="82">
        <f>D36-D38</f>
        <v>8370</v>
      </c>
      <c r="E39" s="3"/>
      <c r="F39" s="9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94" t="s">
        <v>51</v>
      </c>
      <c r="B40" s="94">
        <v>2570.0</v>
      </c>
      <c r="C40" s="81" t="s">
        <v>126</v>
      </c>
      <c r="D40" s="95">
        <f>D39*0.1</f>
        <v>837</v>
      </c>
      <c r="E40" s="3"/>
      <c r="F40" s="9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94" t="s">
        <v>127</v>
      </c>
      <c r="B41" s="2"/>
      <c r="C41" s="81" t="s">
        <v>128</v>
      </c>
      <c r="D41" s="82">
        <f>D39-D40</f>
        <v>7533</v>
      </c>
      <c r="E41" s="3"/>
      <c r="F41" s="9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94" t="s">
        <v>129</v>
      </c>
      <c r="B42" s="2"/>
      <c r="C42" s="2"/>
      <c r="D42" s="2"/>
      <c r="E42" s="3"/>
      <c r="F42" s="9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2"/>
      <c r="C43" s="96" t="s">
        <v>130</v>
      </c>
      <c r="D43" s="97">
        <f>D40+D27</f>
        <v>1252</v>
      </c>
      <c r="E43" s="3"/>
      <c r="F43" s="9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2.25" customHeight="1">
      <c r="A44" s="3"/>
      <c r="B44" s="2"/>
      <c r="C44" s="35" t="s">
        <v>131</v>
      </c>
      <c r="D44" s="12"/>
      <c r="E44" s="3"/>
      <c r="F44" s="9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0.0" customHeight="1">
      <c r="A45" s="3"/>
      <c r="B45" s="2"/>
      <c r="C45" s="35" t="s">
        <v>132</v>
      </c>
      <c r="D45" s="98"/>
      <c r="E45" s="3"/>
      <c r="F45" s="9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2"/>
      <c r="C46" s="2"/>
      <c r="D46" s="2"/>
      <c r="E46" s="3"/>
      <c r="F46" s="9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2"/>
      <c r="C47" s="11" t="s">
        <v>133</v>
      </c>
      <c r="D47" s="12">
        <f>B4+B5+B7+B9+B10+B11+B16+B19+B21+B26+B27+B31+B36+B37+B38+D43+B30</f>
        <v>9827</v>
      </c>
      <c r="E47" s="3"/>
      <c r="F47" s="9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2"/>
      <c r="C48" s="11" t="s">
        <v>134</v>
      </c>
      <c r="D48" s="12">
        <f>D12-D47</f>
        <v>7123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3"/>
      <c r="B49" s="2"/>
      <c r="C49" s="11" t="s">
        <v>135</v>
      </c>
      <c r="D49" s="12">
        <f>B23</f>
        <v>56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7.75" customHeight="1">
      <c r="A50" s="3"/>
      <c r="B50" s="2"/>
      <c r="C50" s="100" t="s">
        <v>136</v>
      </c>
      <c r="D50" s="101">
        <f>D48-D49</f>
        <v>7067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8.5" customHeight="1">
      <c r="A51" s="3"/>
      <c r="B51" s="2"/>
      <c r="C51" s="11" t="s">
        <v>137</v>
      </c>
      <c r="D51" s="102">
        <f>D50*0.2</f>
        <v>1413.4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9.5" customHeight="1">
      <c r="A52" s="3"/>
      <c r="B52" s="2"/>
      <c r="C52" s="103" t="s">
        <v>138</v>
      </c>
      <c r="D52" s="103">
        <f>D50-D51</f>
        <v>5653.6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75" customHeight="1">
      <c r="A53" s="3"/>
      <c r="B53" s="2"/>
      <c r="C53" s="11" t="s">
        <v>110</v>
      </c>
      <c r="D53" s="101">
        <f>B32</f>
        <v>2500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0.25" customHeight="1">
      <c r="A54" s="3"/>
      <c r="B54" s="2"/>
      <c r="C54" s="104" t="s">
        <v>139</v>
      </c>
      <c r="D54" s="105">
        <f>D52-D53</f>
        <v>3153.6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2"/>
      <c r="C55" s="12"/>
      <c r="D55" s="1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9.25" customHeight="1">
      <c r="A56" s="3"/>
      <c r="B56" s="2"/>
      <c r="C56" s="106" t="s">
        <v>140</v>
      </c>
      <c r="D56" s="10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"/>
      <c r="C57" s="12"/>
      <c r="D57" s="1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2"/>
      <c r="C58" s="12"/>
      <c r="D58" s="1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2"/>
      <c r="C59" s="12"/>
      <c r="D59" s="1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2"/>
      <c r="C60" s="12"/>
      <c r="D60" s="1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"/>
      <c r="C61" s="12"/>
      <c r="D61" s="1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07"/>
      <c r="B62" s="107"/>
      <c r="C62" s="12"/>
      <c r="D62" s="1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08"/>
      <c r="B63" s="12"/>
      <c r="C63" s="109"/>
      <c r="D63" s="10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108"/>
      <c r="B64" s="12"/>
      <c r="C64" s="12"/>
      <c r="D64" s="1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108"/>
      <c r="B65" s="12"/>
      <c r="C65" s="12"/>
      <c r="D65" s="1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108"/>
      <c r="B66" s="12"/>
      <c r="C66" s="12"/>
      <c r="D66" s="1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108"/>
      <c r="B67" s="12"/>
      <c r="C67" s="12"/>
      <c r="D67" s="1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108"/>
      <c r="B68" s="12"/>
      <c r="C68" s="12"/>
      <c r="D68" s="1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08"/>
      <c r="B69" s="12"/>
      <c r="C69" s="12"/>
      <c r="D69" s="1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08"/>
      <c r="B70" s="12"/>
      <c r="C70" s="12"/>
      <c r="D70" s="1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08"/>
      <c r="B71" s="12"/>
      <c r="C71" s="12"/>
      <c r="D71" s="1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108"/>
      <c r="B72" s="1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108"/>
      <c r="B73" s="12"/>
      <c r="C73" s="12"/>
      <c r="D73" s="1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08"/>
      <c r="B74" s="12"/>
      <c r="C74" s="12"/>
      <c r="D74" s="1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08"/>
      <c r="B75" s="12"/>
      <c r="C75" s="12"/>
      <c r="D75" s="1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108"/>
      <c r="B76" s="12"/>
      <c r="C76" s="12"/>
      <c r="D76" s="1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08"/>
      <c r="B77" s="12"/>
      <c r="C77" s="12"/>
      <c r="D77" s="1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08"/>
      <c r="B78" s="12"/>
      <c r="C78" s="12"/>
      <c r="D78" s="1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08"/>
      <c r="B79" s="12"/>
      <c r="C79" s="12"/>
      <c r="D79" s="1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08"/>
      <c r="B80" s="12"/>
      <c r="C80" s="12"/>
      <c r="D80" s="1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08"/>
      <c r="B81" s="12"/>
      <c r="C81" s="12"/>
      <c r="D81" s="1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08"/>
      <c r="B82" s="12"/>
      <c r="C82" s="12"/>
      <c r="D82" s="1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08"/>
      <c r="B83" s="12"/>
      <c r="C83" s="101"/>
      <c r="D83" s="101"/>
      <c r="E83" s="3"/>
      <c r="F83" s="3"/>
      <c r="G83" s="3"/>
      <c r="H83" s="1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08"/>
      <c r="B84" s="12"/>
      <c r="C84" s="12"/>
      <c r="D84" s="12"/>
      <c r="E84" s="3"/>
      <c r="F84" s="111"/>
      <c r="G84" s="1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3"/>
      <c r="B85" s="114"/>
      <c r="C85" s="2"/>
      <c r="D85" s="2"/>
      <c r="E85" s="3"/>
      <c r="F85" s="115"/>
      <c r="G85" s="116"/>
      <c r="H85" s="117"/>
      <c r="I85" s="117"/>
      <c r="J85" s="118"/>
      <c r="K85" s="3"/>
      <c r="L85" s="3"/>
      <c r="M85" s="3"/>
      <c r="N85" s="118"/>
      <c r="O85" s="118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08"/>
      <c r="B86" s="12"/>
      <c r="C86" s="2"/>
      <c r="D86" s="2"/>
      <c r="E86" s="3"/>
      <c r="F86" s="119"/>
      <c r="G86" s="117"/>
      <c r="H86" s="117"/>
      <c r="I86" s="117"/>
      <c r="J86" s="118"/>
      <c r="K86" s="3"/>
      <c r="L86" s="3"/>
      <c r="M86" s="3"/>
      <c r="N86" s="118"/>
      <c r="O86" s="118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08"/>
      <c r="B87" s="12"/>
      <c r="C87" s="110"/>
      <c r="D87" s="110"/>
      <c r="E87" s="3"/>
      <c r="F87" s="119"/>
      <c r="G87" s="117"/>
      <c r="H87" s="117"/>
      <c r="I87" s="117"/>
      <c r="J87" s="118"/>
      <c r="K87" s="3"/>
      <c r="L87" s="3"/>
      <c r="M87" s="3"/>
      <c r="N87" s="118"/>
      <c r="O87" s="118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08"/>
      <c r="B88" s="12"/>
      <c r="C88" s="12"/>
      <c r="D88" s="12"/>
      <c r="E88" s="3"/>
      <c r="F88" s="119"/>
      <c r="G88" s="117"/>
      <c r="H88" s="117"/>
      <c r="I88" s="117"/>
      <c r="J88" s="118"/>
      <c r="K88" s="3"/>
      <c r="L88" s="3"/>
      <c r="M88" s="3"/>
      <c r="N88" s="118"/>
      <c r="O88" s="11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108"/>
      <c r="B89" s="12"/>
      <c r="C89" s="12"/>
      <c r="D89" s="12"/>
      <c r="E89" s="3"/>
      <c r="F89" s="119"/>
      <c r="G89" s="117"/>
      <c r="H89" s="117"/>
      <c r="I89" s="117"/>
      <c r="J89" s="118"/>
      <c r="K89" s="3"/>
      <c r="L89" s="3"/>
      <c r="M89" s="3"/>
      <c r="N89" s="118"/>
      <c r="O89" s="118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08"/>
      <c r="B90" s="12"/>
      <c r="C90" s="12"/>
      <c r="D90" s="12"/>
      <c r="E90" s="3"/>
      <c r="F90" s="119"/>
      <c r="G90" s="117"/>
      <c r="H90" s="120"/>
      <c r="I90" s="120"/>
      <c r="J90" s="121"/>
      <c r="K90" s="3"/>
      <c r="L90" s="3"/>
      <c r="M90" s="3"/>
      <c r="N90" s="121"/>
      <c r="O90" s="12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108"/>
      <c r="B91" s="12"/>
      <c r="C91" s="12"/>
      <c r="D91" s="12"/>
      <c r="E91" s="3"/>
      <c r="F91" s="115"/>
      <c r="G91" s="12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08"/>
      <c r="B92" s="12"/>
      <c r="C92" s="12"/>
      <c r="D92" s="12"/>
      <c r="E92" s="3"/>
      <c r="F92" s="122"/>
      <c r="G92" s="11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08"/>
      <c r="B93" s="12"/>
      <c r="C93" s="12"/>
      <c r="D93" s="12"/>
      <c r="E93" s="3"/>
      <c r="F93" s="119"/>
      <c r="G93" s="116"/>
      <c r="H93" s="3"/>
      <c r="I93" s="3"/>
      <c r="J93" s="3"/>
      <c r="K93" s="118"/>
      <c r="L93" s="118"/>
      <c r="M93" s="118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08"/>
      <c r="B94" s="12"/>
      <c r="C94" s="12"/>
      <c r="D94" s="12"/>
      <c r="E94" s="3"/>
      <c r="F94" s="123"/>
      <c r="G94" s="116"/>
      <c r="H94" s="117"/>
      <c r="I94" s="117">
        <v>500.0</v>
      </c>
      <c r="J94" s="118"/>
      <c r="K94" s="118"/>
      <c r="L94" s="118"/>
      <c r="M94" s="118"/>
      <c r="N94" s="118"/>
      <c r="O94" s="118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"/>
      <c r="C95" s="12"/>
      <c r="D95" s="12"/>
      <c r="E95" s="3"/>
      <c r="F95" s="119"/>
      <c r="G95" s="117"/>
      <c r="H95" s="117"/>
      <c r="I95" s="117" t="str">
        <f>G113</f>
        <v/>
      </c>
      <c r="J95" s="118"/>
      <c r="K95" s="118"/>
      <c r="L95" s="118"/>
      <c r="M95" s="118"/>
      <c r="N95" s="118"/>
      <c r="O95" s="118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08"/>
      <c r="B96" s="12"/>
      <c r="C96" s="12"/>
      <c r="D96" s="12"/>
      <c r="E96" s="3"/>
      <c r="F96" s="119"/>
      <c r="G96" s="117"/>
      <c r="H96" s="117"/>
      <c r="I96" s="117" t="str">
        <f>G125</f>
        <v/>
      </c>
      <c r="J96" s="118"/>
      <c r="K96" s="118"/>
      <c r="L96" s="118"/>
      <c r="M96" s="118"/>
      <c r="N96" s="118"/>
      <c r="O96" s="11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108"/>
      <c r="B97" s="12"/>
      <c r="C97" s="12"/>
      <c r="D97" s="12"/>
      <c r="E97" s="3"/>
      <c r="F97" s="119"/>
      <c r="G97" s="117"/>
      <c r="H97" s="116"/>
      <c r="I97" s="117"/>
      <c r="J97" s="118"/>
      <c r="K97" s="118"/>
      <c r="L97" s="118"/>
      <c r="M97" s="118"/>
      <c r="N97" s="118"/>
      <c r="O97" s="118"/>
      <c r="P97" s="3">
        <f>SUM(P94:P96)</f>
        <v>0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108"/>
      <c r="B98" s="12"/>
      <c r="C98" s="12"/>
      <c r="D98" s="12"/>
      <c r="E98" s="3"/>
      <c r="F98" s="123"/>
      <c r="G98" s="116"/>
      <c r="H98" s="117"/>
      <c r="I98" s="124" t="str">
        <f>B115</f>
        <v/>
      </c>
      <c r="J98" s="118"/>
      <c r="K98" s="121"/>
      <c r="L98" s="121"/>
      <c r="M98" s="121"/>
      <c r="N98" s="118"/>
      <c r="O98" s="11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108"/>
      <c r="B99" s="12"/>
      <c r="C99" s="12"/>
      <c r="D99" s="12"/>
      <c r="E99" s="3"/>
      <c r="F99" s="119"/>
      <c r="G99" s="117"/>
      <c r="H99" s="117"/>
      <c r="I99" s="124" t="str">
        <f>B125</f>
        <v/>
      </c>
      <c r="J99" s="118"/>
      <c r="K99" s="3"/>
      <c r="L99" s="3"/>
      <c r="M99" s="3"/>
      <c r="N99" s="118"/>
      <c r="O99" s="118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8.5" customHeight="1">
      <c r="A100" s="108"/>
      <c r="B100" s="12"/>
      <c r="C100" s="12"/>
      <c r="D100" s="12"/>
      <c r="E100" s="3"/>
      <c r="F100" s="119"/>
      <c r="G100" s="117"/>
      <c r="H100" s="125"/>
      <c r="I100" s="124">
        <f>G101-B123</f>
        <v>0</v>
      </c>
      <c r="J100" s="118"/>
      <c r="K100" s="3"/>
      <c r="L100" s="3"/>
      <c r="M100" s="3"/>
      <c r="N100" s="118"/>
      <c r="O100" s="118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108"/>
      <c r="B101" s="12"/>
      <c r="C101" s="12"/>
      <c r="D101" s="12"/>
      <c r="E101" s="3"/>
      <c r="F101" s="126"/>
      <c r="G101" s="125"/>
      <c r="H101" s="117"/>
      <c r="I101" s="124" t="str">
        <f>B132</f>
        <v/>
      </c>
      <c r="J101" s="118"/>
      <c r="K101" s="3"/>
      <c r="L101" s="3"/>
      <c r="M101" s="3"/>
      <c r="N101" s="118"/>
      <c r="O101" s="11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108"/>
      <c r="B102" s="12"/>
      <c r="C102" s="12"/>
      <c r="D102" s="12"/>
      <c r="E102" s="3"/>
      <c r="F102" s="119"/>
      <c r="G102" s="117"/>
      <c r="H102" s="127"/>
      <c r="I102" s="117">
        <f>SUM(I94:I101)</f>
        <v>500</v>
      </c>
      <c r="J102" s="118"/>
      <c r="K102" s="118"/>
      <c r="L102" s="118"/>
      <c r="M102" s="118"/>
      <c r="N102" s="118"/>
      <c r="O102" s="118"/>
      <c r="P102" s="3">
        <f>SUM(P98:P101)</f>
        <v>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108"/>
      <c r="B103" s="12"/>
      <c r="C103" s="12"/>
      <c r="D103" s="12"/>
      <c r="E103" s="3"/>
      <c r="F103" s="128"/>
      <c r="G103" s="129"/>
      <c r="H103" s="3"/>
      <c r="I103" s="3"/>
      <c r="J103" s="3"/>
      <c r="K103" s="118"/>
      <c r="L103" s="118"/>
      <c r="M103" s="11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108"/>
      <c r="B104" s="12"/>
      <c r="C104" s="12"/>
      <c r="D104" s="12"/>
      <c r="E104" s="3"/>
      <c r="F104" s="3"/>
      <c r="G104" s="3"/>
      <c r="H104" s="3"/>
      <c r="I104" s="3"/>
      <c r="J104" s="3"/>
      <c r="K104" s="118"/>
      <c r="L104" s="118"/>
      <c r="M104" s="11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108"/>
      <c r="B105" s="12"/>
      <c r="C105" s="12"/>
      <c r="D105" s="12"/>
      <c r="E105" s="3"/>
      <c r="F105" s="130"/>
      <c r="G105" s="3"/>
      <c r="H105" s="3"/>
      <c r="I105" s="3"/>
      <c r="J105" s="3"/>
      <c r="K105" s="118"/>
      <c r="L105" s="118"/>
      <c r="M105" s="11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131"/>
      <c r="B106" s="101"/>
      <c r="C106" s="12"/>
      <c r="D106" s="12"/>
      <c r="E106" s="3"/>
      <c r="F106" s="83"/>
      <c r="G106" s="3"/>
      <c r="H106" s="3"/>
      <c r="I106" s="3"/>
      <c r="J106" s="3"/>
      <c r="K106" s="118"/>
      <c r="L106" s="118"/>
      <c r="M106" s="11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108"/>
      <c r="B107" s="12"/>
      <c r="C107" s="12"/>
      <c r="D107" s="12"/>
      <c r="E107" s="3"/>
      <c r="F107" s="119"/>
      <c r="G107" s="3"/>
      <c r="H107" s="118"/>
      <c r="I107" s="3"/>
      <c r="J107" s="3"/>
      <c r="K107" s="118"/>
      <c r="L107" s="118"/>
      <c r="M107" s="11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"/>
      <c r="C108" s="12"/>
      <c r="D108" s="12"/>
      <c r="E108" s="3"/>
      <c r="F108" s="132"/>
      <c r="G108" s="117"/>
      <c r="H108" s="118"/>
      <c r="I108" s="3" t="s">
        <v>141</v>
      </c>
      <c r="J108" s="3"/>
      <c r="K108" s="118"/>
      <c r="L108" s="118"/>
      <c r="M108" s="11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"/>
      <c r="C109" s="12"/>
      <c r="D109" s="12"/>
      <c r="E109" s="3"/>
      <c r="F109" s="119"/>
      <c r="G109" s="117"/>
      <c r="H109" s="118"/>
      <c r="I109" s="3" t="s">
        <v>142</v>
      </c>
      <c r="J109" s="3"/>
      <c r="K109" s="118"/>
      <c r="L109" s="118"/>
      <c r="M109" s="11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110"/>
      <c r="B110" s="110"/>
      <c r="C110" s="12"/>
      <c r="D110" s="12"/>
      <c r="E110" s="3"/>
      <c r="F110" s="119"/>
      <c r="G110" s="117"/>
      <c r="H110" s="118"/>
      <c r="I110" s="3" t="s">
        <v>143</v>
      </c>
      <c r="J110" s="3"/>
      <c r="K110" s="118"/>
      <c r="L110" s="118"/>
      <c r="M110" s="11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108"/>
      <c r="B111" s="12"/>
      <c r="C111" s="12"/>
      <c r="D111" s="12"/>
      <c r="E111" s="3"/>
      <c r="F111" s="119"/>
      <c r="G111" s="117"/>
      <c r="H111" s="11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108"/>
      <c r="B112" s="12"/>
      <c r="C112" s="12"/>
      <c r="D112" s="12"/>
      <c r="E112" s="3"/>
      <c r="F112" s="119"/>
      <c r="G112" s="117"/>
      <c r="H112" s="118"/>
      <c r="I112" s="3" t="s">
        <v>144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108"/>
      <c r="B113" s="12"/>
      <c r="C113" s="12"/>
      <c r="D113" s="12"/>
      <c r="E113" s="3"/>
      <c r="F113" s="119"/>
      <c r="G113" s="117"/>
      <c r="H113" s="11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108"/>
      <c r="B114" s="12"/>
      <c r="C114" s="12"/>
      <c r="D114" s="12"/>
      <c r="E114" s="3"/>
      <c r="F114" s="119"/>
      <c r="G114" s="117"/>
      <c r="H114" s="118"/>
      <c r="I114" s="3" t="s">
        <v>145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108"/>
      <c r="B115" s="12"/>
      <c r="C115" s="12"/>
      <c r="D115" s="12"/>
      <c r="E115" s="3"/>
      <c r="F115" s="119"/>
      <c r="G115" s="117"/>
      <c r="H115" s="11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108"/>
      <c r="B116" s="12"/>
      <c r="C116" s="12"/>
      <c r="D116" s="12"/>
      <c r="E116" s="3"/>
      <c r="F116" s="119"/>
      <c r="G116" s="117"/>
      <c r="H116" s="118"/>
      <c r="I116" s="3" t="s">
        <v>146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108"/>
      <c r="B117" s="12"/>
      <c r="C117" s="12"/>
      <c r="D117" s="12"/>
      <c r="E117" s="3"/>
      <c r="F117" s="119"/>
      <c r="G117" s="117"/>
      <c r="H117" s="133"/>
      <c r="I117" s="134" t="s">
        <v>141</v>
      </c>
      <c r="J117" s="134"/>
      <c r="K117" s="3"/>
      <c r="L117" s="3"/>
      <c r="M117" s="3"/>
      <c r="N117" s="134"/>
      <c r="O117" s="134"/>
      <c r="P117" s="83" t="s">
        <v>147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108"/>
      <c r="B118" s="12"/>
      <c r="C118" s="12"/>
      <c r="D118" s="12"/>
      <c r="E118" s="3"/>
      <c r="F118" s="135"/>
      <c r="G118" s="136"/>
      <c r="H118" s="118"/>
      <c r="I118" s="3" t="s">
        <v>148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108"/>
      <c r="B119" s="12"/>
      <c r="C119" s="2"/>
      <c r="D119" s="2"/>
      <c r="E119" s="3"/>
      <c r="F119" s="119"/>
      <c r="G119" s="117"/>
      <c r="H119" s="118"/>
      <c r="I119" s="3" t="s">
        <v>149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108"/>
      <c r="B120" s="12"/>
      <c r="C120" s="2"/>
      <c r="D120" s="2"/>
      <c r="E120" s="3"/>
      <c r="F120" s="119"/>
      <c r="G120" s="117"/>
      <c r="H120" s="11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108"/>
      <c r="B121" s="12"/>
      <c r="C121" s="2"/>
      <c r="D121" s="2"/>
      <c r="E121" s="3"/>
      <c r="F121" s="119"/>
      <c r="G121" s="117"/>
      <c r="H121" s="11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108"/>
      <c r="B122" s="12"/>
      <c r="C122" s="2"/>
      <c r="D122" s="2"/>
      <c r="E122" s="3"/>
      <c r="F122" s="119"/>
      <c r="G122" s="117"/>
      <c r="H122" s="11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108"/>
      <c r="B123" s="12"/>
      <c r="C123" s="2"/>
      <c r="D123" s="2"/>
      <c r="E123" s="3"/>
      <c r="F123" s="119"/>
      <c r="G123" s="117"/>
      <c r="H123" s="1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108"/>
      <c r="B124" s="12"/>
      <c r="C124" s="2"/>
      <c r="D124" s="2"/>
      <c r="E124" s="3"/>
      <c r="F124" s="119"/>
      <c r="G124" s="117"/>
      <c r="H124" s="118"/>
      <c r="I124" s="3" t="s">
        <v>150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108"/>
      <c r="B125" s="12"/>
      <c r="C125" s="2"/>
      <c r="D125" s="2"/>
      <c r="E125" s="3"/>
      <c r="F125" s="119"/>
      <c r="G125" s="117"/>
      <c r="H125" s="118"/>
      <c r="I125" s="3"/>
      <c r="J125" s="3"/>
      <c r="K125" s="134"/>
      <c r="L125" s="134"/>
      <c r="M125" s="13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44.25" customHeight="1">
      <c r="A126" s="108"/>
      <c r="B126" s="12"/>
      <c r="C126" s="2"/>
      <c r="D126" s="2"/>
      <c r="E126" s="3"/>
      <c r="F126" s="119"/>
      <c r="G126" s="117"/>
      <c r="H126" s="118"/>
      <c r="I126" s="3" t="s">
        <v>151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108"/>
      <c r="B127" s="12"/>
      <c r="C127" s="2"/>
      <c r="D127" s="2"/>
      <c r="E127" s="3"/>
      <c r="F127" s="132"/>
      <c r="G127" s="117"/>
      <c r="H127" s="11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108"/>
      <c r="B128" s="12"/>
      <c r="C128" s="2"/>
      <c r="D128" s="2"/>
      <c r="E128" s="137"/>
      <c r="F128" s="119"/>
      <c r="G128" s="117"/>
      <c r="H128" s="1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108"/>
      <c r="B129" s="12"/>
      <c r="C129" s="2"/>
      <c r="D129" s="2"/>
      <c r="E129" s="3"/>
      <c r="F129" s="119"/>
      <c r="G129" s="117"/>
      <c r="H129" s="11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108"/>
      <c r="B130" s="12"/>
      <c r="C130" s="2"/>
      <c r="D130" s="2"/>
      <c r="E130" s="3"/>
      <c r="F130" s="119"/>
      <c r="G130" s="117"/>
      <c r="H130" s="11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108"/>
      <c r="B131" s="12"/>
      <c r="C131" s="2"/>
      <c r="D131" s="2"/>
      <c r="E131" s="3"/>
      <c r="F131" s="119"/>
      <c r="G131" s="117"/>
      <c r="H131" s="11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108"/>
      <c r="B132" s="12"/>
      <c r="C132" s="138"/>
      <c r="D132" s="138"/>
      <c r="E132" s="3"/>
      <c r="F132" s="119"/>
      <c r="G132" s="117"/>
      <c r="H132" s="11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108"/>
      <c r="B133" s="12"/>
      <c r="C133" s="2"/>
      <c r="D133" s="2"/>
      <c r="E133" s="3"/>
      <c r="F133" s="119"/>
      <c r="G133" s="117"/>
      <c r="H133" s="118"/>
      <c r="I133" s="3" t="s">
        <v>152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108"/>
      <c r="B134" s="12"/>
      <c r="C134" s="2"/>
      <c r="D134" s="2"/>
      <c r="E134" s="3"/>
      <c r="F134" s="119"/>
      <c r="G134" s="117"/>
      <c r="H134" s="118"/>
      <c r="I134" s="3" t="s">
        <v>153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9.25" customHeight="1">
      <c r="A135" s="108"/>
      <c r="B135" s="12"/>
      <c r="C135" s="2"/>
      <c r="D135" s="2"/>
      <c r="E135" s="137"/>
      <c r="F135" s="119"/>
      <c r="G135" s="117"/>
      <c r="H135" s="11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108"/>
      <c r="B136" s="12"/>
      <c r="C136" s="2"/>
      <c r="D136" s="2"/>
      <c r="E136" s="3"/>
      <c r="F136" s="132"/>
      <c r="G136" s="117"/>
      <c r="H136" s="118"/>
      <c r="I136" s="3" t="s">
        <v>154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108"/>
      <c r="B137" s="12"/>
      <c r="C137" s="2"/>
      <c r="D137" s="2"/>
      <c r="E137" s="3"/>
      <c r="F137" s="132"/>
      <c r="G137" s="117"/>
      <c r="H137" s="11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108"/>
      <c r="B138" s="12"/>
      <c r="C138" s="2"/>
      <c r="D138" s="2"/>
      <c r="E138" s="137"/>
      <c r="F138" s="119"/>
      <c r="G138" s="117"/>
      <c r="H138" s="11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108"/>
      <c r="B139" s="12"/>
      <c r="C139" s="138"/>
      <c r="D139" s="138"/>
      <c r="E139" s="3"/>
      <c r="F139" s="119"/>
      <c r="G139" s="117"/>
      <c r="H139" s="118"/>
      <c r="I139" s="3" t="s">
        <v>155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108"/>
      <c r="B140" s="12"/>
      <c r="C140" s="2"/>
      <c r="D140" s="2"/>
      <c r="E140" s="3"/>
      <c r="F140" s="119"/>
      <c r="G140" s="117"/>
      <c r="H140" s="11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108"/>
      <c r="B141" s="12"/>
      <c r="C141" s="2"/>
      <c r="D141" s="2"/>
      <c r="E141" s="3"/>
      <c r="F141" s="119"/>
      <c r="G141" s="117"/>
      <c r="H141" s="118"/>
      <c r="I141" s="3" t="s">
        <v>156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"/>
      <c r="C142" s="138"/>
      <c r="D142" s="138"/>
      <c r="E142" s="3"/>
      <c r="F142" s="119"/>
      <c r="G142" s="117"/>
      <c r="H142" s="11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"/>
      <c r="C143" s="2"/>
      <c r="D143" s="2"/>
      <c r="E143" s="3"/>
      <c r="F143" s="132"/>
      <c r="G143" s="117"/>
      <c r="H143" s="11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"/>
      <c r="C144" s="2"/>
      <c r="D144" s="2"/>
      <c r="E144" s="3"/>
      <c r="F144" s="119"/>
      <c r="G144" s="117"/>
      <c r="H144" s="118"/>
      <c r="I144" s="3" t="s">
        <v>157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"/>
      <c r="C145" s="2"/>
      <c r="D145" s="2"/>
      <c r="E145" s="3"/>
      <c r="F145" s="119" t="s">
        <v>158</v>
      </c>
      <c r="G145" s="117">
        <f>G143-G144</f>
        <v>0</v>
      </c>
      <c r="H145" s="11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"/>
      <c r="C146" s="2"/>
      <c r="D146" s="2"/>
      <c r="E146" s="3"/>
      <c r="F146" s="119" t="s">
        <v>110</v>
      </c>
      <c r="G146" s="124" t="str">
        <f>B139</f>
        <v/>
      </c>
      <c r="H146" s="118"/>
      <c r="I146" s="3" t="s">
        <v>159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"/>
      <c r="C147" s="2"/>
      <c r="D147" s="2"/>
      <c r="E147" s="3"/>
      <c r="F147" s="119" t="s">
        <v>139</v>
      </c>
      <c r="G147" s="124">
        <f>G145-G146</f>
        <v>0</v>
      </c>
      <c r="H147" s="11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"/>
      <c r="C148" s="2"/>
      <c r="D148" s="2"/>
      <c r="E148" s="3"/>
      <c r="F148" s="3"/>
      <c r="G148" s="11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2:B2"/>
    <mergeCell ref="K2:L2"/>
    <mergeCell ref="A3:B3"/>
    <mergeCell ref="K3:L3"/>
    <mergeCell ref="C28:C29"/>
    <mergeCell ref="F84:G84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2025-01-23T14:58:29Z</dcterms:created>
  <dc:creator>manoj</dc:creator>
</cp:coreProperties>
</file>