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P\Downloads\SNG_AMT\"/>
    </mc:Choice>
  </mc:AlternateContent>
  <xr:revisionPtr revIDLastSave="0" documentId="13_ncr:1_{697FEC2A-76BA-4E37-BEC6-97B7C3BD1209}" xr6:coauthVersionLast="47" xr6:coauthVersionMax="47" xr10:uidLastSave="{00000000-0000-0000-0000-000000000000}"/>
  <bookViews>
    <workbookView xWindow="5790" yWindow="409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G14" i="1"/>
  <c r="F14" i="1"/>
  <c r="G11" i="1"/>
  <c r="G12" i="1"/>
  <c r="G13" i="1"/>
  <c r="G10" i="1"/>
  <c r="F11" i="1"/>
  <c r="F12" i="1"/>
  <c r="F13" i="1"/>
  <c r="F10" i="1"/>
  <c r="E11" i="1"/>
  <c r="E12" i="1"/>
  <c r="E13" i="1"/>
  <c r="E10" i="1"/>
  <c r="D11" i="1"/>
  <c r="D12" i="1"/>
  <c r="D13" i="1"/>
  <c r="D10" i="1"/>
  <c r="E2" i="1"/>
  <c r="D2" i="1"/>
  <c r="N6" i="1"/>
  <c r="M6" i="1"/>
  <c r="L6" i="1"/>
  <c r="M3" i="1"/>
  <c r="M4" i="1"/>
  <c r="M5" i="1"/>
  <c r="M2" i="1"/>
  <c r="I2" i="1"/>
  <c r="L3" i="1"/>
  <c r="L4" i="1"/>
  <c r="L5" i="1"/>
  <c r="L2" i="1"/>
  <c r="I3" i="1"/>
  <c r="I4" i="1"/>
  <c r="I5" i="1"/>
  <c r="H3" i="1"/>
  <c r="H4" i="1"/>
  <c r="H5" i="1"/>
  <c r="H2" i="1"/>
  <c r="E3" i="1"/>
  <c r="E4" i="1"/>
  <c r="E5" i="1"/>
  <c r="D3" i="1"/>
  <c r="D4" i="1"/>
  <c r="D6" i="1" s="1"/>
  <c r="D5" i="1"/>
  <c r="I6" i="1" l="1"/>
  <c r="H6" i="1"/>
  <c r="E6" i="1"/>
  <c r="F6" i="1" s="1"/>
  <c r="J6" i="1" l="1"/>
</calcChain>
</file>

<file path=xl/sharedStrings.xml><?xml version="1.0" encoding="utf-8"?>
<sst xmlns="http://schemas.openxmlformats.org/spreadsheetml/2006/main" count="21" uniqueCount="20">
  <si>
    <t>Component</t>
  </si>
  <si>
    <t>Kdi value</t>
  </si>
  <si>
    <t>Mole fraction</t>
  </si>
  <si>
    <t xml:space="preserve">Solvent </t>
  </si>
  <si>
    <t>Component 1</t>
  </si>
  <si>
    <t>Component 2</t>
  </si>
  <si>
    <t>Carrier</t>
  </si>
  <si>
    <t>Shi_k+1</t>
  </si>
  <si>
    <t>f_shi (shi = 0.1)</t>
  </si>
  <si>
    <t>f'_shi = (shi = 0.1)</t>
  </si>
  <si>
    <t>f_shi (shi = 0.115415)</t>
  </si>
  <si>
    <t>f'_shi (shi = 0.115415)</t>
  </si>
  <si>
    <t>f_shi (shi = 0.121827495)</t>
  </si>
  <si>
    <t>f'_shi (shi = 0.121827495)</t>
  </si>
  <si>
    <t>zi</t>
  </si>
  <si>
    <t>ki</t>
  </si>
  <si>
    <t>xi_E</t>
  </si>
  <si>
    <t>Zi_new</t>
  </si>
  <si>
    <t>Wi_new_R</t>
  </si>
  <si>
    <t>Wi_new_E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</si>
</sst>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topLeftCell="D5" zoomScale="112" workbookViewId="0">
      <selection activeCell="F16" sqref="F16"/>
    </sheetView>
  </sheetViews>
  <sheetFormatPr defaultRowHeight="15" x14ac:dyDescent="0.25"/>
  <cols>
    <col min="1" max="1" width="13.5703125" customWidth="1"/>
    <col min="2" max="3" width="13.42578125" customWidth="1"/>
    <col min="4" max="4" width="15.7109375" customWidth="1"/>
    <col min="5" max="5" width="17.42578125" customWidth="1"/>
    <col min="6" max="6" width="10.7109375" customWidth="1"/>
    <col min="7" max="7" width="10.5703125" customWidth="1"/>
    <col min="8" max="8" width="18.42578125" customWidth="1"/>
    <col min="9" max="9" width="20.28515625" customWidth="1"/>
    <col min="10" max="10" width="12.28515625" customWidth="1"/>
    <col min="12" max="12" width="21.7109375" customWidth="1"/>
    <col min="13" max="13" width="22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7</v>
      </c>
      <c r="H1" t="s">
        <v>10</v>
      </c>
      <c r="I1" t="s">
        <v>11</v>
      </c>
      <c r="L1" t="s">
        <v>12</v>
      </c>
      <c r="M1" t="s">
        <v>13</v>
      </c>
    </row>
    <row r="2" spans="1:14" x14ac:dyDescent="0.25">
      <c r="A2" t="s">
        <v>3</v>
      </c>
      <c r="B2">
        <v>4.2</v>
      </c>
      <c r="C2">
        <v>0.1</v>
      </c>
      <c r="D2">
        <f>(C2*(1-B2))/(1+(0.2*(B2-1)))</f>
        <v>-0.19512195121951223</v>
      </c>
      <c r="E2">
        <f>(C2*POWER((1-B2),2)/POWER((1+(0.2*(B2-1))),2))</f>
        <v>0.380725758477097</v>
      </c>
      <c r="H2">
        <f>(C2*(1-B2))/(1+(0.115415*(B2-1)))</f>
        <v>-0.23369127046259189</v>
      </c>
      <c r="I2">
        <f>(C2*POWER((1-B2),2)/POWER((1+(0.115415*(B2-1))),2))</f>
        <v>0.54611609890420265</v>
      </c>
      <c r="L2">
        <f>(C2*(1-B2))/(1+(0.121827495*(B2-1)))</f>
        <v>-0.23024100742229092</v>
      </c>
      <c r="M2">
        <f>(C2*POWER((1-B2),2)/POWER((1+(0.121827495*(B2-1))),2))</f>
        <v>0.5301092149883142</v>
      </c>
    </row>
    <row r="3" spans="1:14" x14ac:dyDescent="0.25">
      <c r="A3" t="s">
        <v>4</v>
      </c>
      <c r="B3">
        <v>1.75</v>
      </c>
      <c r="C3">
        <v>0.2</v>
      </c>
      <c r="D3">
        <f t="shared" ref="D3:D5" si="0">(C3*(1-B3))/(1+(0.2*(B3-1)))</f>
        <v>-0.13043478260869568</v>
      </c>
      <c r="E3">
        <f t="shared" ref="E3:E5" si="1">(C3*POWER((1-B3),2)/POWER((1+(0.2*(B3-1))),2))</f>
        <v>8.506616257088849E-2</v>
      </c>
      <c r="H3">
        <f t="shared" ref="H3:H5" si="2">(C3*(1-B3))/(1+(0.115415*(B3-1)))</f>
        <v>-0.13805020195594131</v>
      </c>
      <c r="I3">
        <f t="shared" ref="I3:I5" si="3">(C3*POWER((1-B3),2)/POWER((1+(0.115415*(B3-1))),2))</f>
        <v>9.5289291300380885E-2</v>
      </c>
      <c r="L3">
        <f t="shared" ref="L3:L5" si="4">(C3*(1-B3))/(1+(0.121827495*(B3-1)))</f>
        <v>-0.13744185254702723</v>
      </c>
      <c r="M3">
        <f t="shared" ref="M3:M5" si="5">(C3*POWER((1-B3),2)/POWER((1+(0.121827495*(B3-1))),2))</f>
        <v>9.4451314157793856E-2</v>
      </c>
    </row>
    <row r="4" spans="1:14" x14ac:dyDescent="0.25">
      <c r="A4" t="s">
        <v>5</v>
      </c>
      <c r="B4">
        <v>0.74</v>
      </c>
      <c r="C4">
        <v>0.3</v>
      </c>
      <c r="D4">
        <f t="shared" si="0"/>
        <v>8.2278481012658236E-2</v>
      </c>
      <c r="E4">
        <f t="shared" si="1"/>
        <v>2.256582812583454E-2</v>
      </c>
      <c r="H4">
        <f t="shared" si="2"/>
        <v>8.0413026044232727E-2</v>
      </c>
      <c r="I4">
        <f t="shared" si="3"/>
        <v>2.1554182525301509E-2</v>
      </c>
      <c r="L4">
        <f t="shared" si="4"/>
        <v>8.055148011050535E-2</v>
      </c>
      <c r="M4">
        <f t="shared" si="5"/>
        <v>2.1628469826643799E-2</v>
      </c>
    </row>
    <row r="5" spans="1:14" x14ac:dyDescent="0.25">
      <c r="A5" t="s">
        <v>6</v>
      </c>
      <c r="B5">
        <v>0.34</v>
      </c>
      <c r="C5">
        <v>0.4</v>
      </c>
      <c r="D5">
        <f t="shared" si="0"/>
        <v>0.30414746543778798</v>
      </c>
      <c r="E5">
        <f t="shared" si="1"/>
        <v>0.23126420183057608</v>
      </c>
      <c r="H5">
        <f t="shared" si="2"/>
        <v>0.2857680682544041</v>
      </c>
      <c r="I5">
        <f t="shared" si="3"/>
        <v>0.20415847208463442</v>
      </c>
      <c r="L5">
        <f t="shared" si="4"/>
        <v>0.28708325860663947</v>
      </c>
      <c r="M5">
        <f t="shared" si="5"/>
        <v>0.20604199343051655</v>
      </c>
    </row>
    <row r="6" spans="1:14" x14ac:dyDescent="0.25">
      <c r="D6">
        <f>SUM(D2:D5)</f>
        <v>6.0869212622238267E-2</v>
      </c>
      <c r="E6">
        <f>SUM(E2:E5)</f>
        <v>0.71962195100439608</v>
      </c>
      <c r="F6">
        <f xml:space="preserve"> 0.2 - (D6/E6)</f>
        <v>0.11541501403996719</v>
      </c>
      <c r="H6">
        <f>SUM(H2:H5)</f>
        <v>-5.5603781198963476E-3</v>
      </c>
      <c r="I6">
        <f>SUM(I2:I5)</f>
        <v>0.86711804481451948</v>
      </c>
      <c r="J6">
        <f>F6 - (H6/I6)</f>
        <v>0.12182749519307909</v>
      </c>
      <c r="L6">
        <f>SUM(L2:L5)</f>
        <v>-4.8121252173349838E-5</v>
      </c>
      <c r="M6">
        <f>SUM(M2:M5)</f>
        <v>0.85223099240326838</v>
      </c>
      <c r="N6">
        <f>0.121827495 - (L6/M6)</f>
        <v>0.1218839600342481</v>
      </c>
    </row>
    <row r="9" spans="1:14" x14ac:dyDescent="0.25">
      <c r="A9" t="s">
        <v>0</v>
      </c>
      <c r="B9" t="s">
        <v>14</v>
      </c>
      <c r="C9" t="s">
        <v>15</v>
      </c>
      <c r="D9" t="s">
        <v>16</v>
      </c>
      <c r="E9" t="s">
        <v>17</v>
      </c>
      <c r="F9" t="s">
        <v>19</v>
      </c>
      <c r="G9" t="s">
        <v>18</v>
      </c>
    </row>
    <row r="10" spans="1:14" x14ac:dyDescent="0.25">
      <c r="A10">
        <v>1</v>
      </c>
      <c r="B10">
        <v>0.01</v>
      </c>
      <c r="C10">
        <v>16.2</v>
      </c>
      <c r="D10">
        <f>B10*C10/(1+(0.472351*(C10-1)))</f>
        <v>1.9805042099651345E-2</v>
      </c>
      <c r="E10">
        <f>(B10+D10)/2</f>
        <v>1.4902521049825673E-2</v>
      </c>
      <c r="F10">
        <f>E10*2*(C10/(1+C10))</f>
        <v>2.8072190814787897E-2</v>
      </c>
      <c r="G10">
        <f>(E10*2) - F10</f>
        <v>1.7328512848634493E-3</v>
      </c>
    </row>
    <row r="11" spans="1:14" x14ac:dyDescent="0.25">
      <c r="A11">
        <v>2</v>
      </c>
      <c r="B11">
        <v>0.15</v>
      </c>
      <c r="C11">
        <v>5.2</v>
      </c>
      <c r="D11">
        <f t="shared" ref="D11:D13" si="6">B11*C11/(1+(0.472351*(C11-1)))</f>
        <v>0.26140512224007295</v>
      </c>
      <c r="E11">
        <f t="shared" ref="E11:E13" si="7">(B11+D11)/2</f>
        <v>0.20570256112003649</v>
      </c>
      <c r="F11">
        <f t="shared" ref="F11:F13" si="8">E11*2*(C11/(1+C11))</f>
        <v>0.34504945736264186</v>
      </c>
      <c r="G11">
        <f t="shared" ref="G11:G13" si="9">(E11*2) - F11</f>
        <v>6.6355664877431109E-2</v>
      </c>
    </row>
    <row r="12" spans="1:14" x14ac:dyDescent="0.25">
      <c r="A12">
        <v>3</v>
      </c>
      <c r="B12">
        <v>0.39</v>
      </c>
      <c r="C12">
        <v>1.98</v>
      </c>
      <c r="D12">
        <f t="shared" si="6"/>
        <v>0.52785419313713255</v>
      </c>
      <c r="E12">
        <f t="shared" si="7"/>
        <v>0.45892709656856628</v>
      </c>
      <c r="F12">
        <f t="shared" si="8"/>
        <v>0.60984943033943706</v>
      </c>
      <c r="G12">
        <f t="shared" si="9"/>
        <v>0.30800476279769551</v>
      </c>
    </row>
    <row r="13" spans="1:14" x14ac:dyDescent="0.25">
      <c r="A13">
        <v>4</v>
      </c>
      <c r="B13">
        <v>0.45</v>
      </c>
      <c r="C13">
        <v>0.28000000000000003</v>
      </c>
      <c r="D13">
        <f t="shared" si="6"/>
        <v>0.1909359145121115</v>
      </c>
      <c r="E13">
        <f t="shared" si="7"/>
        <v>0.32046795725605576</v>
      </c>
      <c r="F13">
        <f t="shared" si="8"/>
        <v>0.1402047312995244</v>
      </c>
      <c r="G13">
        <f t="shared" si="9"/>
        <v>0.50073118321258714</v>
      </c>
    </row>
    <row r="14" spans="1:14" x14ac:dyDescent="0.25">
      <c r="F14">
        <f>SUM(F10:F13)</f>
        <v>1.1231758098163913</v>
      </c>
      <c r="G14">
        <f>SUM(G10:G13)</f>
        <v>0.87682446217257715</v>
      </c>
    </row>
    <row r="15" spans="1:14" x14ac:dyDescent="0.25">
      <c r="F15">
        <f>SUM(F14:G14)</f>
        <v>2.0000002719889682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Purvi Bhardwaj</cp:lastModifiedBy>
  <dcterms:created xsi:type="dcterms:W3CDTF">2015-06-05T18:17:20Z</dcterms:created>
  <dcterms:modified xsi:type="dcterms:W3CDTF">2024-02-20T04:29:47Z</dcterms:modified>
</cp:coreProperties>
</file>