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shkal\Downloads\"/>
    </mc:Choice>
  </mc:AlternateContent>
  <xr:revisionPtr revIDLastSave="0" documentId="13_ncr:1_{D6184F3C-7EE9-4C47-9FB1-185CDEBD95D2}" xr6:coauthVersionLast="47" xr6:coauthVersionMax="47" xr10:uidLastSave="{00000000-0000-0000-0000-000000000000}"/>
  <bookViews>
    <workbookView xWindow="-108" yWindow="-108" windowWidth="23256" windowHeight="12576" tabRatio="744" activeTab="7" xr2:uid="{00000000-000D-0000-FFFF-FFFF00000000}"/>
  </bookViews>
  <sheets>
    <sheet name="Assumptions" sheetId="1" r:id="rId1"/>
    <sheet name="Debt Sch." sheetId="5" r:id="rId2"/>
    <sheet name="Equity Sch." sheetId="9" r:id="rId3"/>
    <sheet name="Asset Sch." sheetId="6" r:id="rId4"/>
    <sheet name="Revenue Calc." sheetId="7" r:id="rId5"/>
    <sheet name="Cost Calc." sheetId="8" r:id="rId6"/>
    <sheet name="PL" sheetId="3" r:id="rId7"/>
    <sheet name="BS" sheetId="2" r:id="rId8"/>
    <sheet name="CFS" sheetId="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__1__123Graph_ACHART_3" hidden="1">'[1]Super Region'!$D$12:$D$14</definedName>
    <definedName name="___2__123Graph_ACHART_6" hidden="1">'[1]YTD Actual'!$D$13:$D$13</definedName>
    <definedName name="___3__123Graph_ACHART_9" hidden="1">[1]Region!$D$11:$D$26</definedName>
    <definedName name="___4__123Graph_BCHART_1" hidden="1">[2]SSDGrowth!$F$13:$F$24</definedName>
    <definedName name="___5__123Graph_BCHART_6" hidden="1">'[1]YTD Actual'!$D$12:$D$12</definedName>
    <definedName name="___a1" hidden="1">{#N/A,#N/A,TRUE,"Overall";#N/A,#N/A,TRUE,"Region Wise ";#N/A,#N/A,TRUE,"Client Wise"}</definedName>
    <definedName name="___q1" hidden="1">{#N/A,#N/A,TRUE,"Overall";#N/A,#N/A,TRUE,"Region Wise ";#N/A,#N/A,TRUE,"Client Wise"}</definedName>
    <definedName name="___thinkcellM0YAAAAAAAAAAAAAjjnNnTF8TkKLFpIfH6Pvxw" hidden="1">'[3]Monthly SOLD History'!#REF!</definedName>
    <definedName name="___thinkcellM0YAAAAAAAABAAAAWWVeXoploU29aICLpJlPOA" hidden="1">'[3]Monthly SOLD History'!#REF!</definedName>
    <definedName name="___x1" hidden="1">{#N/A,#N/A,TRUE,"Overall";#N/A,#N/A,TRUE,"Region Wise ";#N/A,#N/A,TRUE,"Client Wise"}</definedName>
    <definedName name="__1__123Graph_ACHART_3" hidden="1">'[1]Super Region'!$D$12:$D$14</definedName>
    <definedName name="__2__123Graph_ACHART_6" hidden="1">'[1]YTD Actual'!$D$13:$D$13</definedName>
    <definedName name="__3__123Graph_ACHART_9" hidden="1">[1]Region!$D$11:$D$26</definedName>
    <definedName name="__4__123Graph_BCHART_1" hidden="1">[2]SSDGrowth!$F$13:$F$24</definedName>
    <definedName name="__5__123Graph_BCHART_6" hidden="1">'[1]YTD Actual'!$D$12:$D$12</definedName>
    <definedName name="__a1" hidden="1">{#N/A,#N/A,TRUE,"Overall";#N/A,#N/A,TRUE,"Region Wise ";#N/A,#N/A,TRUE,"Client Wise"}</definedName>
    <definedName name="__q1" hidden="1">{#N/A,#N/A,TRUE,"Overall";#N/A,#N/A,TRUE,"Region Wise ";#N/A,#N/A,TRUE,"Client Wise"}</definedName>
    <definedName name="__x1" hidden="1">{#N/A,#N/A,TRUE,"Overall";#N/A,#N/A,TRUE,"Region Wise ";#N/A,#N/A,TRUE,"Client Wise"}</definedName>
    <definedName name="_1__123Graph_ACHART_3" hidden="1">'[1]Super Region'!$D$12:$D$14</definedName>
    <definedName name="_11__123Graph_ACHART_7" hidden="1">[4]Data_Summary!#REF!</definedName>
    <definedName name="_13__123Graph_ACHART_8" hidden="1">[4]Data_Summary!#REF!</definedName>
    <definedName name="_15__123Graph_ACHART_9" hidden="1">[4]Data_Detail!#REF!</definedName>
    <definedName name="_17__123Graph_BCHART_3" hidden="1">[4]Data_Detail!#REF!</definedName>
    <definedName name="_19__123Graph_BCHART_4" hidden="1">[4]Data_Detail!#REF!</definedName>
    <definedName name="_1Graph" hidden="1">'[1]Super Region'!$D$12:$D$14</definedName>
    <definedName name="_2__123Graph_ACHART_6" hidden="1">'[1]YTD Actual'!$D$13:$D$13</definedName>
    <definedName name="_21__123Graph_BCHART_5" hidden="1">[4]Data_Detail!#REF!</definedName>
    <definedName name="_23__123Graph_BCHART_6" hidden="1">[4]Data_Summary!#REF!</definedName>
    <definedName name="_25__123Graph_BCHART_7" hidden="1">[4]Data_Summary!#REF!</definedName>
    <definedName name="_27__123Graph_BCHART_8" hidden="1">[4]Data_Summary!#REF!</definedName>
    <definedName name="_29__123Graph_BCHART_9" hidden="1">[4]Data_Detail!#REF!</definedName>
    <definedName name="_2Graph" hidden="1">'[1]YTD Actual'!$D$13:$D$13</definedName>
    <definedName name="_3__123Graph_ACHART_3" hidden="1">[4]Data_Detail!#REF!</definedName>
    <definedName name="_3__123Graph_ACHART_9" hidden="1">[1]Region!$D$11:$D$26</definedName>
    <definedName name="_31__123Graph_CCHART_3" hidden="1">[4]Data_Detail!#REF!</definedName>
    <definedName name="_33__123Graph_CCHART_4" hidden="1">[4]Data_Detail!#REF!</definedName>
    <definedName name="_35__123Graph_CCHART_5" hidden="1">[4]Data_Detail!#REF!</definedName>
    <definedName name="_37__123Graph_CCHART_6" hidden="1">[4]Data_Summary!#REF!</definedName>
    <definedName name="_39__123Graph_CCHART_7" hidden="1">[4]Data_Summary!#REF!</definedName>
    <definedName name="_3Graph" hidden="1">[1]Region!$D$11:$D$26</definedName>
    <definedName name="_4__123Graph_BCHART_1" hidden="1">[2]SSDGrowth!$F$13:$F$24</definedName>
    <definedName name="_41__123Graph_CCHART_8" hidden="1">[4]Data_Summary!#REF!</definedName>
    <definedName name="_43__123Graph_CCHART_9" hidden="1">[4]Data_Detail!#REF!</definedName>
    <definedName name="_45__123Graph_DCHART_3" hidden="1">[4]Data_Detail!#REF!</definedName>
    <definedName name="_47__123Graph_DCHART_4" hidden="1">[4]Data_Detail!#REF!</definedName>
    <definedName name="_49__123Graph_DCHART_5" hidden="1">[4]Data_Detail!#REF!</definedName>
    <definedName name="_4Graph" hidden="1">[2]SSDGrowth!$F$13:$F$24</definedName>
    <definedName name="_5__123Graph_ACHART_4" hidden="1">[4]Data_Detail!#REF!</definedName>
    <definedName name="_5__123Graph_BCHART_6" hidden="1">'[1]YTD Actual'!$D$12:$D$12</definedName>
    <definedName name="_51__123Graph_DCHART_6" hidden="1">[4]Data_Summary!#REF!</definedName>
    <definedName name="_53__123Graph_DCHART_7" hidden="1">[4]Data_Summary!#REF!</definedName>
    <definedName name="_55__123Graph_DCHART_8" hidden="1">[4]Data_Summary!#REF!</definedName>
    <definedName name="_57__123Graph_DCHART_9" hidden="1">[4]Data_Detail!#REF!</definedName>
    <definedName name="_59__123Graph_ECHART_3" hidden="1">[4]Data_Detail!#REF!</definedName>
    <definedName name="_5Graph" hidden="1">'[1]YTD Actual'!$D$12:$D$12</definedName>
    <definedName name="_61__123Graph_ECHART_4" hidden="1">[4]Data_Detail!#REF!</definedName>
    <definedName name="_63__123Graph_ECHART_5" hidden="1">[4]Data_Detail!#REF!</definedName>
    <definedName name="_65__123Graph_ECHART_6" hidden="1">[4]Data_Summary!#REF!</definedName>
    <definedName name="_67__123Graph_ECHART_7" hidden="1">[4]Data_Summary!#REF!</definedName>
    <definedName name="_69__123Graph_ECHART_8" hidden="1">[4]Data_Summary!#REF!</definedName>
    <definedName name="_7__123Graph_ACHART_5" hidden="1">[4]Data_Detail!#REF!</definedName>
    <definedName name="_71__123Graph_ECHART_9" hidden="1">[4]Data_Detail!#REF!</definedName>
    <definedName name="_73__123Graph_FCHART_5" hidden="1">[4]Data_Detail!#REF!</definedName>
    <definedName name="_75__123Graph_FCHART_6" hidden="1">[4]Data_Summary!#REF!</definedName>
    <definedName name="_77__123Graph_FCHART_7" hidden="1">[4]Data_Summary!#REF!</definedName>
    <definedName name="_79__123Graph_FCHART_8" hidden="1">[4]Data_Summary!#REF!</definedName>
    <definedName name="_81__123Graph_XCHART_4" hidden="1">[4]Data_Detail!#REF!</definedName>
    <definedName name="_83__123Graph_XCHART_5" hidden="1">[4]Data_Detail!#REF!</definedName>
    <definedName name="_85__123Graph_XCHART_7" hidden="1">[4]Data_Summary!#REF!</definedName>
    <definedName name="_87__123Graph_XCHART_8" hidden="1">[4]Data_Summary!#REF!</definedName>
    <definedName name="_9__123Graph_ACHART_6" hidden="1">[4]Data_Summary!#REF!</definedName>
    <definedName name="_a1" hidden="1">{#N/A,#N/A,TRUE,"Overall";#N/A,#N/A,TRUE,"Region Wise ";#N/A,#N/A,TRUE,"Client Wise"}</definedName>
    <definedName name="_a2" hidden="1">{#N/A,#N/A,TRUE,"Overall";#N/A,#N/A,TRUE,"Region Wise ";#N/A,#N/A,TRUE,"Client Wise"}</definedName>
    <definedName name="_Fill" hidden="1">#REF!</definedName>
    <definedName name="_Key1" hidden="1">[1]TEMPLATE!$F$31</definedName>
    <definedName name="_Key1.1" hidden="1">#REF!</definedName>
    <definedName name="_Key1.2" hidden="1">#REF!</definedName>
    <definedName name="_Key1.3" hidden="1">#REF!</definedName>
    <definedName name="_Key2" hidden="1">[1]TEMPLATE!$A$31</definedName>
    <definedName name="_Order1" hidden="1">0</definedName>
    <definedName name="_Order2" hidden="1">0</definedName>
    <definedName name="_Parse_In" hidden="1">[1]TEMPLATE!$A$31:$H$388</definedName>
    <definedName name="_q1" hidden="1">{#N/A,#N/A,TRUE,"Overall";#N/A,#N/A,TRUE,"Region Wise ";#N/A,#N/A,TRUE,"Client Wise"}</definedName>
    <definedName name="_Sort" hidden="1">[1]TEMPLATE!$A$31:$G$399</definedName>
    <definedName name="_Sort1.1" hidden="1">#REF!</definedName>
    <definedName name="_Sort1.2" hidden="1">#REF!</definedName>
    <definedName name="_Sort1.3" hidden="1">#REF!</definedName>
    <definedName name="_x1" hidden="1">{#N/A,#N/A,TRUE,"Overall";#N/A,#N/A,TRUE,"Region Wise ";#N/A,#N/A,TRUE,"Client Wise"}</definedName>
    <definedName name="a" hidden="1">{"WSQ1",#N/A,FALSE,"WRK P&amp;L -Qtr";"Q1ECG",#N/A,FALSE,"ECG P&amp;L -Qtr";"SRVQ1",#N/A,FALSE,"Server P&amp;L -Qtr";"Q1OPT",#N/A,FALSE,"Server Options P&amp;L -Qtr";"SOPSQ1",#N/A,FALSE,"SOPs P&amp;L -Qtr"}</definedName>
    <definedName name="AA" hidden="1">#REF!</definedName>
    <definedName name="aaaa" hidden="1">{"WSQ1",#N/A,FALSE,"WRK P&amp;L -Qtr";"Q1ECG",#N/A,FALSE,"ECG P&amp;L -Qtr";"SRVQ1",#N/A,FALSE,"Server P&amp;L -Qtr";"Q1OPT",#N/A,FALSE,"Server Options P&amp;L -Qtr";"SOPSQ1",#N/A,FALSE,"SOPs P&amp;L -Qtr"}</definedName>
    <definedName name="ab" hidden="1">{#N/A,#N/A,TRUE,"Overall";#N/A,#N/A,TRUE,"Region Wise ";#N/A,#N/A,TRUE,"Client Wise"}</definedName>
    <definedName name="abc" hidden="1">{"WSQ1",#N/A,FALSE,"WRK P&amp;L -Qtr";"Q1ECG",#N/A,FALSE,"ECG P&amp;L -Qtr";"SRVQ1",#N/A,FALSE,"Server P&amp;L -Qtr";"Q1OPT",#N/A,FALSE,"Server Options P&amp;L -Qtr";"SOPSQ1",#N/A,FALSE,"SOPs P&amp;L -Qtr"}</definedName>
    <definedName name="abcde" hidden="1">#REF!</definedName>
    <definedName name="abd" hidden="1">{"Application Management",#N/A,FALSE,"Total Costs"}</definedName>
    <definedName name="ad" hidden="1">{#N/A,#N/A,TRUE,"Overall";#N/A,#N/A,TRUE,"Region Wise ";#N/A,#N/A,TRUE,"Client Wise"}</definedName>
    <definedName name="ADF" hidden="1">{#N/A,#N/A,TRUE,"Overall";#N/A,#N/A,TRUE,"Region Wise ";#N/A,#N/A,TRUE,"Client Wise"}</definedName>
    <definedName name="aks" hidden="1">{#N/A,#N/A,TRUE,"Overall";#N/A,#N/A,TRUE,"Region Wise ";#N/A,#N/A,TRUE,"Client Wise"}</definedName>
    <definedName name="an" hidden="1">{#N/A,#N/A,TRUE,"Overall";#N/A,#N/A,TRUE,"Region Wise ";#N/A,#N/A,TRUE,"Client Wise"}</definedName>
    <definedName name="anscount" hidden="1">1</definedName>
    <definedName name="AQ" hidden="1">{#N/A,#N/A,TRUE,"Overall";#N/A,#N/A,TRUE,"Region Wise ";#N/A,#N/A,TRUE,"Client Wise"}</definedName>
    <definedName name="AQQ" hidden="1">{#N/A,#N/A,TRUE,"Overall";#N/A,#N/A,TRUE,"Region Wise ";#N/A,#N/A,TRUE,"Client Wise"}</definedName>
    <definedName name="as" hidden="1">{"Help Desk",#N/A,FALSE,"Total Costs"}</definedName>
    <definedName name="asa" hidden="1">{#N/A,#N/A,TRUE,"Overall";#N/A,#N/A,TRUE,"Region Wise ";#N/A,#N/A,TRUE,"Client Wise"}</definedName>
    <definedName name="asd" hidden="1">{#N/A,#N/A,TRUE,"Overall";#N/A,#N/A,TRUE,"Region Wise ";#N/A,#N/A,TRUE,"Client Wise"}</definedName>
    <definedName name="asdf" hidden="1">{"WSQ1",#N/A,FALSE,"WRK P&amp;L -Qtr";"Q1ECG",#N/A,FALSE,"ECG P&amp;L -Qtr";"SRVQ1",#N/A,FALSE,"Server P&amp;L -Qtr";"Q1OPT",#N/A,FALSE,"Server Options P&amp;L -Qtr";"SOPSQ1",#N/A,FALSE,"SOPs P&amp;L -Qtr"}</definedName>
    <definedName name="asdfasdf" hidden="1">{#N/A,#N/A,TRUE,"Overall";#N/A,#N/A,TRUE,"Region Wise ";#N/A,#N/A,TRUE,"Client Wise"}</definedName>
    <definedName name="asdss" hidden="1">{#N/A,#N/A,FALSE,"PRESS ADVERTISEMENT (SEBI)";#N/A,#N/A,FALSE,"US GAAP (not printed)"}</definedName>
    <definedName name="auq" hidden="1">{#N/A,#N/A,TRUE,"Overall";#N/A,#N/A,TRUE,"Region Wise ";#N/A,#N/A,TRUE,"Client Wise"}</definedName>
    <definedName name="b" hidden="1">{#N/A,#N/A,TRUE,"Overall";#N/A,#N/A,TRUE,"Region Wise ";#N/A,#N/A,TRUE,"Client Wise"}</definedName>
    <definedName name="Baseline" hidden="1">{"'Cost Centers'!$A$1:$P$373"}</definedName>
    <definedName name="bb" hidden="1">[4]Data_Detail!#REF!</definedName>
    <definedName name="BH" hidden="1">{"WSQ1",#N/A,FALSE,"WRK P&amp;L -Qtr";"Q1ECG",#N/A,FALSE,"ECG P&amp;L -Qtr";"SRVQ1",#N/A,FALSE,"Server P&amp;L -Qtr";"Q1OPT",#N/A,FALSE,"Server Options P&amp;L -Qtr";"SOPSQ1",#N/A,FALSE,"SOPs P&amp;L -Qtr"}</definedName>
    <definedName name="bla" hidden="1">{#N/A,#N/A,TRUE,"Overall";#N/A,#N/A,TRUE,"Region Wise ";#N/A,#N/A,TRUE,"Client Wise"}</definedName>
    <definedName name="BudgetVsActualComp" hidden="1">{#N/A,#N/A,TRUE,"Overall";#N/A,#N/A,TRUE,"Region Wise ";#N/A,#N/A,TRUE,"Client Wise"}</definedName>
    <definedName name="BudgetVsPL" hidden="1">{#N/A,#N/A,TRUE,"Overall";#N/A,#N/A,TRUE,"Region Wise ";#N/A,#N/A,TRUE,"Client Wise"}</definedName>
    <definedName name="bvcd" hidden="1">{"Help Desk",#N/A,FALSE,"Total Costs"}</definedName>
    <definedName name="china" hidden="1">{#N/A,#N/A,TRUE,"Overall";#N/A,#N/A,TRUE,"Region Wise ";#N/A,#N/A,TRUE,"Client Wise"}</definedName>
    <definedName name="cost" hidden="1">{#N/A,#N/A,TRUE,"Overall";#N/A,#N/A,TRUE,"Region Wise ";#N/A,#N/A,TRUE,"Client Wise"}</definedName>
    <definedName name="cts" hidden="1">{#N/A,#N/A,TRUE,"Overall";#N/A,#N/A,TRUE,"Region Wise ";#N/A,#N/A,TRUE,"Client Wise"}</definedName>
    <definedName name="d" hidden="1">{"'Cost Centers'!$A$1:$P$373"}</definedName>
    <definedName name="DD" hidden="1">{"'Cost Centers'!$A$1:$P$373"}</definedName>
    <definedName name="dddddddddddddd" hidden="1">{0,0,0,0;0,0,0,0;0,0,0,0}</definedName>
    <definedName name="ddf" hidden="1">{"'Cost Centers'!$A$1:$P$373"}</definedName>
    <definedName name="DE" hidden="1">{#N/A,#N/A,TRUE,"Overall";#N/A,#N/A,TRUE,"Region Wise ";#N/A,#N/A,TRUE,"Client Wise"}</definedName>
    <definedName name="debtro" hidden="1">{#N/A,#N/A,TRUE,"Overall";#N/A,#N/A,TRUE,"Region Wise ";#N/A,#N/A,TRUE,"Client Wise"}</definedName>
    <definedName name="dfdf" hidden="1">{"'Cost Centers'!$A$1:$P$373"}</definedName>
    <definedName name="dfdfdfdf" hidden="1">{"'Cost Centers'!$A$1:$P$373"}</definedName>
    <definedName name="dfg" hidden="1">#REF!</definedName>
    <definedName name="dgdsfsd" hidden="1">{#N/A,#N/A,TRUE,"Overall";#N/A,#N/A,TRUE,"Region Wise ";#N/A,#N/A,TRUE,"Client Wise"}</definedName>
    <definedName name="di" hidden="1">{#N/A,#N/A,TRUE,"Overall";#N/A,#N/A,TRUE,"Region Wise ";#N/A,#N/A,TRUE,"Client Wise"}</definedName>
    <definedName name="ds" hidden="1">#REF!</definedName>
    <definedName name="e5ygetgfd" hidden="1">{#N/A,#N/A,TRUE,"Overall";#N/A,#N/A,TRUE,"Region Wise ";#N/A,#N/A,TRUE,"Client Wise"}</definedName>
    <definedName name="egedfsdf" hidden="1">{#N/A,#N/A,FALSE,"PRESS ADVERTISEMENT (SEBI)";#N/A,#N/A,FALSE,"US GAAP (not printed)"}</definedName>
    <definedName name="eghetghr" hidden="1">{#N/A,#N/A,TRUE,"Overall";#N/A,#N/A,TRUE,"Region Wise ";#N/A,#N/A,TRUE,"Client Wise"}</definedName>
    <definedName name="ehhh" hidden="1">{#N/A,#N/A,TRUE,"Overall";#N/A,#N/A,TRUE,"Region Wise ";#N/A,#N/A,TRUE,"Client Wise"}</definedName>
    <definedName name="erer" hidden="1">#REF!</definedName>
    <definedName name="erghdegv" hidden="1">{#N/A,#N/A,FALSE,"PRESS ADVERTISEMENT (SEBI)";#N/A,#N/A,FALSE,"US GAAP (not printed)"}</definedName>
    <definedName name="ert" hidden="1">#REF!</definedName>
    <definedName name="erter" hidden="1">#REF!</definedName>
    <definedName name="ertergdf" hidden="1">{#N/A,#N/A,TRUE,"Overall";#N/A,#N/A,TRUE,"Region Wise ";#N/A,#N/A,TRUE,"Client Wise"}</definedName>
    <definedName name="erterte" hidden="1">#REF!</definedName>
    <definedName name="ertertgfdf" hidden="1">{#N/A,#N/A,TRUE,"Overall";#N/A,#N/A,TRUE,"Region Wise ";#N/A,#N/A,TRUE,"Client Wise"}</definedName>
    <definedName name="etrwedss" hidden="1">{#N/A,#N/A,TRUE,"Overall";#N/A,#N/A,TRUE,"Region Wise ";#N/A,#N/A,TRUE,"Client Wise"}</definedName>
    <definedName name="fasdfs" hidden="1">{#N/A,#N/A,TRUE,"Overall";#N/A,#N/A,TRUE,"Region Wise ";#N/A,#N/A,TRUE,"Client Wise"}</definedName>
    <definedName name="fdfd" hidden="1">#REF!</definedName>
    <definedName name="ff" hidden="1">{#N/A,#N/A,TRUE,"Overall";#N/A,#N/A,TRUE,"Region Wise ";#N/A,#N/A,TRUE,"Client Wise"}</definedName>
    <definedName name="fffffffffffffffff" hidden="1">{0,0,0,0;0,0,0,0;0,0,0,0}</definedName>
    <definedName name="fs" hidden="1">#REF!</definedName>
    <definedName name="g" hidden="1">[5]Data_Detail!#REF!</definedName>
    <definedName name="gb" hidden="1">{"'Cost Centers'!$A$1:$P$373"}</definedName>
    <definedName name="ghergher" hidden="1">{#N/A,#N/A,TRUE,"Overall";#N/A,#N/A,TRUE,"Region Wise ";#N/A,#N/A,TRUE,"Client Wise"}</definedName>
    <definedName name="hhh" hidden="1">{#N/A,#N/A,TRUE,"Overall";#N/A,#N/A,TRUE,"Region Wise ";#N/A,#N/A,TRUE,"Client Wise"}</definedName>
    <definedName name="hitesh" hidden="1">{#N/A,#N/A,TRUE,"Overall";#N/A,#N/A,TRUE,"Region Wise ";#N/A,#N/A,TRUE,"Client Wise"}</definedName>
    <definedName name="HTML_CodePage" hidden="1">1252</definedName>
    <definedName name="HTML_Control" hidden="1">{"'FWD'!$A$1:$K$52","'SPT'!$Q$62","'OPT'!$A$1:$J$53"}</definedName>
    <definedName name="HTML_Description" hidden="1">""</definedName>
    <definedName name="HTML_Email" hidden="1">""</definedName>
    <definedName name="HTML_Header" hidden="1">"SPT"</definedName>
    <definedName name="HTML_LastUpdate" hidden="1">"6/10/98"</definedName>
    <definedName name="HTML_LineAfter" hidden="1">FALSE</definedName>
    <definedName name="HTML_LineBefore" hidden="1">FALSE</definedName>
    <definedName name="HTML_Name" hidden="1">"Reuters Dealing Room User"</definedName>
    <definedName name="HTML_OBDlg2" hidden="1">TRUE</definedName>
    <definedName name="HTML_OBDlg4" hidden="1">TRUE</definedName>
    <definedName name="HTML_OS" hidden="1">0</definedName>
    <definedName name="HTML_PathFile" hidden="1">"X:\PRICING\opt.htm"</definedName>
    <definedName name="HTML_Title" hidden="1">"rateupld"</definedName>
    <definedName name="iii" hidden="1">{#N/A,#N/A,TRUE,"Overall";#N/A,#N/A,TRUE,"Region Wise ";#N/A,#N/A,TRUE,"Client Wise"}</definedName>
    <definedName name="India" hidden="1">{#N/A,#N/A,TRUE,"Overall";#N/A,#N/A,TRUE,"Region Wise ";#N/A,#N/A,TRUE,"Client Wise"}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IZED_SHARES" hidden="1">"c5583"</definedName>
    <definedName name="IQ_ECS_IZED_SHARES_ABS" hidden="1">"c5597"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EST" hidden="1">"c399"</definedName>
    <definedName name="IQ_EPS_EST_REUT" hidden="1">"c5453"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40002.4241550926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39342.4145717593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jf.augflsh" hidden="1">{"PG1",#N/A,FALSE,"AugFlashTemplate";"PG2",#N/A,FALSE,"AugFlashTemplate"}</definedName>
    <definedName name="junk1" hidden="1">{"PG1",#N/A,FALSE,"AugFlashTemplate";"PG2",#N/A,FALSE,"AugFlashTemplate"}</definedName>
    <definedName name="Junk10" hidden="1">{"PG1",#N/A,FALSE,"AugFlashTemplate";"PG2",#N/A,FALSE,"AugFlashTemplate"}</definedName>
    <definedName name="junk100" hidden="1">{"PG1",#N/A,FALSE,"AugFlashTemplate";"PG2",#N/A,FALSE,"AugFlashTemplate"}</definedName>
    <definedName name="junk2" hidden="1">{"PG1",#N/A,FALSE,"AugFlashTemplate";"PG2",#N/A,FALSE,"AugFlashTemplate"}</definedName>
    <definedName name="junk200" hidden="1">{"PG1",#N/A,FALSE,"AugFlashTemplate";"PG2",#N/A,FALSE,"AugFlashTemplate"}</definedName>
    <definedName name="junk300" hidden="1">{"PG1",#N/A,FALSE,"AugFlashTemplate";"PG2",#N/A,FALSE,"AugFlashTemplate"}</definedName>
    <definedName name="junk500" hidden="1">{"PG1",#N/A,FALSE,"AugFlashTemplate";"PG2",#N/A,FALSE,"AugFlashTemplate"}</definedName>
    <definedName name="kadam" hidden="1">{#N/A,#N/A,TRUE,"Overall";#N/A,#N/A,TRUE,"Region Wise ";#N/A,#N/A,TRUE,"Client Wise"}</definedName>
    <definedName name="kj" hidden="1">{"'Cost Centers'!$A$1:$P$373"}</definedName>
    <definedName name="kkk" hidden="1">'[3]Monthly SOLD History'!#REF!</definedName>
    <definedName name="liability" hidden="1">{#N/A,#N/A,FALSE,"PRESS ADVERTISEMENT (SEBI)";#N/A,#N/A,FALSE,"US GAAP (not printed)"}</definedName>
    <definedName name="ListOffset" hidden="1">1</definedName>
    <definedName name="Location" hidden="1">{#N/A,#N/A,TRUE,"Overall";#N/A,#N/A,TRUE,"Region Wise ";#N/A,#N/A,TRUE,"Client Wise"}</definedName>
    <definedName name="MIS" hidden="1">{"'Overview'!$A$2:$E$37"}</definedName>
    <definedName name="New" hidden="1">{#N/A,#N/A,TRUE,"Overall";#N/A,#N/A,TRUE,"Region Wise ";#N/A,#N/A,TRUE,"Client Wise"}</definedName>
    <definedName name="nnnnnnnnnnn" hidden="1">{#VALUE!,#N/A,TRUE,0;#N/A,#N/A,TRUE,0;#N/A,#N/A,TRUE,0}</definedName>
    <definedName name="offshore" hidden="1">{#N/A,#N/A,TRUE,"Overall";#N/A,#N/A,TRUE,"Region Wise ";#N/A,#N/A,TRUE,"Client Wise"}</definedName>
    <definedName name="old.augflsh" hidden="1">{"PG1",#N/A,FALSE,"AugFlashTemplate";"PG2",#N/A,FALSE,"AugFlashTemplate"}</definedName>
    <definedName name="oM" hidden="1">"44CFUSM9NJ8YKVAD6178HRGGW"</definedName>
    <definedName name="Onsite" hidden="1">{#N/A,#N/A,TRUE,"Overall";#N/A,#N/A,TRUE,"Region Wise ";#N/A,#N/A,TRUE,"Client Wise"}</definedName>
    <definedName name="Pl" hidden="1">{#N/A,#N/A,TRUE,"Overall";#N/A,#N/A,TRUE,"Region Wise ";#N/A,#N/A,TRUE,"Client Wise"}</definedName>
    <definedName name="Q4WD3" hidden="1">{"PG1",#N/A,FALSE,"AugFlashTemplate";"PG2",#N/A,FALSE,"AugFlashTemplate"}</definedName>
    <definedName name="qqqqqqqqqqq" hidden="1">#REF!</definedName>
    <definedName name="rerer" hidden="1">#REF!</definedName>
    <definedName name="rhygdfg" hidden="1">{#N/A,#N/A,TRUE,"Overall";#N/A,#N/A,TRUE,"Region Wise ";#N/A,#N/A,TRUE,"Client Wise"}</definedName>
    <definedName name="rwegdrgdfg" hidden="1">{#N/A,#N/A,TRUE,"Overall";#N/A,#N/A,TRUE,"Region Wise ";#N/A,#N/A,TRUE,"Client Wise"}</definedName>
    <definedName name="sad" hidden="1">{#N/A,#N/A,TRUE,"Overall";#N/A,#N/A,TRUE,"Region Wise ";#N/A,#N/A,TRUE,"Client Wise"}</definedName>
    <definedName name="SAPBEXdnldView" hidden="1">"4G3MHH9T0NHCQXWCUYDQEHSGE"</definedName>
    <definedName name="SAPBEXhrIndnt" hidden="1">1</definedName>
    <definedName name="SAPBEXrevision" hidden="1">1</definedName>
    <definedName name="SAPBEXsysID" hidden="1">"P25"</definedName>
    <definedName name="SAPBEXwbID" hidden="1">"4VH4OXAMDDSH9N0KIRCX5LGZP"</definedName>
    <definedName name="SAÜBEXsysID2" hidden="1">"BW1"</definedName>
    <definedName name="sdfsdsdg" hidden="1">{#N/A,#N/A,TRUE,"Overall";#N/A,#N/A,TRUE,"Region Wise ";#N/A,#N/A,TRUE,"Client Wise"}</definedName>
    <definedName name="sfsdfsdfw" hidden="1">{#N/A,#N/A,TRUE,"Overall";#N/A,#N/A,TRUE,"Region Wise ";#N/A,#N/A,TRUE,"Client Wise"}</definedName>
    <definedName name="sriram" hidden="1">{#N/A,#N/A,TRUE,"Overall";#N/A,#N/A,TRUE,"Region Wise ";#N/A,#N/A,TRUE,"Client Wise"}</definedName>
    <definedName name="ss" hidden="1">{#N/A,#N/A,TRUE,"Overall";#N/A,#N/A,TRUE,"Region Wise ";#N/A,#N/A,TRUE,"Client Wise"}</definedName>
    <definedName name="sss" hidden="1">#REF!</definedName>
    <definedName name="Temp" hidden="1">#REF!</definedName>
    <definedName name="thytrgh" hidden="1">{#N/A,#N/A,TRUE,"Overall";#N/A,#N/A,TRUE,"Region Wise ";#N/A,#N/A,TRUE,"Client Wise"}</definedName>
    <definedName name="tt" hidden="1">#REF!</definedName>
    <definedName name="ty" hidden="1">#REF!</definedName>
    <definedName name="v" hidden="1">{"'Cost Centers'!$A$1:$P$373"}</definedName>
    <definedName name="vb" hidden="1">#REF!</definedName>
    <definedName name="vv" hidden="1">{"'Cost Centers'!$A$1:$P$373"}</definedName>
    <definedName name="wawew" hidden="1">{"'Cost Centers'!$A$1:$P$373"}</definedName>
    <definedName name="wed" hidden="1">{#N/A,#N/A,TRUE,"Overall";#N/A,#N/A,TRUE,"Region Wise ";#N/A,#N/A,TRUE,"Client Wise"}</definedName>
    <definedName name="weerwqrwe" hidden="1">{#N/A,#N/A,TRUE,"Overall";#N/A,#N/A,TRUE,"Region Wise ";#N/A,#N/A,TRUE,"Client Wise"}</definedName>
    <definedName name="werwerwe" hidden="1">{#N/A,#N/A,TRUE,"Overall";#N/A,#N/A,TRUE,"Region Wise ";#N/A,#N/A,TRUE,"Client Wise"}</definedName>
    <definedName name="weyergf" hidden="1">{#N/A,#N/A,TRUE,"Overall";#N/A,#N/A,TRUE,"Region Wise ";#N/A,#N/A,TRUE,"Client Wise"}</definedName>
    <definedName name="work" hidden="1">{#N/A,#N/A,TRUE,"Overall";#N/A,#N/A,TRUE,"Region Wise ";#N/A,#N/A,TRUE,"Client Wise"}</definedName>
    <definedName name="WorksheetYear5" hidden="1">{#N/A,#N/A,TRUE,"Overall";#N/A,#N/A,TRUE,"Region Wise ";#N/A,#N/A,TRUE,"Client Wise"}</definedName>
    <definedName name="WoW" hidden="1">{#N/A,#N/A,TRUE,"Overall";#N/A,#N/A,TRUE,"Region Wise ";#N/A,#N/A,TRUE,"Client Wise"}</definedName>
    <definedName name="wrewfsd" hidden="1">{#N/A,#N/A,TRUE,"Overall";#N/A,#N/A,TRUE,"Region Wise ";#N/A,#N/A,TRUE,"Client Wise"}</definedName>
    <definedName name="wrn.All._.Total._.Costsl.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ugFlsh." hidden="1">{"PG1",#N/A,FALSE,"AugFlashTemplate";"PG2",#N/A,FALSE,"AugFlashTemplate"}</definedName>
    <definedName name="wrn.Full._.Report." hidden="1">{#N/A,#N/A,TRUE,"Overall";#N/A,#N/A,TRUE,"Region Wise ";#N/A,#N/A,TRUE,"Client Wise"}</definedName>
    <definedName name="wrn.Help._.Desk._.Total._.Costs." hidden="1">{"Help Desk",#N/A,FALSE,"Total Costs"}</definedName>
    <definedName name="wrn.MIS._.Report._.for._.Sept01." hidden="1">{"YTD Profitability",#N/A,FALSE,"Dash Board";"Manpower-Sept",#N/A,FALSE,"Dash Board";"Consolidated-Q2",#N/A,FALSE,"Dash Board"}</definedName>
    <definedName name="wrn.QTR._.1._.LOOK." hidden="1">{"WSQ1",#N/A,FALSE,"WRK P&amp;L -Qtr";"Q1ECG",#N/A,FALSE,"ECG P&amp;L -Qtr";"SRVQ1",#N/A,FALSE,"Server P&amp;L -Qtr";"Q1OPT",#N/A,FALSE,"Server Options P&amp;L -Qtr";"SOPSQ1",#N/A,FALSE,"SOPs P&amp;L -Qtr"}</definedName>
    <definedName name="wrn.ReadMe." hidden="1">{#N/A,#N/A,FALSE,"Schedule-Cost";#N/A,#N/A,FALSE,"Estimates-Unit_Level";#N/A,#N/A,FALSE,"ComplexityBasedUnitEfforts";#N/A,#N/A,FALSE,"Unit Cost";#N/A,#N/A,FALSE,"ComplexityAnalysis"}</definedName>
    <definedName name="wrn.Server._.Management._.Total._.Costs." hidden="1">{"Server Management",#N/A,FALSE,"Total Costs"}</definedName>
    <definedName name="wrn.Standard._.Reports." hidden="1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wrn.Supplemental_Reports." hidden="1">{#N/A,#N/A,FALSE,"Report Data";#N/A,#N/A,FALSE,"COMP POOL";#N/A,#N/A,FALSE,"COMP POOL NB95";#N/A,#N/A,FALSE,"COMP POOL NB94"}</definedName>
    <definedName name="wrn.Total._.Summary." hidden="1">{"Summary",#N/A,FALSE,"Total GSD";"Summary ISPR",#N/A,FALSE,"Total ISPR";"Summary Admin",#N/A,FALSE,"70023"}</definedName>
    <definedName name="wrwefrw" hidden="1">{#N/A,#N/A,TRUE,"Overall";#N/A,#N/A,TRUE,"Region Wise ";#N/A,#N/A,TRUE,"Client Wise"}</definedName>
    <definedName name="wrwefsd" hidden="1">{#N/A,#N/A,TRUE,"Overall";#N/A,#N/A,TRUE,"Region Wise ";#N/A,#N/A,TRUE,"Client Wise"}</definedName>
    <definedName name="wrwerwer" hidden="1">{#N/A,#N/A,TRUE,"Overall";#N/A,#N/A,TRUE,"Region Wise ";#N/A,#N/A,TRUE,"Client Wise"}</definedName>
    <definedName name="wtgergerg" hidden="1">{#N/A,#N/A,TRUE,"Overall";#N/A,#N/A,TRUE,"Region Wise ";#N/A,#N/A,TRUE,"Client Wise"}</definedName>
    <definedName name="wtrwerfsd" hidden="1">{#N/A,#N/A,TRUE,"Overall";#N/A,#N/A,TRUE,"Region Wise ";#N/A,#N/A,TRUE,"Client Wise"}</definedName>
    <definedName name="wtwefw" hidden="1">{#N/A,#N/A,TRUE,"Overall";#N/A,#N/A,TRUE,"Region Wise ";#N/A,#N/A,TRUE,"Client Wise"}</definedName>
    <definedName name="ww.augflsh" hidden="1">{"PG1",#N/A,FALSE,"AugFlashTemplate";"PG2",#N/A,FALSE,"AugFlashTemplate"}</definedName>
    <definedName name="X" hidden="1">#REF!</definedName>
    <definedName name="xq" hidden="1">{#N/A,#N/A,TRUE,"Overall";#N/A,#N/A,TRUE,"Region Wise ";#N/A,#N/A,TRUE,"Client Wise"}</definedName>
    <definedName name="xx" hidden="1">{#N/A,#N/A,TRUE,"Overall";#N/A,#N/A,TRUE,"Region Wise ";#N/A,#N/A,TRUE,"Client Wise"}</definedName>
    <definedName name="xxx" hidden="1">{"PG1",#N/A,FALSE,"AugFlashTemplate";"PG2",#N/A,FALSE,"AugFlashTemplate"}</definedName>
    <definedName name="xxxxxxxxxxxx" hidden="1">{#N/A,#N/A,TRUE,"Overall";#N/A,#N/A,TRUE,"Region Wise ";#N/A,#N/A,TRUE,"Client Wise"}</definedName>
    <definedName name="z" hidden="1">[5]Data_Summary!#REF!</definedName>
    <definedName name="Z_702BDE95_5471_4904_8C01_9EA480EA1004_.wvu.Cols" hidden="1">#REF!,#REF!,#REF!</definedName>
    <definedName name="Z_ED32C521_2B6F_11D6_9967_009027BE6DFE_.wvu.Rows" hidden="1">#REF!,#REF!,#REF!,#REF!,#REF!,#REF!,#REF!</definedName>
    <definedName name="ZLE" hidden="1">{"'Overview'!$A$2:$E$37"}</definedName>
    <definedName name="zzzz" hidden="1">{#N/A,#N/A,TRUE,"Overall";#N/A,#N/A,TRUE,"Region Wise ";#N/A,#N/A,TRUE,"Client Wise"}</definedName>
  </definedNames>
  <calcPr calcId="191029" calcMode="autoNoTable" iterate="1" iterateDelta="1.0000000000000001E-5"/>
</workbook>
</file>

<file path=xl/calcChain.xml><?xml version="1.0" encoding="utf-8"?>
<calcChain xmlns="http://schemas.openxmlformats.org/spreadsheetml/2006/main">
  <c r="R46" i="7" l="1"/>
  <c r="J10" i="1"/>
  <c r="Q21" i="2"/>
  <c r="R19" i="2"/>
  <c r="N8" i="2"/>
  <c r="O8" i="2"/>
  <c r="P8" i="2"/>
  <c r="Q8" i="2"/>
  <c r="R8" i="2"/>
  <c r="M8" i="2"/>
  <c r="O28" i="4"/>
  <c r="O30" i="4" s="1"/>
  <c r="P28" i="4" s="1"/>
  <c r="P30" i="4" s="1"/>
  <c r="Q28" i="4" s="1"/>
  <c r="Q30" i="4" s="1"/>
  <c r="R28" i="4" s="1"/>
  <c r="R30" i="4" s="1"/>
  <c r="N30" i="4"/>
  <c r="M30" i="4"/>
  <c r="N28" i="4" s="1"/>
  <c r="N26" i="4"/>
  <c r="O26" i="4"/>
  <c r="P26" i="4"/>
  <c r="Q26" i="4"/>
  <c r="R26" i="4"/>
  <c r="M26" i="4"/>
  <c r="M24" i="4"/>
  <c r="N24" i="4"/>
  <c r="O24" i="4"/>
  <c r="P24" i="4"/>
  <c r="Q24" i="4"/>
  <c r="R24" i="4"/>
  <c r="N21" i="4"/>
  <c r="O21" i="4"/>
  <c r="P21" i="4"/>
  <c r="Q21" i="4"/>
  <c r="R21" i="4"/>
  <c r="M21" i="4"/>
  <c r="N19" i="4"/>
  <c r="O19" i="4"/>
  <c r="P19" i="4"/>
  <c r="Q19" i="4"/>
  <c r="R19" i="4"/>
  <c r="N20" i="4"/>
  <c r="O20" i="4"/>
  <c r="P20" i="4"/>
  <c r="Q20" i="4"/>
  <c r="R20" i="4"/>
  <c r="M20" i="4"/>
  <c r="M19" i="4"/>
  <c r="N18" i="4"/>
  <c r="O18" i="4"/>
  <c r="P18" i="4"/>
  <c r="Q18" i="4"/>
  <c r="R18" i="4"/>
  <c r="N22" i="4"/>
  <c r="O22" i="4"/>
  <c r="P22" i="4"/>
  <c r="Q22" i="4"/>
  <c r="R22" i="4"/>
  <c r="M22" i="4"/>
  <c r="M18" i="4"/>
  <c r="N12" i="4"/>
  <c r="N16" i="4" s="1"/>
  <c r="O12" i="4"/>
  <c r="O16" i="4" s="1"/>
  <c r="P12" i="4"/>
  <c r="P16" i="4" s="1"/>
  <c r="Q12" i="4"/>
  <c r="R12" i="4"/>
  <c r="N13" i="4"/>
  <c r="O13" i="4"/>
  <c r="P13" i="4"/>
  <c r="Q13" i="4"/>
  <c r="Q16" i="4" s="1"/>
  <c r="R13" i="4"/>
  <c r="N14" i="4"/>
  <c r="O14" i="4"/>
  <c r="P14" i="4"/>
  <c r="Q14" i="4"/>
  <c r="R14" i="4"/>
  <c r="R16" i="4" s="1"/>
  <c r="M16" i="4"/>
  <c r="M14" i="4"/>
  <c r="M13" i="4"/>
  <c r="M12" i="4"/>
  <c r="N4" i="4"/>
  <c r="O4" i="4"/>
  <c r="P4" i="4"/>
  <c r="Q4" i="4"/>
  <c r="Q10" i="4" s="1"/>
  <c r="R4" i="4"/>
  <c r="R10" i="4" s="1"/>
  <c r="N7" i="4"/>
  <c r="O7" i="4"/>
  <c r="P7" i="4"/>
  <c r="Q7" i="4"/>
  <c r="R7" i="4"/>
  <c r="N8" i="4"/>
  <c r="N10" i="4" s="1"/>
  <c r="O8" i="4"/>
  <c r="P8" i="4"/>
  <c r="Q8" i="4"/>
  <c r="R8" i="4"/>
  <c r="O10" i="4"/>
  <c r="P10" i="4"/>
  <c r="M10" i="4"/>
  <c r="M8" i="4"/>
  <c r="M7" i="4"/>
  <c r="M4" i="4"/>
  <c r="M9" i="2"/>
  <c r="M14" i="2" s="1"/>
  <c r="M21" i="2" s="1"/>
  <c r="M19" i="2"/>
  <c r="N19" i="2"/>
  <c r="O19" i="2"/>
  <c r="P19" i="2"/>
  <c r="Q19" i="2"/>
  <c r="M18" i="2"/>
  <c r="N18" i="2"/>
  <c r="O18" i="2"/>
  <c r="P18" i="2"/>
  <c r="Q18" i="2"/>
  <c r="R18" i="2"/>
  <c r="M17" i="2"/>
  <c r="N17" i="2"/>
  <c r="O17" i="2"/>
  <c r="P17" i="2"/>
  <c r="Q17" i="2"/>
  <c r="R17" i="2"/>
  <c r="N14" i="2"/>
  <c r="N21" i="2" s="1"/>
  <c r="M12" i="2"/>
  <c r="N12" i="2"/>
  <c r="O12" i="2"/>
  <c r="P12" i="2"/>
  <c r="Q12" i="2"/>
  <c r="R12" i="2"/>
  <c r="N9" i="2"/>
  <c r="O9" i="2"/>
  <c r="O14" i="2" s="1"/>
  <c r="O21" i="2" s="1"/>
  <c r="P9" i="2"/>
  <c r="P14" i="2" s="1"/>
  <c r="P21" i="2" s="1"/>
  <c r="Q9" i="2"/>
  <c r="Q14" i="2" s="1"/>
  <c r="R9" i="2"/>
  <c r="R14" i="2" s="1"/>
  <c r="R21" i="2" s="1"/>
  <c r="M7" i="2"/>
  <c r="N7" i="2"/>
  <c r="O7" i="2"/>
  <c r="P7" i="2"/>
  <c r="Q7" i="2"/>
  <c r="R7" i="2"/>
  <c r="M6" i="2"/>
  <c r="N6" i="2"/>
  <c r="O6" i="2"/>
  <c r="P6" i="2"/>
  <c r="Q6" i="2"/>
  <c r="R6" i="2"/>
  <c r="N5" i="2"/>
  <c r="O5" i="2"/>
  <c r="P5" i="2"/>
  <c r="Q5" i="2"/>
  <c r="R5" i="2"/>
  <c r="M5" i="2"/>
  <c r="N19" i="9"/>
  <c r="N22" i="9" s="1"/>
  <c r="O19" i="9" s="1"/>
  <c r="O22" i="9" s="1"/>
  <c r="P19" i="9" s="1"/>
  <c r="P22" i="9" s="1"/>
  <c r="Q19" i="9" s="1"/>
  <c r="Q22" i="9" s="1"/>
  <c r="R19" i="9" s="1"/>
  <c r="R22" i="9" s="1"/>
  <c r="N20" i="9"/>
  <c r="O20" i="9"/>
  <c r="P20" i="9"/>
  <c r="Q20" i="9"/>
  <c r="R20" i="9"/>
  <c r="N21" i="9"/>
  <c r="O21" i="9"/>
  <c r="P21" i="9"/>
  <c r="Q21" i="9"/>
  <c r="R21" i="9"/>
  <c r="M22" i="9"/>
  <c r="M21" i="9"/>
  <c r="M20" i="9"/>
  <c r="M19" i="9"/>
  <c r="N24" i="3"/>
  <c r="O24" i="3"/>
  <c r="P24" i="3"/>
  <c r="Q24" i="3"/>
  <c r="R24" i="3"/>
  <c r="M24" i="3"/>
  <c r="M23" i="3"/>
  <c r="N23" i="3"/>
  <c r="O23" i="3"/>
  <c r="P23" i="3"/>
  <c r="Q23" i="3"/>
  <c r="R23" i="3"/>
  <c r="M22" i="3"/>
  <c r="N22" i="3"/>
  <c r="O22" i="3"/>
  <c r="P22" i="3"/>
  <c r="Q22" i="3"/>
  <c r="R22" i="3"/>
  <c r="M19" i="3"/>
  <c r="N19" i="3"/>
  <c r="O19" i="3"/>
  <c r="P19" i="3"/>
  <c r="Q19" i="3"/>
  <c r="R19" i="3"/>
  <c r="N15" i="3"/>
  <c r="N17" i="3" s="1"/>
  <c r="M17" i="3"/>
  <c r="O17" i="3"/>
  <c r="P17" i="3"/>
  <c r="Q17" i="3"/>
  <c r="R17" i="3"/>
  <c r="M15" i="3"/>
  <c r="O15" i="3"/>
  <c r="P15" i="3"/>
  <c r="Q15" i="3"/>
  <c r="R15" i="3"/>
  <c r="N13" i="3"/>
  <c r="O13" i="3"/>
  <c r="P13" i="3"/>
  <c r="Q13" i="3"/>
  <c r="R13" i="3"/>
  <c r="M13" i="3"/>
  <c r="M11" i="3"/>
  <c r="N11" i="3"/>
  <c r="O11" i="3"/>
  <c r="P11" i="3"/>
  <c r="Q11" i="3"/>
  <c r="R11" i="3"/>
  <c r="M9" i="3"/>
  <c r="N9" i="3"/>
  <c r="O9" i="3"/>
  <c r="P9" i="3"/>
  <c r="Q9" i="3"/>
  <c r="R9" i="3"/>
  <c r="M7" i="3"/>
  <c r="N7" i="3"/>
  <c r="O7" i="3"/>
  <c r="P7" i="3"/>
  <c r="Q7" i="3"/>
  <c r="R7" i="3"/>
  <c r="M5" i="3"/>
  <c r="N5" i="3"/>
  <c r="O5" i="3"/>
  <c r="P5" i="3"/>
  <c r="Q5" i="3"/>
  <c r="R5" i="3"/>
  <c r="N4" i="3"/>
  <c r="O4" i="3"/>
  <c r="P4" i="3"/>
  <c r="Q4" i="3"/>
  <c r="R4" i="3"/>
  <c r="M4" i="3"/>
  <c r="H21" i="2" l="1"/>
  <c r="R13" i="8"/>
  <c r="Q13" i="8"/>
  <c r="P13" i="8"/>
  <c r="O13" i="8"/>
  <c r="N13" i="8"/>
  <c r="M13" i="8"/>
  <c r="R12" i="8"/>
  <c r="Q12" i="8"/>
  <c r="P12" i="8"/>
  <c r="O12" i="8"/>
  <c r="N12" i="8"/>
  <c r="M12" i="8"/>
  <c r="R11" i="8"/>
  <c r="Q11" i="8"/>
  <c r="P11" i="8"/>
  <c r="O11" i="8"/>
  <c r="N11" i="8"/>
  <c r="M11" i="8"/>
  <c r="R10" i="8"/>
  <c r="Q10" i="8"/>
  <c r="P10" i="8"/>
  <c r="O10" i="8"/>
  <c r="N10" i="8"/>
  <c r="M10" i="8"/>
  <c r="R9" i="8"/>
  <c r="Q9" i="8"/>
  <c r="P9" i="8"/>
  <c r="O9" i="8"/>
  <c r="N9" i="8"/>
  <c r="M9" i="8"/>
  <c r="N8" i="8"/>
  <c r="O8" i="8"/>
  <c r="P8" i="8"/>
  <c r="Q8" i="8"/>
  <c r="R8" i="8"/>
  <c r="M8" i="8"/>
  <c r="N7" i="8"/>
  <c r="O7" i="8"/>
  <c r="P7" i="8"/>
  <c r="Q7" i="8"/>
  <c r="R7" i="8"/>
  <c r="M7" i="8"/>
  <c r="N6" i="8"/>
  <c r="O6" i="8"/>
  <c r="O14" i="8" s="1"/>
  <c r="P6" i="8"/>
  <c r="Q6" i="8"/>
  <c r="R6" i="8"/>
  <c r="M6" i="8"/>
  <c r="R5" i="8"/>
  <c r="R14" i="8" s="1"/>
  <c r="Q5" i="8"/>
  <c r="Q14" i="8" s="1"/>
  <c r="P5" i="8"/>
  <c r="P14" i="8" s="1"/>
  <c r="O5" i="8"/>
  <c r="N5" i="8"/>
  <c r="N14" i="8" s="1"/>
  <c r="M5" i="8"/>
  <c r="M14" i="8" s="1"/>
  <c r="N41" i="7"/>
  <c r="O41" i="7"/>
  <c r="O44" i="7" s="1"/>
  <c r="P41" i="7"/>
  <c r="P44" i="7" s="1"/>
  <c r="Q41" i="7"/>
  <c r="R41" i="7"/>
  <c r="N42" i="7"/>
  <c r="O42" i="7"/>
  <c r="P42" i="7"/>
  <c r="Q42" i="7"/>
  <c r="Q44" i="7" s="1"/>
  <c r="R42" i="7"/>
  <c r="R44" i="7" s="1"/>
  <c r="N43" i="7"/>
  <c r="O43" i="7"/>
  <c r="P43" i="7"/>
  <c r="Q43" i="7"/>
  <c r="R43" i="7"/>
  <c r="N44" i="7"/>
  <c r="M44" i="7"/>
  <c r="M43" i="7"/>
  <c r="M42" i="7"/>
  <c r="M41" i="7"/>
  <c r="M38" i="7"/>
  <c r="N38" i="7"/>
  <c r="O38" i="7"/>
  <c r="P38" i="7"/>
  <c r="Q38" i="7"/>
  <c r="R38" i="7"/>
  <c r="M36" i="7"/>
  <c r="N36" i="7"/>
  <c r="O36" i="7"/>
  <c r="P36" i="7"/>
  <c r="Q36" i="7"/>
  <c r="R36" i="7"/>
  <c r="M37" i="7"/>
  <c r="N37" i="7"/>
  <c r="O37" i="7"/>
  <c r="P37" i="7"/>
  <c r="Q37" i="7"/>
  <c r="R37" i="7"/>
  <c r="M33" i="7"/>
  <c r="N33" i="7"/>
  <c r="O33" i="7"/>
  <c r="P33" i="7"/>
  <c r="Q33" i="7"/>
  <c r="R33" i="7"/>
  <c r="M32" i="7"/>
  <c r="N32" i="7"/>
  <c r="O32" i="7"/>
  <c r="P32" i="7"/>
  <c r="Q32" i="7"/>
  <c r="R32" i="7"/>
  <c r="M31" i="7"/>
  <c r="N31" i="7"/>
  <c r="O31" i="7"/>
  <c r="P31" i="7"/>
  <c r="Q31" i="7"/>
  <c r="R31" i="7"/>
  <c r="M28" i="7"/>
  <c r="N28" i="7"/>
  <c r="O28" i="7"/>
  <c r="P28" i="7"/>
  <c r="Q28" i="7"/>
  <c r="R28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N13" i="7"/>
  <c r="O13" i="7"/>
  <c r="P13" i="7"/>
  <c r="Q13" i="7"/>
  <c r="R13" i="7"/>
  <c r="M13" i="7"/>
  <c r="J10" i="7"/>
  <c r="J11" i="7"/>
  <c r="J12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N52" i="6"/>
  <c r="O52" i="6"/>
  <c r="O54" i="6" s="1"/>
  <c r="P52" i="6"/>
  <c r="Q52" i="6"/>
  <c r="R52" i="6"/>
  <c r="N53" i="6"/>
  <c r="O53" i="6"/>
  <c r="P53" i="6"/>
  <c r="P54" i="6" s="1"/>
  <c r="Q53" i="6"/>
  <c r="R53" i="6"/>
  <c r="R54" i="6" s="1"/>
  <c r="N54" i="6"/>
  <c r="Q54" i="6"/>
  <c r="M54" i="6"/>
  <c r="M53" i="6"/>
  <c r="M52" i="6"/>
  <c r="N49" i="6"/>
  <c r="O49" i="6"/>
  <c r="P49" i="6"/>
  <c r="Q49" i="6"/>
  <c r="R49" i="6"/>
  <c r="M49" i="6"/>
  <c r="N48" i="6"/>
  <c r="O48" i="6"/>
  <c r="P48" i="6"/>
  <c r="Q48" i="6"/>
  <c r="R48" i="6"/>
  <c r="M48" i="6"/>
  <c r="N47" i="6"/>
  <c r="O47" i="6"/>
  <c r="P47" i="6"/>
  <c r="Q47" i="6"/>
  <c r="R47" i="6"/>
  <c r="M47" i="6"/>
  <c r="O42" i="6"/>
  <c r="O44" i="6" s="1"/>
  <c r="P42" i="6" s="1"/>
  <c r="P44" i="6" s="1"/>
  <c r="Q42" i="6" s="1"/>
  <c r="Q44" i="6" s="1"/>
  <c r="R42" i="6" s="1"/>
  <c r="R44" i="6" s="1"/>
  <c r="O43" i="6"/>
  <c r="P43" i="6"/>
  <c r="Q43" i="6"/>
  <c r="R43" i="6"/>
  <c r="N44" i="6"/>
  <c r="N42" i="6"/>
  <c r="M44" i="6"/>
  <c r="N43" i="6"/>
  <c r="M43" i="6"/>
  <c r="M31" i="6"/>
  <c r="M33" i="6" s="1"/>
  <c r="N31" i="6" s="1"/>
  <c r="N33" i="6" s="1"/>
  <c r="O31" i="6" s="1"/>
  <c r="O33" i="6" s="1"/>
  <c r="P31" i="6" s="1"/>
  <c r="P33" i="6" s="1"/>
  <c r="Q31" i="6" s="1"/>
  <c r="Q33" i="6" s="1"/>
  <c r="R31" i="6" s="1"/>
  <c r="R33" i="6" s="1"/>
  <c r="L33" i="6"/>
  <c r="L31" i="6"/>
  <c r="K33" i="6"/>
  <c r="K32" i="6"/>
  <c r="J39" i="6"/>
  <c r="J38" i="6"/>
  <c r="J37" i="6"/>
  <c r="P28" i="6"/>
  <c r="Q28" i="6"/>
  <c r="R28" i="6"/>
  <c r="O28" i="6"/>
  <c r="N28" i="6"/>
  <c r="M28" i="6"/>
  <c r="M27" i="6"/>
  <c r="N27" i="6"/>
  <c r="O27" i="6"/>
  <c r="P27" i="6"/>
  <c r="Q27" i="6"/>
  <c r="R27" i="6"/>
  <c r="N26" i="6"/>
  <c r="O26" i="6"/>
  <c r="P26" i="6"/>
  <c r="Q26" i="6"/>
  <c r="R26" i="6"/>
  <c r="M26" i="6"/>
  <c r="O21" i="6"/>
  <c r="O22" i="6"/>
  <c r="P22" i="6"/>
  <c r="Q22" i="6"/>
  <c r="R22" i="6"/>
  <c r="O23" i="6"/>
  <c r="P21" i="6" s="1"/>
  <c r="P23" i="6" s="1"/>
  <c r="Q21" i="6" s="1"/>
  <c r="Q23" i="6" s="1"/>
  <c r="R21" i="6" s="1"/>
  <c r="R23" i="6" s="1"/>
  <c r="N23" i="6"/>
  <c r="N21" i="6"/>
  <c r="M23" i="6"/>
  <c r="N22" i="6"/>
  <c r="M22" i="6"/>
  <c r="J18" i="6"/>
  <c r="K11" i="6"/>
  <c r="K12" i="6" s="1"/>
  <c r="L10" i="6" s="1"/>
  <c r="L12" i="6" s="1"/>
  <c r="M10" i="6" s="1"/>
  <c r="M12" i="6" s="1"/>
  <c r="N10" i="6" s="1"/>
  <c r="N12" i="6" s="1"/>
  <c r="O10" i="6" s="1"/>
  <c r="O12" i="6" s="1"/>
  <c r="P10" i="6" s="1"/>
  <c r="P12" i="6" s="1"/>
  <c r="Q10" i="6" s="1"/>
  <c r="Q12" i="6" s="1"/>
  <c r="R10" i="6" s="1"/>
  <c r="R12" i="6" s="1"/>
  <c r="J17" i="6"/>
  <c r="J16" i="6"/>
  <c r="M5" i="6"/>
  <c r="N5" i="6"/>
  <c r="N7" i="6" s="1"/>
  <c r="O5" i="6" s="1"/>
  <c r="O7" i="6" s="1"/>
  <c r="P5" i="6" s="1"/>
  <c r="P7" i="6" s="1"/>
  <c r="Q5" i="6" s="1"/>
  <c r="Q7" i="6" s="1"/>
  <c r="R5" i="6" s="1"/>
  <c r="R7" i="6" s="1"/>
  <c r="L5" i="6"/>
  <c r="L7" i="6" s="1"/>
  <c r="M7" i="6"/>
  <c r="K7" i="6"/>
  <c r="K6" i="6"/>
  <c r="M14" i="9"/>
  <c r="M16" i="9" s="1"/>
  <c r="N14" i="9" s="1"/>
  <c r="N16" i="9" s="1"/>
  <c r="O14" i="9" s="1"/>
  <c r="O16" i="9" s="1"/>
  <c r="P14" i="9" s="1"/>
  <c r="P16" i="9" s="1"/>
  <c r="Q14" i="9" s="1"/>
  <c r="Q16" i="9" s="1"/>
  <c r="R14" i="9" s="1"/>
  <c r="R16" i="9" s="1"/>
  <c r="L16" i="9"/>
  <c r="L14" i="9"/>
  <c r="K17" i="5"/>
  <c r="L14" i="5" s="1"/>
  <c r="L17" i="5" s="1"/>
  <c r="M14" i="5" s="1"/>
  <c r="M17" i="5" s="1"/>
  <c r="N14" i="5" s="1"/>
  <c r="K16" i="9"/>
  <c r="K15" i="9"/>
  <c r="J11" i="9"/>
  <c r="J10" i="9"/>
  <c r="J8" i="9"/>
  <c r="J6" i="9"/>
  <c r="J7" i="9"/>
  <c r="J5" i="9"/>
  <c r="J19" i="5"/>
  <c r="K16" i="5"/>
  <c r="L16" i="5"/>
  <c r="M16" i="5"/>
  <c r="N16" i="5"/>
  <c r="O16" i="5"/>
  <c r="P16" i="5"/>
  <c r="Q16" i="5"/>
  <c r="R16" i="5"/>
  <c r="K15" i="5"/>
  <c r="J11" i="5"/>
  <c r="J5" i="5"/>
  <c r="J8" i="5" s="1"/>
  <c r="J10" i="5"/>
  <c r="J7" i="5"/>
  <c r="J6" i="5"/>
  <c r="R16" i="8" l="1"/>
  <c r="N17" i="5"/>
  <c r="O14" i="5" s="1"/>
  <c r="N20" i="5"/>
  <c r="M20" i="5"/>
  <c r="O17" i="5" l="1"/>
  <c r="P14" i="5" s="1"/>
  <c r="O20" i="5"/>
  <c r="P17" i="5" l="1"/>
  <c r="Q14" i="5" s="1"/>
  <c r="P20" i="5"/>
  <c r="Q17" i="5" l="1"/>
  <c r="R14" i="5" s="1"/>
  <c r="Q20" i="5"/>
  <c r="R17" i="5" l="1"/>
  <c r="R20" i="5"/>
  <c r="O59" i="1" l="1"/>
  <c r="P59" i="1"/>
  <c r="Q59" i="1"/>
  <c r="R59" i="1"/>
  <c r="N59" i="1"/>
  <c r="J56" i="1"/>
  <c r="R23" i="1"/>
  <c r="Q23" i="1"/>
  <c r="P23" i="1"/>
  <c r="O23" i="1"/>
  <c r="N23" i="1"/>
  <c r="M23" i="1"/>
  <c r="N22" i="1"/>
  <c r="O22" i="1"/>
  <c r="P22" i="1"/>
  <c r="Q22" i="1"/>
  <c r="R22" i="1"/>
  <c r="M22" i="1"/>
  <c r="N19" i="1"/>
  <c r="O19" i="1" s="1"/>
  <c r="P19" i="1" s="1"/>
  <c r="Q19" i="1" s="1"/>
  <c r="R19" i="1" s="1"/>
  <c r="N18" i="1"/>
  <c r="O18" i="1" s="1"/>
  <c r="P18" i="1" s="1"/>
  <c r="Q18" i="1" s="1"/>
  <c r="R18" i="1" s="1"/>
  <c r="O17" i="1"/>
  <c r="P17" i="1" s="1"/>
  <c r="Q17" i="1" s="1"/>
  <c r="R17" i="1" s="1"/>
  <c r="N17" i="1"/>
  <c r="N13" i="1"/>
  <c r="O13" i="1" s="1"/>
  <c r="P13" i="1" s="1"/>
  <c r="Q13" i="1" s="1"/>
  <c r="R13" i="1" s="1"/>
  <c r="N14" i="1"/>
  <c r="O14" i="1" s="1"/>
  <c r="P14" i="1" s="1"/>
  <c r="Q14" i="1" s="1"/>
  <c r="R14" i="1" s="1"/>
  <c r="R12" i="1"/>
  <c r="Q12" i="1"/>
  <c r="P12" i="1"/>
  <c r="O12" i="1"/>
  <c r="N12" i="1"/>
  <c r="K3" i="5" l="1"/>
  <c r="K3" i="9"/>
  <c r="K3" i="6"/>
  <c r="K3" i="7"/>
  <c r="K3" i="8"/>
  <c r="K3" i="3"/>
  <c r="K3" i="2"/>
  <c r="K3" i="4"/>
  <c r="L3" i="1"/>
  <c r="M3" i="1" s="1"/>
  <c r="N3" i="1" s="1"/>
  <c r="O3" i="1" s="1"/>
  <c r="P3" i="1" s="1"/>
  <c r="Q3" i="1" s="1"/>
  <c r="R3" i="1" s="1"/>
  <c r="R3" i="5" s="1"/>
  <c r="P3" i="8" l="1"/>
  <c r="L3" i="6"/>
  <c r="P3" i="9"/>
  <c r="N3" i="6"/>
  <c r="O3" i="3"/>
  <c r="O3" i="4"/>
  <c r="O3" i="8"/>
  <c r="P3" i="4"/>
  <c r="Q3" i="4"/>
  <c r="Q3" i="8"/>
  <c r="Q3" i="9"/>
  <c r="R3" i="4"/>
  <c r="R3" i="8"/>
  <c r="O3" i="6"/>
  <c r="P3" i="3"/>
  <c r="L3" i="5"/>
  <c r="O3" i="9"/>
  <c r="L3" i="3"/>
  <c r="M3" i="3"/>
  <c r="M3" i="6"/>
  <c r="N3" i="3"/>
  <c r="R3" i="9"/>
  <c r="L3" i="2"/>
  <c r="L3" i="7"/>
  <c r="P3" i="6"/>
  <c r="M3" i="2"/>
  <c r="Q3" i="3"/>
  <c r="M3" i="7"/>
  <c r="Q3" i="6"/>
  <c r="M3" i="5"/>
  <c r="N3" i="2"/>
  <c r="R3" i="3"/>
  <c r="N3" i="7"/>
  <c r="R3" i="6"/>
  <c r="N3" i="5"/>
  <c r="L3" i="8"/>
  <c r="O3" i="7"/>
  <c r="O3" i="2"/>
  <c r="O3" i="5"/>
  <c r="L3" i="4"/>
  <c r="P3" i="2"/>
  <c r="P3" i="7"/>
  <c r="L3" i="9"/>
  <c r="P3" i="5"/>
  <c r="M3" i="4"/>
  <c r="Q3" i="2"/>
  <c r="M3" i="8"/>
  <c r="Q3" i="7"/>
  <c r="M3" i="9"/>
  <c r="Q3" i="5"/>
  <c r="N3" i="4"/>
  <c r="R3" i="2"/>
  <c r="N3" i="8"/>
  <c r="R3" i="7"/>
  <c r="N3" i="9"/>
  <c r="J17" i="3"/>
</calcChain>
</file>

<file path=xl/sharedStrings.xml><?xml version="1.0" encoding="utf-8"?>
<sst xmlns="http://schemas.openxmlformats.org/spreadsheetml/2006/main" count="389" uniqueCount="153">
  <si>
    <t>Total number of rooms</t>
  </si>
  <si>
    <t>Standard rooms</t>
  </si>
  <si>
    <t>Deluxe rooms</t>
  </si>
  <si>
    <t>Executive Suites</t>
  </si>
  <si>
    <t>Room mix</t>
  </si>
  <si>
    <t>Average room rent - Daily Rate</t>
  </si>
  <si>
    <t>Number of rooms</t>
  </si>
  <si>
    <t>Average Occupancy</t>
  </si>
  <si>
    <t>Banquet Halls</t>
  </si>
  <si>
    <t>Number of Events per annum</t>
  </si>
  <si>
    <t>Fees per event</t>
  </si>
  <si>
    <t>INR</t>
  </si>
  <si>
    <t>#</t>
  </si>
  <si>
    <t>Other Revenues</t>
  </si>
  <si>
    <t>F&amp;B revenue</t>
  </si>
  <si>
    <t>Misc. other revenue</t>
  </si>
  <si>
    <t>% of room revenue</t>
  </si>
  <si>
    <t>Operating Expenses</t>
  </si>
  <si>
    <t>Room expenses</t>
  </si>
  <si>
    <t>Banquet Hall expenses</t>
  </si>
  <si>
    <t>F&amp;B expenses</t>
  </si>
  <si>
    <t>Other expenses</t>
  </si>
  <si>
    <t>General &amp; Administrative expenses</t>
  </si>
  <si>
    <t>Utility expenses (electricity, water, etc.)</t>
  </si>
  <si>
    <t>Sales &amp; Marketing expenses</t>
  </si>
  <si>
    <t>Repair &amp; maintenance expenses</t>
  </si>
  <si>
    <t>Base management fees</t>
  </si>
  <si>
    <t>% of Room revenue</t>
  </si>
  <si>
    <t>% of Banquet Hall Revenue</t>
  </si>
  <si>
    <t>% of F&amp;B revenue</t>
  </si>
  <si>
    <t>% of Other revenue</t>
  </si>
  <si>
    <t>% of Total revenue</t>
  </si>
  <si>
    <t>Tax</t>
  </si>
  <si>
    <t>Land</t>
  </si>
  <si>
    <t>Land area</t>
  </si>
  <si>
    <t>Land Price</t>
  </si>
  <si>
    <t>Sq. m.</t>
  </si>
  <si>
    <t>INR per Sq. m.</t>
  </si>
  <si>
    <t>Construction period</t>
  </si>
  <si>
    <t>Years</t>
  </si>
  <si>
    <t>Construction cost</t>
  </si>
  <si>
    <t>INR Lakhs</t>
  </si>
  <si>
    <t>Furniture &amp; fixture</t>
  </si>
  <si>
    <t>Furniture &amp; fixture cost</t>
  </si>
  <si>
    <t>Useful economic life</t>
  </si>
  <si>
    <t>Building</t>
  </si>
  <si>
    <t>Debt proportion</t>
  </si>
  <si>
    <t>Equity proportion</t>
  </si>
  <si>
    <t>Financing mix</t>
  </si>
  <si>
    <t>Debt interest rate</t>
  </si>
  <si>
    <t>Equity Dividend</t>
  </si>
  <si>
    <t>Annual Room Days</t>
  </si>
  <si>
    <t># of rooms</t>
  </si>
  <si>
    <t>Room Revenue</t>
  </si>
  <si>
    <t>Total</t>
  </si>
  <si>
    <t>Banquet Hall Revenue</t>
  </si>
  <si>
    <t>Total Other revenue</t>
  </si>
  <si>
    <t>Total operating revenue</t>
  </si>
  <si>
    <t>Other Revenue</t>
  </si>
  <si>
    <t>Funding requirement</t>
  </si>
  <si>
    <t>Land cost</t>
  </si>
  <si>
    <t>Total funds required</t>
  </si>
  <si>
    <t>Debt raised</t>
  </si>
  <si>
    <t>Debt schedule</t>
  </si>
  <si>
    <t>Add: New debt raised</t>
  </si>
  <si>
    <t>Less: Debt repaid</t>
  </si>
  <si>
    <t>Opening debt balance</t>
  </si>
  <si>
    <t>Closing debt balance</t>
  </si>
  <si>
    <t>Interest expense</t>
  </si>
  <si>
    <t>Interest rate</t>
  </si>
  <si>
    <t>CASH FLOW STATEMENT</t>
  </si>
  <si>
    <t>BALANCE SHEET</t>
  </si>
  <si>
    <t>PROFIT &amp; LOSS STATEMENT</t>
  </si>
  <si>
    <t>COST CALCULATION</t>
  </si>
  <si>
    <t>REVENUE CALCULATION</t>
  </si>
  <si>
    <t>ASSET SCHEDULE</t>
  </si>
  <si>
    <t>EQUITY SCHEDULE</t>
  </si>
  <si>
    <t>DEBT SCHEDULE</t>
  </si>
  <si>
    <t>ASSUMPTIONS</t>
  </si>
  <si>
    <t>Equity raised</t>
  </si>
  <si>
    <t>Add: New equity raised</t>
  </si>
  <si>
    <t>Paid up capital schedule</t>
  </si>
  <si>
    <t>Retained earnings schedule</t>
  </si>
  <si>
    <t>Opening balance</t>
  </si>
  <si>
    <t>Add: Net profit for the year</t>
  </si>
  <si>
    <t>Less: Dividend paid</t>
  </si>
  <si>
    <t>Closing balance</t>
  </si>
  <si>
    <t>Assets</t>
  </si>
  <si>
    <t>Cash</t>
  </si>
  <si>
    <t>Total assets</t>
  </si>
  <si>
    <t>Liabilities</t>
  </si>
  <si>
    <t>Debt</t>
  </si>
  <si>
    <t>Net assets</t>
  </si>
  <si>
    <t>Equity</t>
  </si>
  <si>
    <t>Paid up capital</t>
  </si>
  <si>
    <t>Retained Earnings</t>
  </si>
  <si>
    <t>Total Equity</t>
  </si>
  <si>
    <t xml:space="preserve">Operating Revenue </t>
  </si>
  <si>
    <t xml:space="preserve">Operating Cost </t>
  </si>
  <si>
    <t>Operating profit</t>
  </si>
  <si>
    <t>Depreciation</t>
  </si>
  <si>
    <t>EBIT</t>
  </si>
  <si>
    <t>Debt interest expense</t>
  </si>
  <si>
    <t>PBT</t>
  </si>
  <si>
    <t>Taxes</t>
  </si>
  <si>
    <t>Net Profit (PAT)</t>
  </si>
  <si>
    <t>Appropriation</t>
  </si>
  <si>
    <t>Dividend rate</t>
  </si>
  <si>
    <t>Dividend payment</t>
  </si>
  <si>
    <t>Net profit</t>
  </si>
  <si>
    <t>Adjustments</t>
  </si>
  <si>
    <t>Cash Flow from Operating Activities</t>
  </si>
  <si>
    <t>Purchase of land</t>
  </si>
  <si>
    <t>Capex on Building (construction cost)</t>
  </si>
  <si>
    <t>Purchase of furniture &amp; fixture</t>
  </si>
  <si>
    <t>Cash Flow from Investing Activities</t>
  </si>
  <si>
    <t>Debt repayments</t>
  </si>
  <si>
    <t>Debt Interest Payment</t>
  </si>
  <si>
    <t>Equity Dividend Payment</t>
  </si>
  <si>
    <t>Cash Inflow / (Outflow) during the Year</t>
  </si>
  <si>
    <t>Opening cash balance</t>
  </si>
  <si>
    <t>Cash Flow from Financing Activities</t>
  </si>
  <si>
    <t>Closing cash balance</t>
  </si>
  <si>
    <t>Check</t>
  </si>
  <si>
    <t>Land schedule</t>
  </si>
  <si>
    <t>Add: Acquisition</t>
  </si>
  <si>
    <t>Building - Gross Block</t>
  </si>
  <si>
    <t>Add: Additions</t>
  </si>
  <si>
    <t>Building - Depreciation</t>
  </si>
  <si>
    <t>Depreciation method</t>
  </si>
  <si>
    <t>SLM</t>
  </si>
  <si>
    <t>Capex</t>
  </si>
  <si>
    <t>Building - Accumulated Depreciation</t>
  </si>
  <si>
    <t>Add: Depreciation for the year</t>
  </si>
  <si>
    <t>Building - Net Block - Closing balance</t>
  </si>
  <si>
    <t>Gross block</t>
  </si>
  <si>
    <t>Less: Depreciation</t>
  </si>
  <si>
    <t>Net block</t>
  </si>
  <si>
    <t>Furniture &amp; fixtures - Gross Block</t>
  </si>
  <si>
    <t>Furniture &amp; fixtures - Depreciation</t>
  </si>
  <si>
    <t>Furniture &amp; fixtures - Accumulated Depreciation</t>
  </si>
  <si>
    <t>Furniture &amp; fixtures - Net Block - Closing balance</t>
  </si>
  <si>
    <t>Depreciation on building</t>
  </si>
  <si>
    <t>Depreciation on Furniture &amp; fixtures</t>
  </si>
  <si>
    <t>Total Depreciation for the Year</t>
  </si>
  <si>
    <t>Total depreciation for the year</t>
  </si>
  <si>
    <t>End of Sheet</t>
  </si>
  <si>
    <r>
      <t xml:space="preserve">Debt Repayment Schedule </t>
    </r>
    <r>
      <rPr>
        <i/>
        <sz val="11"/>
        <color theme="1"/>
        <rFont val="Calibri"/>
        <family val="2"/>
        <scheme val="minor"/>
      </rPr>
      <t>(equated princi. pmt)</t>
    </r>
  </si>
  <si>
    <t>Note: Assuming 100% finance is raised in 2022 itself</t>
  </si>
  <si>
    <t>%</t>
  </si>
  <si>
    <t>Unit of Measurement (UoM)</t>
  </si>
  <si>
    <t>CAGR (Dec 2024 - Dec 2029)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</si>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</sst>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(* #,##0_);_(* \(#,##0\);_(* &quot;-&quot;??_);_(@_)"/>
    <numFmt numFmtId="165" formatCode="#,##0.0%;\-#,##0.0%;_(* &quot;-&quot;??_);_(@_)"/>
    <numFmt numFmtId="166" formatCode="_(* #,##0.0000000000000_);_(* \(#,##0.000000000000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1" fontId="1" fillId="2" borderId="0" applyFont="0" applyBorder="0" applyAlignment="0" applyProtection="0"/>
    <xf numFmtId="9" fontId="1" fillId="2" borderId="0" applyFont="0" applyBorder="0" applyAlignment="0" applyProtection="0"/>
    <xf numFmtId="9" fontId="1" fillId="0" borderId="0" applyFont="0" applyBorder="0" applyAlignment="0" applyProtection="0"/>
    <xf numFmtId="41" fontId="1" fillId="0" borderId="0" applyFont="0" applyBorder="0" applyAlignment="0" applyProtection="0"/>
  </cellStyleXfs>
  <cellXfs count="46">
    <xf numFmtId="0" fontId="0" fillId="0" borderId="0" xfId="0"/>
    <xf numFmtId="15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41" fontId="0" fillId="2" borderId="0" xfId="1" applyFont="1"/>
    <xf numFmtId="9" fontId="0" fillId="2" borderId="0" xfId="2" applyFont="1"/>
    <xf numFmtId="0" fontId="0" fillId="0" borderId="0" xfId="0" applyAlignment="1">
      <alignment horizontal="right"/>
    </xf>
    <xf numFmtId="41" fontId="0" fillId="2" borderId="0" xfId="1" applyFont="1" applyAlignment="1">
      <alignment horizontal="right"/>
    </xf>
    <xf numFmtId="9" fontId="0" fillId="2" borderId="0" xfId="2" applyFont="1" applyAlignment="1">
      <alignment horizontal="right"/>
    </xf>
    <xf numFmtId="9" fontId="0" fillId="0" borderId="0" xfId="3" applyFont="1"/>
    <xf numFmtId="41" fontId="0" fillId="0" borderId="0" xfId="4" applyFont="1"/>
    <xf numFmtId="41" fontId="0" fillId="0" borderId="2" xfId="0" applyNumberFormat="1" applyBorder="1"/>
    <xf numFmtId="41" fontId="0" fillId="0" borderId="2" xfId="4" applyFont="1" applyBorder="1"/>
    <xf numFmtId="9" fontId="0" fillId="0" borderId="0" xfId="0" applyNumberFormat="1"/>
    <xf numFmtId="41" fontId="0" fillId="0" borderId="0" xfId="0" applyNumberFormat="1"/>
    <xf numFmtId="41" fontId="0" fillId="3" borderId="0" xfId="4" applyFont="1" applyFill="1"/>
    <xf numFmtId="0" fontId="0" fillId="3" borderId="0" xfId="0" applyFill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41" fontId="2" fillId="0" borderId="2" xfId="4" applyFont="1" applyBorder="1"/>
    <xf numFmtId="41" fontId="0" fillId="0" borderId="3" xfId="4" applyFont="1" applyBorder="1"/>
    <xf numFmtId="9" fontId="0" fillId="0" borderId="0" xfId="4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41" fontId="2" fillId="0" borderId="0" xfId="4" applyFont="1"/>
    <xf numFmtId="41" fontId="1" fillId="0" borderId="0" xfId="4" applyFont="1"/>
    <xf numFmtId="0" fontId="6" fillId="0" borderId="0" xfId="0" applyFont="1"/>
    <xf numFmtId="0" fontId="7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5" fillId="5" borderId="0" xfId="0" applyFont="1" applyFill="1"/>
    <xf numFmtId="0" fontId="5" fillId="5" borderId="0" xfId="0" applyFont="1" applyFill="1" applyAlignment="1">
      <alignment horizontal="right"/>
    </xf>
    <xf numFmtId="17" fontId="8" fillId="5" borderId="0" xfId="0" applyNumberFormat="1" applyFont="1" applyFill="1"/>
    <xf numFmtId="0" fontId="2" fillId="0" borderId="4" xfId="0" applyFont="1" applyBorder="1"/>
    <xf numFmtId="0" fontId="0" fillId="0" borderId="4" xfId="0" applyBorder="1"/>
    <xf numFmtId="0" fontId="8" fillId="5" borderId="0" xfId="0" applyFont="1" applyFill="1" applyAlignment="1">
      <alignment horizontal="right"/>
    </xf>
    <xf numFmtId="0" fontId="9" fillId="0" borderId="0" xfId="0" applyFont="1"/>
    <xf numFmtId="9" fontId="0" fillId="0" borderId="0" xfId="2" applyFont="1" applyFill="1"/>
    <xf numFmtId="164" fontId="5" fillId="0" borderId="0" xfId="0" applyNumberFormat="1" applyFont="1" applyAlignment="1">
      <alignment horizontal="left"/>
    </xf>
    <xf numFmtId="41" fontId="4" fillId="0" borderId="0" xfId="4" applyFont="1"/>
    <xf numFmtId="165" fontId="0" fillId="0" borderId="0" xfId="4" applyNumberFormat="1" applyFont="1"/>
    <xf numFmtId="164" fontId="0" fillId="0" borderId="0" xfId="0" applyNumberFormat="1"/>
    <xf numFmtId="166" fontId="2" fillId="0" borderId="0" xfId="4" applyNumberFormat="1" applyFont="1"/>
    <xf numFmtId="41" fontId="0" fillId="6" borderId="0" xfId="4" applyFont="1" applyFill="1"/>
    <xf numFmtId="165" fontId="0" fillId="6" borderId="0" xfId="4" applyNumberFormat="1" applyFont="1" applyFill="1"/>
    <xf numFmtId="0" fontId="0" fillId="6" borderId="0" xfId="0" applyFill="1"/>
  </cellXfs>
  <cellStyles count="5">
    <cellStyle name="Comma [0]" xfId="1" builtinId="6" customBuiltin="1"/>
    <cellStyle name="Comma [0] 2" xfId="4" xr:uid="{00000000-0005-0000-0000-000001000000}"/>
    <cellStyle name="Normal" xfId="0" builtinId="0"/>
    <cellStyle name="Percent" xfId="2" builtinId="5" customBuiltin="1"/>
    <cellStyle name="Percent 2" xfId="3" xr:uid="{00000000-0005-0000-0000-000004000000}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DFC9E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s\DEPT\SSD\F%20&amp;%20A\Financial%20Reporting\Perfbook\Fy00\PSSOrd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SD\F%20&amp;%20A\Financial%20Reporting\HPCS%20Portfolio%20Mgmt%20Team\FY02%20HPCS%20Close\Month%20End%20Models\Step%205%20-%20Trend%20Reports\FY00\FY00%20Trend%20Report%20(Details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8.sharepoint.hp.com/Documents%20and%20Settings/bzms8q/Local%20Settings/Temporary%20Internet%20Files/Content.MSO/Add%20Revenue%20Impact/Sales%20Forecast%20to%20Revenue%20Rollo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8.sharepoint.hp.com/Documents%20and%20Settings/NaylorB/Local%20Settings/Temporary%20Internet%20Files/OLK75/Documents%20and%20Settings/jican/My%20Documents/May%2001%20Close/financial%20reporting%20model-May%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NaylorB\Local%20Settings\Temporary%20Internet%20Files\OLK75\Documents%20and%20Settings\jican\My%20Documents\May%2001%20Close\financial%20reporting%20model-May%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Mon Actual"/>
      <sheetName val="YTD Actual"/>
      <sheetName val="Super Region"/>
      <sheetName val="Region"/>
      <sheetName val="SSDGrowth"/>
      <sheetName val="data"/>
      <sheetName val="PLALL"/>
      <sheetName val="Emea"/>
      <sheetName val="Data_Detail"/>
      <sheetName val="Data_Summary"/>
      <sheetName val="PSSOrder"/>
      <sheetName val="Summary"/>
      <sheetName val="Q3 MEMA TSG Mix of NR"/>
      <sheetName val="P&amp;L Summary"/>
      <sheetName val="Sheet2"/>
      <sheetName val="Lists"/>
      <sheetName val="ORG"/>
      <sheetName val="ICI"/>
      <sheetName val="MERGER"/>
      <sheetName val="#REF"/>
      <sheetName val="COS vs PQ"/>
      <sheetName val="COS vs PQ Exit"/>
      <sheetName val="COS vs PY"/>
      <sheetName val="COS vs Fls"/>
      <sheetName val="COS vs ASP"/>
      <sheetName val="Tables"/>
      <sheetName val="PL vs PQ"/>
      <sheetName val="PL vs PY"/>
      <sheetName val="PL vs Fls"/>
      <sheetName val="PL vs ASP"/>
      <sheetName val="Rev_GM_NP"/>
      <sheetName val="Bridge"/>
      <sheetName val="Criteria"/>
      <sheetName val="Report Index"/>
      <sheetName val="Qtd to go"/>
      <sheetName val="Data Opex"/>
      <sheetName val="Data HC"/>
      <sheetName val="LATAM Forecast"/>
      <sheetName val="Mon_Actual"/>
      <sheetName val="YTD_Actual"/>
      <sheetName val="Super_Region"/>
      <sheetName val="Q3_MEMA_TSG_Mix_of_NR"/>
      <sheetName val="P&amp;L_Summary"/>
      <sheetName val="COS_vs_PQ"/>
      <sheetName val="COS_vs_PQ_Exit"/>
      <sheetName val="COS_vs_PY"/>
      <sheetName val="COS_vs_Fls"/>
      <sheetName val="COS_vs_ASP"/>
      <sheetName val="PL_vs_PQ"/>
      <sheetName val="PL_vs_PY"/>
      <sheetName val="PL_vs_Fls"/>
      <sheetName val="PL_vs_ASP"/>
      <sheetName val="Report_Index"/>
      <sheetName val="Qtd_to_go"/>
      <sheetName val="Data_Opex"/>
      <sheetName val="Data_HC"/>
      <sheetName val="ISSG_GM"/>
      <sheetName val="Aging-DSO"/>
      <sheetName val="Units"/>
      <sheetName val="ABG"/>
      <sheetName val="ABG_GM"/>
      <sheetName val="Instructions"/>
      <sheetName val="Query1"/>
      <sheetName val="ValueTables"/>
      <sheetName val="Exchange_Rate"/>
      <sheetName val="Balance_Sheet"/>
      <sheetName val="HPS_GM"/>
      <sheetName val="Input"/>
      <sheetName val="Cover"/>
      <sheetName val="ISO_Country_Codes"/>
      <sheetName val="Assumptions"/>
      <sheetName val="Setup_Sheet"/>
      <sheetName val="PLQ2"/>
      <sheetName val="Criteria_Page"/>
      <sheetName val="Query2"/>
      <sheetName val="Q"/>
      <sheetName val="Q4_CURRENCY"/>
      <sheetName val="A"/>
      <sheetName val="Ent__Prod"/>
      <sheetName val="Funnel"/>
      <sheetName val="PIVOT"/>
      <sheetName val="FinanceFee"/>
      <sheetName val="Goal_Seek"/>
      <sheetName val="SOAR-FinOpinion"/>
      <sheetName val="AOQ"/>
      <sheetName val="Validation"/>
      <sheetName val="Lin_Tot"/>
      <sheetName val="WORKSHEET"/>
      <sheetName val="GSRR"/>
      <sheetName val="wkst"/>
      <sheetName val="NA_AUP"/>
      <sheetName val="OP_Qs"/>
      <sheetName val="OPEX_Bridge_Q1"/>
      <sheetName val="RevQ"/>
      <sheetName val="Q1_02"/>
      <sheetName val="Fp"/>
      <sheetName val="Query_Data"/>
      <sheetName val="Rev_Qs"/>
      <sheetName val="Staff_Assignments"/>
      <sheetName val="Summary_Schedule"/>
      <sheetName val="Global_Services"/>
      <sheetName val="PLQ1"/>
      <sheetName val="Storage_GM"/>
      <sheetName val="Table"/>
      <sheetName val="efw_Table"/>
      <sheetName val="Actual_Query"/>
      <sheetName val="Target_Query"/>
      <sheetName val="Rates"/>
      <sheetName val="TOTAL_GM"/>
      <sheetName val="wk_ct2"/>
      <sheetName val="WPS_ALLOC"/>
      <sheetName val="WPS_Exp_Refer"/>
      <sheetName val="Total Europe Calc. hours"/>
      <sheetName val="Total Europe 1"/>
      <sheetName val="Query"/>
      <sheetName val="Account"/>
      <sheetName val="Center"/>
      <sheetName val="Company"/>
      <sheetName val="AcctAnalysis"/>
      <sheetName val="Total Financials"/>
      <sheetName val="BW-FY06"/>
      <sheetName val="Mapping"/>
      <sheetName val="Core Table"/>
      <sheetName val="Essbase Auto Update"/>
      <sheetName val="Channel_09"/>
      <sheetName val="Channel_11Aspire"/>
      <sheetName val="Channel_10Final"/>
      <sheetName val="Market_09"/>
      <sheetName val="Market_10Final"/>
      <sheetName val="Market_11Aspire"/>
      <sheetName val="FY09"/>
      <sheetName val="FY10_Actuals"/>
      <sheetName val="FY11_Interlock"/>
      <sheetName val="Owned_09"/>
      <sheetName val="ownedDOI_09"/>
      <sheetName val="Owned_10_Final"/>
      <sheetName val="Static MShr"/>
      <sheetName val="Dropdown list"/>
      <sheetName val="Whouse Pull '06"/>
      <sheetName val="SWD RevGM vs Fls ASP"/>
      <sheetName val="BCSN GM Trend"/>
      <sheetName val="ISS GM Trend"/>
      <sheetName val="NED GM Trend"/>
      <sheetName val="SWD GM Trend"/>
      <sheetName val="BCSN NP Trend"/>
      <sheetName val="BCSN Rev Trend"/>
      <sheetName val="BCSN RevGM vs PQ PY"/>
      <sheetName val="BCSN RevGM vs Fls ASP"/>
      <sheetName val="ISS NP Trend"/>
      <sheetName val="ISS Rev Trend"/>
      <sheetName val="ISS RevGM vs PQ PY"/>
      <sheetName val="ISS RevGM vs Fls ASP"/>
      <sheetName val="NED NP Trend"/>
      <sheetName val="NED Rev Trend"/>
      <sheetName val="NED RevGM vs PQ PY"/>
      <sheetName val="NED RevGM vs Fls ASP"/>
      <sheetName val="SWD NP Trend"/>
      <sheetName val="SWD Rev Trend"/>
      <sheetName val="SWD RevGM vs PQ PY"/>
      <sheetName val="Values"/>
      <sheetName val="Coding"/>
      <sheetName val="LIST"/>
      <sheetName val="Parameters"/>
      <sheetName val="GOC SCS to LH CC mapping"/>
      <sheetName val="Accounts"/>
      <sheetName val="Roster.Quota"/>
      <sheetName val="Master系"/>
      <sheetName val="Lookup"/>
      <sheetName val="Drop down list"/>
      <sheetName val="Drop-Downs"/>
      <sheetName val="Sheet1"/>
      <sheetName val="- BACKUP - DROP DOWNS"/>
      <sheetName val="BU"/>
      <sheetName val="Masterdata"/>
      <sheetName val="Forecast+Actuals"/>
      <sheetName val="Pivot Analysis"/>
      <sheetName val="8L Frontlog check"/>
      <sheetName val="Flash call Pivot"/>
      <sheetName val="Margin Analisys"/>
      <sheetName val="Sheet3"/>
      <sheetName val="Sheet4"/>
      <sheetName val="8L Licences"/>
      <sheetName val="Frontlog"/>
      <sheetName val="FFYR"/>
      <sheetName val="Pipeline"/>
      <sheetName val="EMEA Subm"/>
      <sheetName val="Defs"/>
      <sheetName val="Configurations"/>
      <sheetName val="FCST vs prior"/>
      <sheetName val="Drop-Down"/>
      <sheetName val="Legend"/>
      <sheetName val="Data info"/>
      <sheetName val="dropdown values"/>
      <sheetName val="Key"/>
      <sheetName val="raw data"/>
      <sheetName val="Metadata"/>
      <sheetName val="Data Validation"/>
      <sheetName val="Settings"/>
      <sheetName val="Mappings"/>
      <sheetName val="Cover Sheet"/>
      <sheetName val="SFDC DATA and FORECAST"/>
      <sheetName val="Inputs"/>
      <sheetName val="Drop Down Lists"/>
      <sheetName val="Validations"/>
      <sheetName val="Reason of Movement"/>
      <sheetName val="Scoring"/>
      <sheetName val="DropDowns"/>
      <sheetName val="Report"/>
      <sheetName val="SFDC"/>
      <sheetName val="PDR"/>
      <sheetName val="Reference Lists"/>
      <sheetName val="Cate"/>
      <sheetName val="Acct_Project Information_MULTI"/>
      <sheetName val="Dashboard"/>
      <sheetName val="FoF"/>
      <sheetName val="Formulas"/>
      <sheetName val="Drop-Down and Vlookup"/>
      <sheetName val="Updated by"/>
      <sheetName val="combo"/>
      <sheetName val="Categories"/>
      <sheetName val="Control Panel"/>
      <sheetName val="Regions"/>
      <sheetName val="AE's"/>
      <sheetName val="FY16 FoF"/>
      <sheetName val="Report 1"/>
      <sheetName val="Instructions tab"/>
      <sheetName val="Judgement summary"/>
      <sheetName val="Lookups"/>
      <sheetName val="walk_categ"/>
      <sheetName val="Drop Down Menu"/>
      <sheetName val="Exception List Drop Down"/>
      <sheetName val="Drop down"/>
      <sheetName val="def"/>
      <sheetName val="Description_B. Justification"/>
      <sheetName val="FoF-FY16"/>
      <sheetName val=" FOF FY16"/>
      <sheetName val="Validation Tab"/>
      <sheetName val="reference"/>
      <sheetName val="ESM Program Roles"/>
      <sheetName val="DataValidation"/>
      <sheetName val="FoF FY16"/>
      <sheetName val="Setup"/>
      <sheetName val="ITO Lookups"/>
      <sheetName val="maping"/>
      <sheetName val="Pull Down Lists"/>
      <sheetName val="Gap"/>
      <sheetName val="Quota Summary"/>
      <sheetName val="Update"/>
      <sheetName val="Backup"/>
      <sheetName val="FoF Mapping"/>
      <sheetName val="Expanded"/>
      <sheetName val="Status"/>
      <sheetName val="GBU"/>
      <sheetName val="Parameter"/>
      <sheetName val="NTCOW"/>
      <sheetName val="BC Labour NTCOW"/>
      <sheetName val="Look Up Tables"/>
      <sheetName val="FoF FY18"/>
      <sheetName val="Look Ups"/>
      <sheetName val="DropDownList"/>
      <sheetName val="DropdownOptions"/>
      <sheetName val="Judy Validation"/>
      <sheetName val="Support Sheet"/>
      <sheetName val="Reference Values"/>
      <sheetName val="Cube"/>
      <sheetName val="TH"/>
      <sheetName val="Labor Rates by Countries FY16"/>
      <sheetName val="List values"/>
      <sheetName val="Estimate vs Actuals"/>
      <sheetName val="D. New Settings Suggestions"/>
      <sheetName val="One page review"/>
      <sheetName val="Database"/>
      <sheetName val="Validation Lists"/>
      <sheetName val="CRS Export"/>
      <sheetName val="Contracts L7"/>
      <sheetName val="MRU"/>
      <sheetName val="Menus-Mappings"/>
      <sheetName val="Details"/>
      <sheetName val="Taxonomy Descriptions"/>
      <sheetName val="Subco by L5"/>
      <sheetName val="lookups - month ccow category"/>
      <sheetName val="Controls"/>
      <sheetName val="Mon_Actual1"/>
      <sheetName val="YTD_Actual1"/>
      <sheetName val="Super_Region1"/>
      <sheetName val="Q3_MEMA_TSG_Mix_of_NR1"/>
      <sheetName val="P&amp;L_Summary1"/>
      <sheetName val="COS_vs_PQ1"/>
      <sheetName val="COS_vs_PQ_Exit1"/>
      <sheetName val="COS_vs_PY1"/>
      <sheetName val="COS_vs_Fls1"/>
      <sheetName val="COS_vs_ASP1"/>
      <sheetName val="PL_vs_PQ1"/>
      <sheetName val="PL_vs_PY1"/>
      <sheetName val="PL_vs_Fls1"/>
      <sheetName val="PL_vs_ASP1"/>
      <sheetName val="Report_Index1"/>
      <sheetName val="Qtd_to_go1"/>
      <sheetName val="Data_Opex1"/>
      <sheetName val="Data_HC1"/>
      <sheetName val="LATAM_Forecast"/>
      <sheetName val="Total_Europe_Calc__hours"/>
      <sheetName val="Total_Europe_1"/>
      <sheetName val="Total_Financials"/>
      <sheetName val="Core_Table"/>
      <sheetName val="Essbase_Auto_Update"/>
      <sheetName val="Static_MShr"/>
      <sheetName val="SWD_RevGM_vs_Fls_ASP"/>
      <sheetName val="BCSN_GM_Trend"/>
      <sheetName val="ISS_GM_Trend"/>
      <sheetName val="NED_GM_Trend"/>
      <sheetName val="SWD_GM_Trend"/>
      <sheetName val="BCSN_NP_Trend"/>
      <sheetName val="BCSN_Rev_Trend"/>
      <sheetName val="BCSN_RevGM_vs_PQ_PY"/>
      <sheetName val="BCSN_RevGM_vs_Fls_ASP"/>
      <sheetName val="ISS_NP_Trend"/>
      <sheetName val="ISS_Rev_Trend"/>
      <sheetName val="ISS_RevGM_vs_PQ_PY"/>
      <sheetName val="ISS_RevGM_vs_Fls_ASP"/>
      <sheetName val="NED_NP_Trend"/>
      <sheetName val="NED_Rev_Trend"/>
      <sheetName val="NED_RevGM_vs_PQ_PY"/>
      <sheetName val="NED_RevGM_vs_Fls_ASP"/>
      <sheetName val="SWD_NP_Trend"/>
      <sheetName val="SWD_Rev_Trend"/>
      <sheetName val="SWD_RevGM_vs_PQ_PY"/>
      <sheetName val="Whouse_Pull_'06"/>
      <sheetName val="Dropdown_list"/>
      <sheetName val="Roster_Quota"/>
      <sheetName val="Drop_down_list"/>
      <sheetName val="-_BACKUP_-_DROP_DOWNS"/>
      <sheetName val="Data_info"/>
      <sheetName val="GOC_SCS_to_LH_CC_mapping"/>
      <sheetName val="Pivot_Analysis"/>
      <sheetName val="8L_Frontlog_check"/>
      <sheetName val="Flash_call_Pivot"/>
      <sheetName val="Margin_Analisys"/>
      <sheetName val="8L_Licences"/>
      <sheetName val="EMEA_Subm"/>
      <sheetName val="raw_data"/>
      <sheetName val="FCST_vs_prior"/>
      <sheetName val="dropdown_values"/>
      <sheetName val="Data_Validation"/>
      <sheetName val="Drop_Down_Lists"/>
      <sheetName val="Cover_Sheet"/>
      <sheetName val="SFDC_DATA_and_FORECAST"/>
      <sheetName val="Reference_Lists"/>
      <sheetName val="Acct_Project_Information_MULTI"/>
      <sheetName val="Reason_of_Movement"/>
      <sheetName val="Updated_by"/>
      <sheetName val="Drop-Down_and_Vlookup"/>
      <sheetName val="Control_Panel"/>
      <sheetName val="FY16_FoF"/>
      <sheetName val="Drop_Down_Menu"/>
      <sheetName val="Exception_List_Drop_Down"/>
      <sheetName val="Drop_down"/>
      <sheetName val="Instructions_tab"/>
      <sheetName val="Judgement_summary"/>
      <sheetName val="Report_1"/>
      <sheetName val="_FOF_FY16"/>
      <sheetName val="Validation_Tab"/>
      <sheetName val="ESM_Program_Roles"/>
      <sheetName val="Description_B__Justification"/>
      <sheetName val="FoF_FY16"/>
      <sheetName val="ITO_Lookups"/>
      <sheetName val="Pull_Down_Lists"/>
      <sheetName val="Quota_Summary"/>
      <sheetName val="FoF_Mapping"/>
      <sheetName val="Look_Up_Tables"/>
      <sheetName val="FoF_FY18"/>
      <sheetName val="Look_Ups"/>
      <sheetName val="BC_Labour_NTCOW"/>
      <sheetName val="Judy_Validation"/>
      <sheetName val="Support_Sheet"/>
      <sheetName val="Labor_Rates_by_Countries_FY16"/>
      <sheetName val="List_values"/>
      <sheetName val="Estimate_vs_Actuals"/>
      <sheetName val="D__New_Settings_Suggestions"/>
      <sheetName val="Reference_Values"/>
      <sheetName val="One_page_review"/>
      <sheetName val="Validation_Lists"/>
      <sheetName val="CRS_Export"/>
      <sheetName val="Contracts_L7"/>
      <sheetName val="Taxonomy_Descriptions"/>
      <sheetName val="Subco_by_L5"/>
      <sheetName val="lookups_-_month_ccow_category"/>
      <sheetName val="Explanations"/>
      <sheetName val="RootCause"/>
      <sheetName val="Notes"/>
      <sheetName val="Definitions"/>
      <sheetName val="TopAccountList"/>
      <sheetName val="Field Values"/>
      <sheetName val="FY19 Q2 ITB - reformat"/>
      <sheetName val="APJSum"/>
      <sheetName val="AmeSum"/>
      <sheetName val="EMEASum"/>
      <sheetName val="HPCoSum"/>
      <sheetName val="OGSum"/>
      <sheetName val="WWSum"/>
      <sheetName val="T&amp;E Estimates"/>
      <sheetName val="CeCos"/>
      <sheetName val="Drop downs"/>
      <sheetName val="JAPAN #s"/>
      <sheetName val="Saving Levers"/>
      <sheetName val="Possibilité"/>
      <sheetName val="H1 Initiatives Database"/>
      <sheetName val="Mon_Actual2"/>
      <sheetName val="YTD_Actual2"/>
      <sheetName val="Super_Region2"/>
      <sheetName val="Q3_MEMA_TSG_Mix_of_NR2"/>
      <sheetName val="P&amp;L_Summary2"/>
      <sheetName val="COS_vs_PQ2"/>
      <sheetName val="COS_vs_PQ_Exit2"/>
      <sheetName val="COS_vs_PY2"/>
      <sheetName val="COS_vs_Fls2"/>
      <sheetName val="COS_vs_ASP2"/>
      <sheetName val="PL_vs_PQ2"/>
      <sheetName val="PL_vs_PY2"/>
      <sheetName val="PL_vs_Fls2"/>
      <sheetName val="PL_vs_ASP2"/>
      <sheetName val="Report_Index2"/>
      <sheetName val="Qtd_to_go2"/>
      <sheetName val="Data_Opex2"/>
      <sheetName val="Data_HC2"/>
      <sheetName val="LATAM_Forecast1"/>
      <sheetName val="Total_Europe_Calc__hours1"/>
      <sheetName val="Total_Europe_11"/>
      <sheetName val="Total_Financials1"/>
      <sheetName val="Core_Table1"/>
      <sheetName val="Essbase_Auto_Update1"/>
      <sheetName val="Static_MShr1"/>
      <sheetName val="SWD_RevGM_vs_Fls_ASP1"/>
      <sheetName val="BCSN_GM_Trend1"/>
      <sheetName val="ISS_GM_Trend1"/>
      <sheetName val="NED_GM_Trend1"/>
      <sheetName val="SWD_GM_Trend1"/>
      <sheetName val="BCSN_NP_Trend1"/>
      <sheetName val="BCSN_Rev_Trend1"/>
      <sheetName val="BCSN_RevGM_vs_PQ_PY1"/>
      <sheetName val="BCSN_RevGM_vs_Fls_ASP1"/>
      <sheetName val="ISS_NP_Trend1"/>
      <sheetName val="ISS_Rev_Trend1"/>
      <sheetName val="ISS_RevGM_vs_PQ_PY1"/>
      <sheetName val="ISS_RevGM_vs_Fls_ASP1"/>
      <sheetName val="NED_NP_Trend1"/>
      <sheetName val="NED_Rev_Trend1"/>
      <sheetName val="NED_RevGM_vs_PQ_PY1"/>
      <sheetName val="NED_RevGM_vs_Fls_ASP1"/>
      <sheetName val="SWD_NP_Trend1"/>
      <sheetName val="SWD_Rev_Trend1"/>
      <sheetName val="SWD_RevGM_vs_PQ_PY1"/>
      <sheetName val="Whouse_Pull_'061"/>
      <sheetName val="Dropdown_list1"/>
      <sheetName val="Roster_Quota1"/>
      <sheetName val="Drop_down_list1"/>
      <sheetName val="-_BACKUP_-_DROP_DOWNS1"/>
      <sheetName val="GOC_SCS_to_LH_CC_mapping1"/>
      <sheetName val="Pivot_Analysis1"/>
      <sheetName val="8L_Frontlog_check1"/>
      <sheetName val="Flash_call_Pivot1"/>
      <sheetName val="Margin_Analisys1"/>
      <sheetName val="8L_Licences1"/>
      <sheetName val="EMEA_Subm1"/>
      <sheetName val="Data_info1"/>
      <sheetName val="raw_data1"/>
      <sheetName val="Data_Validation1"/>
      <sheetName val="FCST_vs_prior1"/>
      <sheetName val="dropdown_values1"/>
      <sheetName val="Drop_Down_Lists1"/>
      <sheetName val="Cover_Sheet1"/>
      <sheetName val="SFDC_DATA_and_FORECAST1"/>
      <sheetName val="Reference_Lists1"/>
      <sheetName val="Acct_Project_Information_MULTI1"/>
      <sheetName val="Reason_of_Movement1"/>
      <sheetName val="Updated_by1"/>
      <sheetName val="Drop-Down_and_Vlookup1"/>
      <sheetName val="Control_Panel1"/>
      <sheetName val="Drop_Down_Menu1"/>
      <sheetName val="FY16_FoF1"/>
      <sheetName val="Exception_List_Drop_Down1"/>
      <sheetName val="Report_11"/>
      <sheetName val="Instructions_tab1"/>
      <sheetName val="Judgement_summary1"/>
      <sheetName val="Drop_down1"/>
      <sheetName val="_FOF_FY161"/>
      <sheetName val="Validation_Tab1"/>
      <sheetName val="ESM_Program_Roles1"/>
      <sheetName val="FoF_FY161"/>
      <sheetName val="Description_B__Justification1"/>
      <sheetName val="ITO_Lookups1"/>
      <sheetName val="Pull_Down_Lists1"/>
      <sheetName val="FoF_Mapping1"/>
      <sheetName val="Quota_Summary1"/>
      <sheetName val="FoF_FY181"/>
      <sheetName val="Look_Ups1"/>
      <sheetName val="Judy_Validation1"/>
      <sheetName val="Look_Up_Tables1"/>
      <sheetName val="BC_Labour_NTCOW1"/>
      <sheetName val="Reference_Values1"/>
      <sheetName val="Support_Sheet1"/>
      <sheetName val="Labor_Rates_by_Countries_FY161"/>
      <sheetName val="List_values1"/>
      <sheetName val="Estimate_vs_Actuals1"/>
      <sheetName val="D__New_Settings_Suggestions1"/>
      <sheetName val="One_page_review1"/>
      <sheetName val="Validation_Lists1"/>
      <sheetName val="CRS_Export1"/>
      <sheetName val="Contracts_L71"/>
      <sheetName val="Subco_by_L51"/>
      <sheetName val="lookups_-_month_ccow_category1"/>
      <sheetName val="Taxonomy_Descriptions1"/>
      <sheetName val="Sector Dashboard v2"/>
      <sheetName val="Admin"/>
      <sheetName val="Do Not Delete"/>
      <sheetName val="Guide Lines"/>
      <sheetName val="CUBEMAP"/>
      <sheetName val="Glossary &amp; Instructions"/>
      <sheetName val="Mapping File"/>
      <sheetName val="Service Lines"/>
      <sheetName val="R&amp;O"/>
      <sheetName val="BAV_alt"/>
      <sheetName val="HC Horizon"/>
      <sheetName val="Validation Values"/>
      <sheetName val="Mon_Actual3"/>
      <sheetName val="YTD_Actual3"/>
      <sheetName val="Super_Region3"/>
      <sheetName val="Q3_MEMA_TSG_Mix_of_NR3"/>
      <sheetName val="P&amp;L_Summary3"/>
      <sheetName val="COS_vs_PQ3"/>
      <sheetName val="COS_vs_PQ_Exit3"/>
      <sheetName val="COS_vs_PY3"/>
      <sheetName val="COS_vs_Fls3"/>
      <sheetName val="COS_vs_ASP3"/>
      <sheetName val="PL_vs_PQ3"/>
      <sheetName val="PL_vs_PY3"/>
      <sheetName val="PL_vs_Fls3"/>
      <sheetName val="PL_vs_ASP3"/>
      <sheetName val="Report_Index3"/>
      <sheetName val="Qtd_to_go3"/>
      <sheetName val="Data_Opex3"/>
      <sheetName val="Data_HC3"/>
      <sheetName val="LATAM_Forecast2"/>
      <sheetName val="Total_Europe_Calc__hours2"/>
      <sheetName val="Total_Europe_12"/>
      <sheetName val="Total_Financials2"/>
      <sheetName val="Core_Table2"/>
      <sheetName val="Essbase_Auto_Update2"/>
      <sheetName val="Static_MShr2"/>
      <sheetName val="Whouse_Pull_'062"/>
      <sheetName val="SWD_RevGM_vs_Fls_ASP2"/>
      <sheetName val="BCSN_GM_Trend2"/>
      <sheetName val="ISS_GM_Trend2"/>
      <sheetName val="NED_GM_Trend2"/>
      <sheetName val="SWD_GM_Trend2"/>
      <sheetName val="BCSN_NP_Trend2"/>
      <sheetName val="BCSN_Rev_Trend2"/>
      <sheetName val="BCSN_RevGM_vs_PQ_PY2"/>
      <sheetName val="BCSN_RevGM_vs_Fls_ASP2"/>
      <sheetName val="ISS_NP_Trend2"/>
      <sheetName val="ISS_Rev_Trend2"/>
      <sheetName val="ISS_RevGM_vs_PQ_PY2"/>
      <sheetName val="ISS_RevGM_vs_Fls_ASP2"/>
      <sheetName val="NED_NP_Trend2"/>
      <sheetName val="NED_Rev_Trend2"/>
      <sheetName val="NED_RevGM_vs_PQ_PY2"/>
      <sheetName val="NED_RevGM_vs_Fls_ASP2"/>
      <sheetName val="SWD_NP_Trend2"/>
      <sheetName val="SWD_Rev_Trend2"/>
      <sheetName val="SWD_RevGM_vs_PQ_PY2"/>
      <sheetName val="Dropdown_list2"/>
      <sheetName val="Roster_Quota2"/>
      <sheetName val="Drop_down_list2"/>
      <sheetName val="-_BACKUP_-_DROP_DOWNS2"/>
      <sheetName val="Pivot_Analysis2"/>
      <sheetName val="8L_Frontlog_check2"/>
      <sheetName val="Flash_call_Pivot2"/>
      <sheetName val="Margin_Analisys2"/>
      <sheetName val="8L_Licences2"/>
      <sheetName val="EMEA_Subm2"/>
      <sheetName val="GOC_SCS_to_LH_CC_mapping2"/>
      <sheetName val="FCST_vs_prior2"/>
      <sheetName val="Data_info2"/>
      <sheetName val="dropdown_values2"/>
      <sheetName val="raw_data2"/>
      <sheetName val="Data_Validation2"/>
      <sheetName val="Drop_Down_Lists2"/>
      <sheetName val="Cover_Sheet2"/>
      <sheetName val="SFDC_DATA_and_FORECAST2"/>
      <sheetName val="Reference_Lists2"/>
      <sheetName val="Reason_of_Movement2"/>
      <sheetName val="Acct_Project_Information_MULTI2"/>
      <sheetName val="Drop-Down_and_Vlookup2"/>
      <sheetName val="Updated_by2"/>
      <sheetName val="Control_Panel2"/>
      <sheetName val="FY16_FoF2"/>
      <sheetName val="Drop_down2"/>
      <sheetName val="Drop_Down_Menu2"/>
      <sheetName val="Exception_List_Drop_Down2"/>
      <sheetName val="Report_12"/>
      <sheetName val="Instructions_tab2"/>
      <sheetName val="Judgement_summary2"/>
      <sheetName val="_FOF_FY162"/>
      <sheetName val="Validation_Tab2"/>
      <sheetName val="ESM_Program_Roles2"/>
      <sheetName val="Description_B__Justification2"/>
      <sheetName val="FoF_FY162"/>
      <sheetName val="ITO_Lookups2"/>
      <sheetName val="Pull_Down_Lists2"/>
      <sheetName val="Quota_Summary2"/>
      <sheetName val="FoF_Mapping2"/>
      <sheetName val="BC_Labour_NTCOW2"/>
      <sheetName val="Look_Up_Tables2"/>
      <sheetName val="FoF_FY182"/>
      <sheetName val="Look_Ups2"/>
      <sheetName val="Judy_Validation2"/>
      <sheetName val="Support_Sheet2"/>
      <sheetName val="Reference_Values2"/>
      <sheetName val="Labor_Rates_by_Countries_FY162"/>
      <sheetName val="List_values2"/>
      <sheetName val="Estimate_vs_Actuals2"/>
      <sheetName val="D__New_Settings_Suggestions2"/>
      <sheetName val="One_page_review2"/>
      <sheetName val="Validation_Lists2"/>
      <sheetName val="CRS_Export2"/>
      <sheetName val="Contracts_L72"/>
      <sheetName val="Taxonomy_Descriptions2"/>
      <sheetName val="Subco_by_L52"/>
      <sheetName val="lookups_-_month_ccow_category2"/>
      <sheetName val="Field_Values"/>
      <sheetName val="FY19_Q2_ITB_-_reformat"/>
      <sheetName val="T&amp;E_Estimates"/>
      <sheetName val="Drop_downs"/>
      <sheetName val="JAPAN_#s"/>
      <sheetName val="Saving_Levers"/>
      <sheetName val="H1_Initiatives_Database"/>
      <sheetName val="Sector_Dashboard_v2"/>
      <sheetName val="Do_Not_Delete"/>
      <sheetName val="Guide_Lines"/>
      <sheetName val="Glossary_&amp;_Instructions"/>
      <sheetName val="Mapping_File"/>
      <sheetName val="Service_Lines"/>
      <sheetName val="RCOW Mapping"/>
      <sheetName val="HC_Horizon"/>
      <sheetName val="Mon_Actual4"/>
      <sheetName val="YTD_Actual4"/>
      <sheetName val="Super_Region4"/>
      <sheetName val="Q3_MEMA_TSG_Mix_of_NR4"/>
      <sheetName val="P&amp;L_Summary4"/>
      <sheetName val="COS_vs_PQ4"/>
      <sheetName val="COS_vs_PQ_Exit4"/>
      <sheetName val="COS_vs_PY4"/>
      <sheetName val="COS_vs_Fls4"/>
      <sheetName val="COS_vs_ASP4"/>
      <sheetName val="PL_vs_PQ4"/>
      <sheetName val="PL_vs_PY4"/>
      <sheetName val="PL_vs_Fls4"/>
      <sheetName val="PL_vs_ASP4"/>
      <sheetName val="Report_Index4"/>
      <sheetName val="Qtd_to_go4"/>
      <sheetName val="Data_Opex4"/>
      <sheetName val="Data_HC4"/>
      <sheetName val="LATAM_Forecast3"/>
      <sheetName val="Total_Europe_Calc__hours3"/>
      <sheetName val="Total_Europe_13"/>
      <sheetName val="Total_Financials3"/>
      <sheetName val="Core_Table3"/>
      <sheetName val="Essbase_Auto_Update3"/>
      <sheetName val="Static_MShr3"/>
      <sheetName val="Whouse_Pull_'063"/>
      <sheetName val="SWD_RevGM_vs_Fls_ASP3"/>
      <sheetName val="BCSN_GM_Trend3"/>
      <sheetName val="ISS_GM_Trend3"/>
      <sheetName val="NED_GM_Trend3"/>
      <sheetName val="SWD_GM_Trend3"/>
      <sheetName val="BCSN_NP_Trend3"/>
      <sheetName val="BCSN_Rev_Trend3"/>
      <sheetName val="BCSN_RevGM_vs_PQ_PY3"/>
      <sheetName val="BCSN_RevGM_vs_Fls_ASP3"/>
      <sheetName val="ISS_NP_Trend3"/>
      <sheetName val="ISS_Rev_Trend3"/>
      <sheetName val="ISS_RevGM_vs_PQ_PY3"/>
      <sheetName val="ISS_RevGM_vs_Fls_ASP3"/>
      <sheetName val="NED_NP_Trend3"/>
      <sheetName val="NED_Rev_Trend3"/>
      <sheetName val="NED_RevGM_vs_PQ_PY3"/>
      <sheetName val="NED_RevGM_vs_Fls_ASP3"/>
      <sheetName val="SWD_NP_Trend3"/>
      <sheetName val="SWD_Rev_Trend3"/>
      <sheetName val="SWD_RevGM_vs_PQ_PY3"/>
      <sheetName val="Dropdown_list3"/>
      <sheetName val="Roster_Quota3"/>
      <sheetName val="Drop_down_list3"/>
      <sheetName val="-_BACKUP_-_DROP_DOWNS3"/>
      <sheetName val="GOC_SCS_to_LH_CC_mapping3"/>
      <sheetName val="Pivot_Analysis3"/>
      <sheetName val="8L_Frontlog_check3"/>
      <sheetName val="Flash_call_Pivot3"/>
      <sheetName val="Margin_Analisys3"/>
      <sheetName val="8L_Licences3"/>
      <sheetName val="EMEA_Subm3"/>
      <sheetName val="FCST_vs_prior3"/>
      <sheetName val="Data_info3"/>
      <sheetName val="dropdown_values3"/>
      <sheetName val="raw_data3"/>
      <sheetName val="Data_Validation3"/>
      <sheetName val="Cover_Sheet3"/>
      <sheetName val="SFDC_DATA_and_FORECAST3"/>
      <sheetName val="Drop_Down_Lists3"/>
      <sheetName val="Reference_Lists3"/>
      <sheetName val="Reason_of_Movement3"/>
      <sheetName val="Acct_Project_Information_MULTI3"/>
      <sheetName val="Drop-Down_and_Vlookup3"/>
      <sheetName val="Updated_by3"/>
      <sheetName val="Control_Panel3"/>
      <sheetName val="FY16_FoF3"/>
      <sheetName val="Drop_Down_Menu3"/>
      <sheetName val="Exception_List_Drop_Down3"/>
      <sheetName val="Drop_down3"/>
      <sheetName val="Report_13"/>
      <sheetName val="Instructions_tab3"/>
      <sheetName val="Judgement_summary3"/>
      <sheetName val="Description_B__Justification3"/>
      <sheetName val="_FOF_FY163"/>
      <sheetName val="Validation_Tab3"/>
      <sheetName val="ESM_Program_Roles3"/>
      <sheetName val="FoF_FY163"/>
      <sheetName val="ITO_Lookups3"/>
      <sheetName val="Pull_Down_Lists3"/>
      <sheetName val="FoF_Mapping3"/>
      <sheetName val="Quota_Summary3"/>
      <sheetName val="FoF_FY183"/>
      <sheetName val="Look_Ups3"/>
      <sheetName val="Look_Up_Tables3"/>
      <sheetName val="Labor_Rates_by_Countries_FY163"/>
      <sheetName val="List_values3"/>
      <sheetName val="Estimate_vs_Actuals3"/>
      <sheetName val="D__New_Settings_Suggestions3"/>
      <sheetName val="Judy_Validation3"/>
      <sheetName val="BC_Labour_NTCOW3"/>
      <sheetName val="Support_Sheet3"/>
      <sheetName val="Reference_Values3"/>
      <sheetName val="One_page_review3"/>
      <sheetName val="Validation_Lists3"/>
      <sheetName val="CRS_Export3"/>
      <sheetName val="Taxonomy_Descriptions3"/>
      <sheetName val="Contracts_L73"/>
      <sheetName val="Subco_by_L53"/>
      <sheetName val="lookups_-_month_ccow_category3"/>
      <sheetName val="Field_Values1"/>
      <sheetName val="FY19_Q2_ITB_-_reformat1"/>
      <sheetName val="T&amp;E_Estimates1"/>
      <sheetName val="JAPAN_#s1"/>
      <sheetName val="Drop_downs1"/>
      <sheetName val="Saving_Levers1"/>
      <sheetName val="H1_Initiatives_Database1"/>
      <sheetName val="Sector_Dashboard_v21"/>
      <sheetName val="Service_Lines1"/>
      <sheetName val="Do_Not_Delete1"/>
      <sheetName val="Guide_Lines1"/>
      <sheetName val="Glossary_&amp;_Instructions1"/>
      <sheetName val="Mapping_File1"/>
      <sheetName val="Validation_Values"/>
      <sheetName val="RCOW_Mapping"/>
      <sheetName val="Drop down select sheet"/>
      <sheetName val="Mon_Actual5"/>
      <sheetName val="YTD_Actual5"/>
      <sheetName val="Super_Region5"/>
      <sheetName val="Q3_MEMA_TSG_Mix_of_NR5"/>
      <sheetName val="P&amp;L_Summary5"/>
      <sheetName val="COS_vs_PQ5"/>
      <sheetName val="COS_vs_PQ_Exit5"/>
      <sheetName val="COS_vs_PY5"/>
      <sheetName val="COS_vs_Fls5"/>
      <sheetName val="COS_vs_ASP5"/>
      <sheetName val="PL_vs_PQ5"/>
      <sheetName val="PL_vs_PY5"/>
      <sheetName val="PL_vs_Fls5"/>
      <sheetName val="PL_vs_ASP5"/>
      <sheetName val="Report_Index5"/>
      <sheetName val="Qtd_to_go5"/>
      <sheetName val="Data_Opex5"/>
      <sheetName val="Data_HC5"/>
      <sheetName val="SWD_RevGM_vs_Fls_ASP4"/>
      <sheetName val="BCSN_GM_Trend4"/>
      <sheetName val="ISS_GM_Trend4"/>
      <sheetName val="NED_GM_Trend4"/>
      <sheetName val="SWD_GM_Trend4"/>
      <sheetName val="BCSN_NP_Trend4"/>
      <sheetName val="BCSN_Rev_Trend4"/>
      <sheetName val="BCSN_RevGM_vs_PQ_PY4"/>
      <sheetName val="BCSN_RevGM_vs_Fls_ASP4"/>
      <sheetName val="ISS_NP_Trend4"/>
      <sheetName val="ISS_Rev_Trend4"/>
      <sheetName val="ISS_RevGM_vs_PQ_PY4"/>
      <sheetName val="ISS_RevGM_vs_Fls_ASP4"/>
      <sheetName val="NED_NP_Trend4"/>
      <sheetName val="NED_Rev_Trend4"/>
      <sheetName val="NED_RevGM_vs_PQ_PY4"/>
      <sheetName val="NED_RevGM_vs_Fls_ASP4"/>
      <sheetName val="SWD_NP_Trend4"/>
      <sheetName val="SWD_Rev_Trend4"/>
      <sheetName val="SWD_RevGM_vs_PQ_PY4"/>
      <sheetName val="Core_Table4"/>
      <sheetName val="Essbase_Auto_Update4"/>
      <sheetName val="Static_MShr4"/>
      <sheetName val="LATAM_Forecast4"/>
      <sheetName val="Total_Europe_Calc__hours4"/>
      <sheetName val="Total_Europe_14"/>
      <sheetName val="Total_Financials4"/>
      <sheetName val="Whouse_Pull_'064"/>
      <sheetName val="Dropdown_list4"/>
      <sheetName val="Roster_Quota4"/>
      <sheetName val="Drop_down_list4"/>
      <sheetName val="GOC_SCS_to_LH_CC_mapping4"/>
      <sheetName val="-_BACKUP_-_DROP_DOWNS4"/>
      <sheetName val="Pivot_Analysis4"/>
      <sheetName val="8L_Frontlog_check4"/>
      <sheetName val="Flash_call_Pivot4"/>
      <sheetName val="Margin_Analisys4"/>
      <sheetName val="8L_Licences4"/>
      <sheetName val="EMEA_Subm4"/>
      <sheetName val="FCST_vs_prior4"/>
      <sheetName val="Data_info4"/>
      <sheetName val="dropdown_values4"/>
      <sheetName val="raw_data4"/>
      <sheetName val="Data_Validation4"/>
      <sheetName val="Drop_Down_Lists4"/>
      <sheetName val="Cover_Sheet4"/>
      <sheetName val="SFDC_DATA_and_FORECAST4"/>
      <sheetName val="Reference_Lists4"/>
      <sheetName val="Acct_Project_Information_MULTI4"/>
      <sheetName val="Reason_of_Movement4"/>
      <sheetName val="Updated_by4"/>
      <sheetName val="Drop-Down_and_Vlookup4"/>
      <sheetName val="Control_Panel4"/>
      <sheetName val="FY16_FoF4"/>
      <sheetName val="Drop_Down_Menu4"/>
      <sheetName val="Exception_List_Drop_Down4"/>
      <sheetName val="Instructions_tab4"/>
      <sheetName val="Judgement_summary4"/>
      <sheetName val="Report_14"/>
      <sheetName val="Drop_down4"/>
      <sheetName val="_FOF_FY164"/>
      <sheetName val="Validation_Tab4"/>
      <sheetName val="Description_B__Justification4"/>
      <sheetName val="ESM_Program_Roles4"/>
      <sheetName val="FoF_FY164"/>
      <sheetName val="ITO_Lookups4"/>
      <sheetName val="Pull_Down_Lists4"/>
      <sheetName val="FoF_Mapping4"/>
      <sheetName val="Quota_Summary4"/>
      <sheetName val="Look_Up_Tables4"/>
      <sheetName val="FoF_FY184"/>
      <sheetName val="Look_Ups4"/>
      <sheetName val="BC_Labour_NTCOW4"/>
      <sheetName val="Judy_Validation4"/>
      <sheetName val="Support_Sheet4"/>
      <sheetName val="Labor_Rates_by_Countries_FY164"/>
      <sheetName val="List_values4"/>
      <sheetName val="Estimate_vs_Actuals4"/>
      <sheetName val="D__New_Settings_Suggestions4"/>
      <sheetName val="Reference_Values4"/>
      <sheetName val="One_page_review4"/>
      <sheetName val="Validation_Lists4"/>
      <sheetName val="CRS_Export4"/>
      <sheetName val="Contracts_L74"/>
      <sheetName val="Taxonomy_Descriptions4"/>
      <sheetName val="Subco_by_L54"/>
      <sheetName val="lookups_-_month_ccow_category4"/>
      <sheetName val="T&amp;E_Estimates2"/>
      <sheetName val="Field_Values2"/>
      <sheetName val="FY19_Q2_ITB_-_reformat2"/>
      <sheetName val="Drop_downs2"/>
      <sheetName val="JAPAN_#s2"/>
      <sheetName val="Saving_Levers2"/>
      <sheetName val="H1_Initiatives_Database2"/>
      <sheetName val="Sector_Dashboard_v22"/>
      <sheetName val="Service_Lines2"/>
      <sheetName val="Do_Not_Delete2"/>
      <sheetName val="Guide_Lines2"/>
      <sheetName val="Glossary_&amp;_Instructions2"/>
      <sheetName val="Mapping_File2"/>
      <sheetName val="HC_Horizon1"/>
      <sheetName val="Validation_Values1"/>
      <sheetName val="RCOW_Mapping1"/>
      <sheetName val="Mon_Actual6"/>
      <sheetName val="YTD_Actual6"/>
      <sheetName val="Super_Region6"/>
      <sheetName val="Q3_MEMA_TSG_Mix_of_NR6"/>
      <sheetName val="P&amp;L_Summary6"/>
      <sheetName val="COS_vs_PQ6"/>
      <sheetName val="COS_vs_PQ_Exit6"/>
      <sheetName val="COS_vs_PY6"/>
      <sheetName val="COS_vs_Fls6"/>
      <sheetName val="COS_vs_ASP6"/>
      <sheetName val="PL_vs_PQ6"/>
      <sheetName val="PL_vs_PY6"/>
      <sheetName val="PL_vs_Fls6"/>
      <sheetName val="PL_vs_ASP6"/>
      <sheetName val="Report_Index6"/>
      <sheetName val="Qtd_to_go6"/>
      <sheetName val="Data_Opex6"/>
      <sheetName val="Data_HC6"/>
      <sheetName val="LATAM_Forecast5"/>
      <sheetName val="Total_Europe_Calc__hours5"/>
      <sheetName val="Total_Europe_15"/>
      <sheetName val="Total_Financials5"/>
      <sheetName val="Core_Table5"/>
      <sheetName val="Essbase_Auto_Update5"/>
      <sheetName val="Static_MShr5"/>
      <sheetName val="Whouse_Pull_'065"/>
      <sheetName val="SWD_RevGM_vs_Fls_ASP5"/>
      <sheetName val="BCSN_GM_Trend5"/>
      <sheetName val="ISS_GM_Trend5"/>
      <sheetName val="NED_GM_Trend5"/>
      <sheetName val="SWD_GM_Trend5"/>
      <sheetName val="BCSN_NP_Trend5"/>
      <sheetName val="BCSN_Rev_Trend5"/>
      <sheetName val="BCSN_RevGM_vs_PQ_PY5"/>
      <sheetName val="BCSN_RevGM_vs_Fls_ASP5"/>
      <sheetName val="ISS_NP_Trend5"/>
      <sheetName val="ISS_Rev_Trend5"/>
      <sheetName val="ISS_RevGM_vs_PQ_PY5"/>
      <sheetName val="ISS_RevGM_vs_Fls_ASP5"/>
      <sheetName val="NED_NP_Trend5"/>
      <sheetName val="NED_Rev_Trend5"/>
      <sheetName val="NED_RevGM_vs_PQ_PY5"/>
      <sheetName val="NED_RevGM_vs_Fls_ASP5"/>
      <sheetName val="SWD_NP_Trend5"/>
      <sheetName val="SWD_Rev_Trend5"/>
      <sheetName val="SWD_RevGM_vs_PQ_PY5"/>
      <sheetName val="Dropdown_list5"/>
      <sheetName val="Roster_Quota5"/>
      <sheetName val="Drop_down_list5"/>
      <sheetName val="-_BACKUP_-_DROP_DOWNS5"/>
      <sheetName val="GOC_SCS_to_LH_CC_mapping5"/>
      <sheetName val="Pivot_Analysis5"/>
      <sheetName val="8L_Frontlog_check5"/>
      <sheetName val="Flash_call_Pivot5"/>
      <sheetName val="Margin_Analisys5"/>
      <sheetName val="8L_Licences5"/>
      <sheetName val="EMEA_Subm5"/>
      <sheetName val="FCST_vs_prior5"/>
      <sheetName val="Data_info5"/>
      <sheetName val="dropdown_values5"/>
      <sheetName val="raw_data5"/>
      <sheetName val="Data_Validation5"/>
      <sheetName val="Cover_Sheet5"/>
      <sheetName val="SFDC_DATA_and_FORECAST5"/>
      <sheetName val="Drop_Down_Lists5"/>
      <sheetName val="Reference_Lists5"/>
      <sheetName val="Reason_of_Movement5"/>
      <sheetName val="Acct_Project_Information_MULTI5"/>
      <sheetName val="Drop-Down_and_Vlookup5"/>
      <sheetName val="Updated_by5"/>
      <sheetName val="Control_Panel5"/>
      <sheetName val="FY16_FoF5"/>
      <sheetName val="Drop_Down_Menu5"/>
      <sheetName val="Exception_List_Drop_Down5"/>
      <sheetName val="Drop_down5"/>
      <sheetName val="Report_15"/>
      <sheetName val="Instructions_tab5"/>
      <sheetName val="Judgement_summary5"/>
      <sheetName val="Description_B__Justification5"/>
      <sheetName val="_FOF_FY165"/>
      <sheetName val="Validation_Tab5"/>
      <sheetName val="ESM_Program_Roles5"/>
      <sheetName val="FoF_FY165"/>
      <sheetName val="ITO_Lookups5"/>
      <sheetName val="Pull_Down_Lists5"/>
      <sheetName val="FoF_Mapping5"/>
      <sheetName val="Quota_Summary5"/>
      <sheetName val="FoF_FY185"/>
      <sheetName val="Look_Ups5"/>
      <sheetName val="Look_Up_Tables5"/>
      <sheetName val="Labor_Rates_by_Countries_FY165"/>
      <sheetName val="List_values5"/>
      <sheetName val="Estimate_vs_Actuals5"/>
      <sheetName val="D__New_Settings_Suggestions5"/>
      <sheetName val="Judy_Validation5"/>
      <sheetName val="BC_Labour_NTCOW5"/>
      <sheetName val="Support_Sheet5"/>
      <sheetName val="Reference_Values5"/>
      <sheetName val="One_page_review5"/>
      <sheetName val="Validation_Lists5"/>
      <sheetName val="CRS_Export5"/>
      <sheetName val="Taxonomy_Descriptions5"/>
      <sheetName val="Contracts_L75"/>
      <sheetName val="Subco_by_L55"/>
      <sheetName val="lookups_-_month_ccow_category5"/>
      <sheetName val="Field_Values3"/>
      <sheetName val="FY19_Q2_ITB_-_reformat3"/>
      <sheetName val="T&amp;E_Estimates3"/>
      <sheetName val="JAPAN_#s3"/>
      <sheetName val="Drop_downs3"/>
      <sheetName val="Saving_Levers3"/>
      <sheetName val="H1_Initiatives_Database3"/>
      <sheetName val="Sector_Dashboard_v23"/>
      <sheetName val="Service_Lines3"/>
      <sheetName val="Do_Not_Delete3"/>
      <sheetName val="Guide_Lines3"/>
      <sheetName val="Glossary_&amp;_Instructions3"/>
      <sheetName val="Mapping_File3"/>
      <sheetName val="HC_Horizon2"/>
      <sheetName val="Validation_Values2"/>
      <sheetName val="RCOW_Mapping2"/>
      <sheetName val="Drop_down_select_sheet"/>
      <sheetName val="Mon_Actual7"/>
      <sheetName val="YTD_Actual7"/>
      <sheetName val="Super_Region7"/>
      <sheetName val="Q3_MEMA_TSG_Mix_of_NR7"/>
      <sheetName val="P&amp;L_Summary7"/>
      <sheetName val="COS_vs_PQ7"/>
      <sheetName val="COS_vs_PQ_Exit7"/>
      <sheetName val="COS_vs_PY7"/>
      <sheetName val="COS_vs_Fls7"/>
      <sheetName val="COS_vs_ASP7"/>
      <sheetName val="PL_vs_PQ7"/>
      <sheetName val="PL_vs_PY7"/>
      <sheetName val="PL_vs_Fls7"/>
      <sheetName val="PL_vs_ASP7"/>
      <sheetName val="Report_Index7"/>
      <sheetName val="Qtd_to_go7"/>
      <sheetName val="Data_Opex7"/>
      <sheetName val="Data_HC7"/>
      <sheetName val="LATAM_Forecast6"/>
      <sheetName val="Total_Europe_Calc__hours6"/>
      <sheetName val="Total_Europe_16"/>
      <sheetName val="Total_Financials6"/>
      <sheetName val="Core_Table6"/>
      <sheetName val="Essbase_Auto_Update6"/>
      <sheetName val="Static_MShr6"/>
      <sheetName val="Whouse_Pull_'066"/>
      <sheetName val="SWD_RevGM_vs_Fls_ASP6"/>
      <sheetName val="BCSN_GM_Trend6"/>
      <sheetName val="ISS_GM_Trend6"/>
      <sheetName val="NED_GM_Trend6"/>
      <sheetName val="SWD_GM_Trend6"/>
      <sheetName val="BCSN_NP_Trend6"/>
      <sheetName val="BCSN_Rev_Trend6"/>
      <sheetName val="BCSN_RevGM_vs_PQ_PY6"/>
      <sheetName val="BCSN_RevGM_vs_Fls_ASP6"/>
      <sheetName val="ISS_NP_Trend6"/>
      <sheetName val="ISS_Rev_Trend6"/>
      <sheetName val="ISS_RevGM_vs_PQ_PY6"/>
      <sheetName val="ISS_RevGM_vs_Fls_ASP6"/>
      <sheetName val="NED_NP_Trend6"/>
      <sheetName val="NED_Rev_Trend6"/>
      <sheetName val="NED_RevGM_vs_PQ_PY6"/>
      <sheetName val="NED_RevGM_vs_Fls_ASP6"/>
      <sheetName val="SWD_NP_Trend6"/>
      <sheetName val="SWD_Rev_Trend6"/>
      <sheetName val="SWD_RevGM_vs_PQ_PY6"/>
      <sheetName val="Dropdown_list6"/>
      <sheetName val="Roster_Quota6"/>
      <sheetName val="Drop_down_list6"/>
      <sheetName val="-_BACKUP_-_DROP_DOWNS6"/>
      <sheetName val="GOC_SCS_to_LH_CC_mapping6"/>
      <sheetName val="Pivot_Analysis6"/>
      <sheetName val="8L_Frontlog_check6"/>
      <sheetName val="Flash_call_Pivot6"/>
      <sheetName val="Margin_Analisys6"/>
      <sheetName val="8L_Licences6"/>
      <sheetName val="EMEA_Subm6"/>
      <sheetName val="FCST_vs_prior6"/>
      <sheetName val="Data_info6"/>
      <sheetName val="dropdown_values6"/>
      <sheetName val="raw_data6"/>
      <sheetName val="Data_Validation6"/>
      <sheetName val="Cover_Sheet6"/>
      <sheetName val="SFDC_DATA_and_FORECAST6"/>
      <sheetName val="Drop_Down_Lists6"/>
      <sheetName val="Reference_Lists6"/>
      <sheetName val="Reason_of_Movement6"/>
      <sheetName val="Acct_Project_Information_MULTI6"/>
      <sheetName val="Drop-Down_and_Vlookup6"/>
      <sheetName val="Updated_by6"/>
      <sheetName val="Control_Panel6"/>
      <sheetName val="FY16_FoF6"/>
      <sheetName val="Drop_Down_Menu6"/>
      <sheetName val="Exception_List_Drop_Down6"/>
      <sheetName val="Drop_down6"/>
      <sheetName val="Report_16"/>
      <sheetName val="Instructions_tab6"/>
      <sheetName val="Judgement_summary6"/>
      <sheetName val="Description_B__Justification6"/>
      <sheetName val="_FOF_FY166"/>
      <sheetName val="Validation_Tab6"/>
      <sheetName val="ESM_Program_Roles6"/>
      <sheetName val="FoF_FY166"/>
      <sheetName val="ITO_Lookups6"/>
      <sheetName val="Pull_Down_Lists6"/>
      <sheetName val="FoF_Mapping6"/>
      <sheetName val="Quota_Summary6"/>
      <sheetName val="FoF_FY186"/>
      <sheetName val="Look_Ups6"/>
      <sheetName val="Look_Up_Tables6"/>
      <sheetName val="Labor_Rates_by_Countries_FY166"/>
      <sheetName val="List_values6"/>
      <sheetName val="Estimate_vs_Actuals6"/>
      <sheetName val="D__New_Settings_Suggestions6"/>
      <sheetName val="Judy_Validation6"/>
      <sheetName val="BC_Labour_NTCOW6"/>
      <sheetName val="Support_Sheet6"/>
      <sheetName val="Reference_Values6"/>
      <sheetName val="One_page_review6"/>
      <sheetName val="Validation_Lists6"/>
      <sheetName val="CRS_Export6"/>
      <sheetName val="Taxonomy_Descriptions6"/>
      <sheetName val="Contracts_L76"/>
      <sheetName val="Subco_by_L56"/>
      <sheetName val="lookups_-_month_ccow_category6"/>
      <sheetName val="Field_Values4"/>
      <sheetName val="FY19_Q2_ITB_-_reformat4"/>
      <sheetName val="T&amp;E_Estimates4"/>
      <sheetName val="JAPAN_#s4"/>
      <sheetName val="Drop_downs4"/>
      <sheetName val="Saving_Levers4"/>
      <sheetName val="H1_Initiatives_Database4"/>
      <sheetName val="Sector_Dashboard_v24"/>
      <sheetName val="Service_Lines4"/>
      <sheetName val="Do_Not_Delete4"/>
      <sheetName val="Guide_Lines4"/>
      <sheetName val="Glossary_&amp;_Instructions4"/>
      <sheetName val="Mapping_File4"/>
      <sheetName val="HC_Horizon3"/>
      <sheetName val="Validation_Values3"/>
      <sheetName val="RCOW_Mapping3"/>
      <sheetName val="Drop_down_select_sheet1"/>
      <sheetName val="CubeMembers"/>
      <sheetName val="SuperUser"/>
      <sheetName val="Mon_Actual8"/>
      <sheetName val="YTD_Actual8"/>
      <sheetName val="Super_Region8"/>
      <sheetName val="Q3_MEMA_TSG_Mix_of_NR8"/>
      <sheetName val="P&amp;L_Summary8"/>
      <sheetName val="COS_vs_PQ8"/>
      <sheetName val="COS_vs_PQ_Exit8"/>
      <sheetName val="COS_vs_PY8"/>
      <sheetName val="COS_vs_Fls8"/>
      <sheetName val="COS_vs_ASP8"/>
      <sheetName val="PL_vs_PQ8"/>
      <sheetName val="PL_vs_PY8"/>
      <sheetName val="PL_vs_Fls8"/>
      <sheetName val="PL_vs_ASP8"/>
      <sheetName val="Report_Index8"/>
      <sheetName val="Qtd_to_go8"/>
      <sheetName val="Data_Opex8"/>
      <sheetName val="Data_HC8"/>
      <sheetName val="LATAM_Forecast7"/>
      <sheetName val="Total_Europe_Calc__hours7"/>
      <sheetName val="Total_Europe_17"/>
      <sheetName val="Total_Financials7"/>
      <sheetName val="Core_Table7"/>
      <sheetName val="Essbase_Auto_Update7"/>
      <sheetName val="Static_MShr7"/>
      <sheetName val="Whouse_Pull_'067"/>
      <sheetName val="SWD_RevGM_vs_Fls_ASP7"/>
      <sheetName val="BCSN_GM_Trend7"/>
      <sheetName val="ISS_GM_Trend7"/>
      <sheetName val="NED_GM_Trend7"/>
      <sheetName val="SWD_GM_Trend7"/>
      <sheetName val="BCSN_NP_Trend7"/>
      <sheetName val="BCSN_Rev_Trend7"/>
      <sheetName val="BCSN_RevGM_vs_PQ_PY7"/>
      <sheetName val="BCSN_RevGM_vs_Fls_ASP7"/>
      <sheetName val="ISS_NP_Trend7"/>
      <sheetName val="ISS_Rev_Trend7"/>
      <sheetName val="ISS_RevGM_vs_PQ_PY7"/>
      <sheetName val="ISS_RevGM_vs_Fls_ASP7"/>
      <sheetName val="NED_NP_Trend7"/>
      <sheetName val="NED_Rev_Trend7"/>
      <sheetName val="NED_RevGM_vs_PQ_PY7"/>
      <sheetName val="NED_RevGM_vs_Fls_ASP7"/>
      <sheetName val="SWD_NP_Trend7"/>
      <sheetName val="SWD_Rev_Trend7"/>
      <sheetName val="SWD_RevGM_vs_PQ_PY7"/>
      <sheetName val="Dropdown_list7"/>
      <sheetName val="Roster_Quota7"/>
      <sheetName val="Drop_down_list7"/>
      <sheetName val="-_BACKUP_-_DROP_DOWNS7"/>
      <sheetName val="GOC_SCS_to_LH_CC_mapping7"/>
      <sheetName val="Pivot_Analysis7"/>
      <sheetName val="8L_Frontlog_check7"/>
      <sheetName val="Flash_call_Pivot7"/>
      <sheetName val="Margin_Analisys7"/>
      <sheetName val="8L_Licences7"/>
      <sheetName val="EMEA_Subm7"/>
      <sheetName val="FCST_vs_prior7"/>
      <sheetName val="Data_info7"/>
      <sheetName val="dropdown_values7"/>
      <sheetName val="raw_data7"/>
      <sheetName val="Data_Validation7"/>
      <sheetName val="Cover_Sheet7"/>
      <sheetName val="SFDC_DATA_and_FORECAST7"/>
      <sheetName val="Drop_Down_Lists7"/>
      <sheetName val="Reference_Lists7"/>
      <sheetName val="Reason_of_Movement7"/>
      <sheetName val="Acct_Project_Information_MULTI7"/>
      <sheetName val="Drop-Down_and_Vlookup7"/>
      <sheetName val="Updated_by7"/>
      <sheetName val="Control_Panel7"/>
      <sheetName val="FY16_FoF7"/>
      <sheetName val="Drop_Down_Menu7"/>
      <sheetName val="Exception_List_Drop_Down7"/>
      <sheetName val="Drop_down7"/>
      <sheetName val="Report_17"/>
      <sheetName val="Instructions_tab7"/>
      <sheetName val="Judgement_summary7"/>
      <sheetName val="Description_B__Justification7"/>
      <sheetName val="_FOF_FY167"/>
      <sheetName val="Validation_Tab7"/>
      <sheetName val="ESM_Program_Roles7"/>
      <sheetName val="FoF_FY167"/>
      <sheetName val="ITO_Lookups7"/>
      <sheetName val="Pull_Down_Lists7"/>
      <sheetName val="FoF_Mapping7"/>
      <sheetName val="Quota_Summary7"/>
      <sheetName val="FoF_FY187"/>
      <sheetName val="Look_Ups7"/>
      <sheetName val="Look_Up_Tables7"/>
      <sheetName val="Labor_Rates_by_Countries_FY167"/>
      <sheetName val="List_values7"/>
      <sheetName val="Estimate_vs_Actuals7"/>
      <sheetName val="D__New_Settings_Suggestions7"/>
      <sheetName val="Judy_Validation7"/>
      <sheetName val="BC_Labour_NTCOW7"/>
      <sheetName val="Support_Sheet7"/>
      <sheetName val="Reference_Values7"/>
      <sheetName val="One_page_review7"/>
      <sheetName val="Validation_Lists7"/>
      <sheetName val="CRS_Export7"/>
      <sheetName val="Taxonomy_Descriptions7"/>
      <sheetName val="Contracts_L77"/>
      <sheetName val="Subco_by_L57"/>
      <sheetName val="lookups_-_month_ccow_category7"/>
      <sheetName val="Field_Values5"/>
      <sheetName val="FY19_Q2_ITB_-_reformat5"/>
      <sheetName val="T&amp;E_Estimates5"/>
      <sheetName val="JAPAN_#s5"/>
      <sheetName val="Drop_downs5"/>
      <sheetName val="Saving_Levers5"/>
      <sheetName val="H1_Initiatives_Database5"/>
      <sheetName val="Sector_Dashboard_v25"/>
      <sheetName val="Service_Lines5"/>
      <sheetName val="Do_Not_Delete5"/>
      <sheetName val="Guide_Lines5"/>
      <sheetName val="Glossary_&amp;_Instructions5"/>
      <sheetName val="Mapping_File5"/>
      <sheetName val="HC_Horizon4"/>
      <sheetName val="Validation_Values4"/>
      <sheetName val="RCOW_Mapping4"/>
      <sheetName val="Drop_down_select_sheet2"/>
      <sheetName val="Mon_Actual9"/>
      <sheetName val="YTD_Actual9"/>
      <sheetName val="Super_Region9"/>
      <sheetName val="Q3_MEMA_TSG_Mix_of_NR9"/>
      <sheetName val="P&amp;L_Summary9"/>
      <sheetName val="COS_vs_PQ9"/>
      <sheetName val="COS_vs_PQ_Exit9"/>
      <sheetName val="COS_vs_PY9"/>
      <sheetName val="COS_vs_Fls9"/>
      <sheetName val="COS_vs_ASP9"/>
      <sheetName val="PL_vs_PQ9"/>
      <sheetName val="PL_vs_PY9"/>
      <sheetName val="PL_vs_Fls9"/>
      <sheetName val="PL_vs_ASP9"/>
      <sheetName val="Report_Index9"/>
      <sheetName val="Qtd_to_go9"/>
      <sheetName val="Data_Opex9"/>
      <sheetName val="Data_HC9"/>
      <sheetName val="LATAM_Forecast8"/>
      <sheetName val="Total_Europe_Calc__hours8"/>
      <sheetName val="Total_Europe_18"/>
      <sheetName val="Total_Financials8"/>
      <sheetName val="Core_Table8"/>
      <sheetName val="Essbase_Auto_Update8"/>
      <sheetName val="Static_MShr8"/>
      <sheetName val="Whouse_Pull_'068"/>
      <sheetName val="SWD_RevGM_vs_Fls_ASP8"/>
      <sheetName val="BCSN_GM_Trend8"/>
      <sheetName val="ISS_GM_Trend8"/>
      <sheetName val="NED_GM_Trend8"/>
      <sheetName val="SWD_GM_Trend8"/>
      <sheetName val="BCSN_NP_Trend8"/>
      <sheetName val="BCSN_Rev_Trend8"/>
      <sheetName val="BCSN_RevGM_vs_PQ_PY8"/>
      <sheetName val="BCSN_RevGM_vs_Fls_ASP8"/>
      <sheetName val="ISS_NP_Trend8"/>
      <sheetName val="ISS_Rev_Trend8"/>
      <sheetName val="ISS_RevGM_vs_PQ_PY8"/>
      <sheetName val="ISS_RevGM_vs_Fls_ASP8"/>
      <sheetName val="NED_NP_Trend8"/>
      <sheetName val="NED_Rev_Trend8"/>
      <sheetName val="NED_RevGM_vs_PQ_PY8"/>
      <sheetName val="NED_RevGM_vs_Fls_ASP8"/>
      <sheetName val="SWD_NP_Trend8"/>
      <sheetName val="SWD_Rev_Trend8"/>
      <sheetName val="SWD_RevGM_vs_PQ_PY8"/>
      <sheetName val="Dropdown_list8"/>
      <sheetName val="Roster_Quota8"/>
      <sheetName val="Drop_down_list8"/>
      <sheetName val="-_BACKUP_-_DROP_DOWNS8"/>
      <sheetName val="GOC_SCS_to_LH_CC_mapping8"/>
      <sheetName val="Pivot_Analysis8"/>
      <sheetName val="8L_Frontlog_check8"/>
      <sheetName val="Flash_call_Pivot8"/>
      <sheetName val="Margin_Analisys8"/>
      <sheetName val="8L_Licences8"/>
      <sheetName val="EMEA_Subm8"/>
      <sheetName val="FCST_vs_prior8"/>
      <sheetName val="Data_info8"/>
      <sheetName val="dropdown_values8"/>
      <sheetName val="raw_data8"/>
      <sheetName val="Data_Validation8"/>
      <sheetName val="Cover_Sheet8"/>
      <sheetName val="SFDC_DATA_and_FORECAST8"/>
      <sheetName val="Drop_Down_Lists8"/>
      <sheetName val="Reference_Lists8"/>
      <sheetName val="Reason_of_Movement8"/>
      <sheetName val="Acct_Project_Information_MULTI8"/>
      <sheetName val="Drop-Down_and_Vlookup8"/>
      <sheetName val="Updated_by8"/>
      <sheetName val="Control_Panel8"/>
      <sheetName val="FY16_FoF8"/>
      <sheetName val="Drop_Down_Menu8"/>
      <sheetName val="Exception_List_Drop_Down8"/>
      <sheetName val="Drop_down8"/>
      <sheetName val="Report_18"/>
      <sheetName val="Instructions_tab8"/>
      <sheetName val="Judgement_summary8"/>
      <sheetName val="Description_B__Justification8"/>
      <sheetName val="_FOF_FY168"/>
      <sheetName val="Validation_Tab8"/>
      <sheetName val="ESM_Program_Roles8"/>
      <sheetName val="FoF_FY168"/>
      <sheetName val="ITO_Lookups8"/>
      <sheetName val="Pull_Down_Lists8"/>
      <sheetName val="FoF_Mapping8"/>
      <sheetName val="Quota_Summary8"/>
      <sheetName val="FoF_FY188"/>
      <sheetName val="Look_Ups8"/>
      <sheetName val="Look_Up_Tables8"/>
      <sheetName val="Labor_Rates_by_Countries_FY168"/>
      <sheetName val="List_values8"/>
      <sheetName val="Estimate_vs_Actuals8"/>
      <sheetName val="D__New_Settings_Suggestions8"/>
      <sheetName val="Judy_Validation8"/>
      <sheetName val="BC_Labour_NTCOW8"/>
      <sheetName val="Support_Sheet8"/>
      <sheetName val="Reference_Values8"/>
      <sheetName val="One_page_review8"/>
      <sheetName val="Validation_Lists8"/>
      <sheetName val="CRS_Export8"/>
      <sheetName val="Taxonomy_Descriptions8"/>
      <sheetName val="Contracts_L78"/>
      <sheetName val="Subco_by_L58"/>
      <sheetName val="lookups_-_month_ccow_category8"/>
      <sheetName val="Field_Values6"/>
      <sheetName val="FY19_Q2_ITB_-_reformat6"/>
      <sheetName val="T&amp;E_Estimates6"/>
      <sheetName val="JAPAN_#s6"/>
      <sheetName val="Drop_downs6"/>
      <sheetName val="Saving_Levers6"/>
      <sheetName val="H1_Initiatives_Database6"/>
      <sheetName val="Sector_Dashboard_v26"/>
      <sheetName val="Service_Lines6"/>
      <sheetName val="Do_Not_Delete6"/>
      <sheetName val="Guide_Lines6"/>
      <sheetName val="Glossary_&amp;_Instructions6"/>
      <sheetName val="Mapping_File6"/>
      <sheetName val="HC_Horizon5"/>
      <sheetName val="Validation_Values5"/>
      <sheetName val="RCOW_Mapping5"/>
      <sheetName val="Drop_down_select_sheet3"/>
      <sheetName val="Mon_Actual10"/>
      <sheetName val="YTD_Actual10"/>
      <sheetName val="Super_Region10"/>
      <sheetName val="Q3_MEMA_TSG_Mix_of_NR10"/>
      <sheetName val="P&amp;L_Summary10"/>
      <sheetName val="COS_vs_PQ10"/>
      <sheetName val="COS_vs_PQ_Exit10"/>
      <sheetName val="COS_vs_PY10"/>
      <sheetName val="COS_vs_Fls10"/>
      <sheetName val="COS_vs_ASP10"/>
      <sheetName val="PL_vs_PQ10"/>
      <sheetName val="PL_vs_PY10"/>
      <sheetName val="PL_vs_Fls10"/>
      <sheetName val="PL_vs_ASP10"/>
      <sheetName val="Report_Index10"/>
      <sheetName val="Qtd_to_go10"/>
      <sheetName val="Data_Opex10"/>
      <sheetName val="Data_HC10"/>
      <sheetName val="LATAM_Forecast9"/>
      <sheetName val="Total_Europe_Calc__hours9"/>
      <sheetName val="Total_Europe_19"/>
      <sheetName val="Total_Financials9"/>
      <sheetName val="Core_Table9"/>
      <sheetName val="Essbase_Auto_Update9"/>
      <sheetName val="Static_MShr9"/>
      <sheetName val="Whouse_Pull_'069"/>
      <sheetName val="SWD_RevGM_vs_Fls_ASP9"/>
      <sheetName val="BCSN_GM_Trend9"/>
      <sheetName val="ISS_GM_Trend9"/>
      <sheetName val="NED_GM_Trend9"/>
      <sheetName val="SWD_GM_Trend9"/>
      <sheetName val="BCSN_NP_Trend9"/>
      <sheetName val="BCSN_Rev_Trend9"/>
      <sheetName val="BCSN_RevGM_vs_PQ_PY9"/>
      <sheetName val="BCSN_RevGM_vs_Fls_ASP9"/>
      <sheetName val="ISS_NP_Trend9"/>
      <sheetName val="ISS_Rev_Trend9"/>
      <sheetName val="ISS_RevGM_vs_PQ_PY9"/>
      <sheetName val="ISS_RevGM_vs_Fls_ASP9"/>
      <sheetName val="NED_NP_Trend9"/>
      <sheetName val="NED_Rev_Trend9"/>
      <sheetName val="NED_RevGM_vs_PQ_PY9"/>
      <sheetName val="NED_RevGM_vs_Fls_ASP9"/>
      <sheetName val="SWD_NP_Trend9"/>
      <sheetName val="SWD_Rev_Trend9"/>
      <sheetName val="SWD_RevGM_vs_PQ_PY9"/>
      <sheetName val="Dropdown_list9"/>
      <sheetName val="Roster_Quota9"/>
      <sheetName val="Drop_down_list9"/>
      <sheetName val="-_BACKUP_-_DROP_DOWNS9"/>
      <sheetName val="GOC_SCS_to_LH_CC_mapping9"/>
      <sheetName val="Pivot_Analysis9"/>
      <sheetName val="8L_Frontlog_check9"/>
      <sheetName val="Flash_call_Pivot9"/>
      <sheetName val="Margin_Analisys9"/>
      <sheetName val="8L_Licences9"/>
      <sheetName val="EMEA_Subm9"/>
      <sheetName val="FCST_vs_prior9"/>
      <sheetName val="Data_info9"/>
      <sheetName val="dropdown_values9"/>
      <sheetName val="raw_data9"/>
      <sheetName val="Data_Validation9"/>
      <sheetName val="Cover_Sheet9"/>
      <sheetName val="SFDC_DATA_and_FORECAST9"/>
      <sheetName val="Drop_Down_Lists9"/>
      <sheetName val="Reference_Lists9"/>
      <sheetName val="Reason_of_Movement9"/>
      <sheetName val="Acct_Project_Information_MULTI9"/>
      <sheetName val="Drop-Down_and_Vlookup9"/>
      <sheetName val="Updated_by9"/>
      <sheetName val="Control_Panel9"/>
      <sheetName val="FY16_FoF9"/>
      <sheetName val="Drop_Down_Menu9"/>
      <sheetName val="Exception_List_Drop_Down9"/>
      <sheetName val="Drop_down9"/>
      <sheetName val="Report_19"/>
      <sheetName val="Instructions_tab9"/>
      <sheetName val="Judgement_summary9"/>
      <sheetName val="Description_B__Justification9"/>
      <sheetName val="_FOF_FY169"/>
      <sheetName val="Validation_Tab9"/>
      <sheetName val="ESM_Program_Roles9"/>
      <sheetName val="FoF_FY169"/>
      <sheetName val="ITO_Lookups9"/>
      <sheetName val="Pull_Down_Lists9"/>
      <sheetName val="FoF_Mapping9"/>
      <sheetName val="Quota_Summary9"/>
      <sheetName val="FoF_FY189"/>
      <sheetName val="Look_Ups9"/>
      <sheetName val="Look_Up_Tables9"/>
      <sheetName val="Labor_Rates_by_Countries_FY169"/>
      <sheetName val="List_values9"/>
      <sheetName val="Estimate_vs_Actuals9"/>
      <sheetName val="D__New_Settings_Suggestions9"/>
      <sheetName val="Judy_Validation9"/>
      <sheetName val="BC_Labour_NTCOW9"/>
      <sheetName val="Support_Sheet9"/>
      <sheetName val="Reference_Values9"/>
      <sheetName val="One_page_review9"/>
      <sheetName val="Validation_Lists9"/>
      <sheetName val="CRS_Export9"/>
      <sheetName val="Taxonomy_Descriptions9"/>
      <sheetName val="Contracts_L79"/>
      <sheetName val="Subco_by_L59"/>
      <sheetName val="lookups_-_month_ccow_category9"/>
      <sheetName val="Field_Values7"/>
      <sheetName val="FY19_Q2_ITB_-_reformat7"/>
      <sheetName val="T&amp;E_Estimates7"/>
      <sheetName val="JAPAN_#s7"/>
      <sheetName val="Drop_downs7"/>
      <sheetName val="Saving_Levers7"/>
      <sheetName val="H1_Initiatives_Database7"/>
      <sheetName val="Sector_Dashboard_v27"/>
      <sheetName val="Service_Lines7"/>
      <sheetName val="Do_Not_Delete7"/>
      <sheetName val="Guide_Lines7"/>
      <sheetName val="Glossary_&amp;_Instructions7"/>
      <sheetName val="Mapping_File7"/>
      <sheetName val="HC_Horizon6"/>
      <sheetName val="Validation_Values6"/>
      <sheetName val="RCOW_Mapping6"/>
      <sheetName val="Drop_down_select_sheet4"/>
      <sheetName val="Offering"/>
      <sheetName val="AMS (NB)"/>
      <sheetName val="AMS (2)"/>
      <sheetName val="Narratives"/>
      <sheetName val="Matrix"/>
      <sheetName val="Field Lists"/>
      <sheetName val="Lookup Table"/>
      <sheetName val="Selections"/>
      <sheetName val="List - Formulas"/>
      <sheetName val="FY20 Cray Orders Plan"/>
      <sheetName val="WW (FY18 B$ Simulation)"/>
      <sheetName val="WW (Cray, FY18 B$ Simulation)"/>
      <sheetName val="FY18 B$ Estimation Check"/>
      <sheetName val="Change History"/>
      <sheetName val="OS Geo by RTM &amp; Qtr excl. Cray"/>
      <sheetName val="AMS (excl. GL)"/>
      <sheetName val="GL DC&amp;AMS"/>
      <sheetName val="OS Geo by RTM &amp; Qtr incl. Cray"/>
      <sheetName val="FY20 Budget Data"/>
      <sheetName val="OS Production B$ NR"/>
      <sheetName val="A&amp;PS Geo by RTM &amp; Qtr"/>
      <sheetName val="Growth Rate"/>
      <sheetName val="Mix Change"/>
      <sheetName val="High-level Summary"/>
      <sheetName val="GeoSum"/>
      <sheetName val="WW"/>
      <sheetName val="OS A$ NR Seasonality"/>
      <sheetName val="APAC"/>
      <sheetName val="FY19 O&amp;O Geo B$ New"/>
      <sheetName val="Qtr Aruba O&amp;O"/>
      <sheetName val="CERTA"/>
      <sheetName val="DACH"/>
      <sheetName val="EUS"/>
      <sheetName val="IND"/>
      <sheetName val="JP"/>
      <sheetName val="Japan A&amp;PS Restatements"/>
      <sheetName val="LA"/>
      <sheetName val="NA"/>
      <sheetName val="NWE"/>
      <sheetName val="UKIMESA"/>
      <sheetName val="OTHER"/>
      <sheetName val="FY19&amp;FY20 DC &amp; AMS NR"/>
      <sheetName val="FY18&amp;19 Aruba O&amp;O Geo Old"/>
      <sheetName val="FY18&amp;19 Aruba O&amp;O Source"/>
      <sheetName val="MVS FY20 Geo Allocation"/>
      <sheetName val="Production NR"/>
      <sheetName val="Production NR2 - Temporary"/>
      <sheetName val="Staging"/>
      <sheetName val="FY20 Non-Attach Parts"/>
      <sheetName val="A&amp;PS A$ NR Seasonality"/>
      <sheetName val="FY20 FX A$ to B$"/>
      <sheetName val="OS Production A$ NR"/>
      <sheetName val="A&amp;PS Production A$ NR"/>
      <sheetName val="A&amp;PS Production B$ NR"/>
      <sheetName val="FY20 Restatement Staging"/>
      <sheetName val="Cray Order Plan"/>
      <sheetName val="FY20 DC &amp; AMS OR"/>
      <sheetName val="DC Check"/>
      <sheetName val="New Rules"/>
      <sheetName val="Ref. Lists"/>
      <sheetName val="Index"/>
      <sheetName val="Program Names"/>
      <sheetName val="MDM1"/>
      <sheetName val="Survey Lookups"/>
      <sheetName val="Dropdown"/>
      <sheetName val="info"/>
      <sheetName val="JobMapping"/>
      <sheetName val="INFO-People Mapping"/>
      <sheetName val="FJ Rates"/>
      <sheetName val="D2 FY22 CF - Detailed"/>
      <sheetName val="D2 Budget - Detailed"/>
      <sheetName val="Mon_Actual11"/>
      <sheetName val="YTD_Actual11"/>
      <sheetName val="Super_Region11"/>
      <sheetName val="Q3_MEMA_TSG_Mix_of_NR11"/>
      <sheetName val="P&amp;L_Summary11"/>
      <sheetName val="COS_vs_PQ11"/>
      <sheetName val="COS_vs_PQ_Exit11"/>
      <sheetName val="COS_vs_PY11"/>
      <sheetName val="COS_vs_Fls11"/>
      <sheetName val="COS_vs_ASP11"/>
      <sheetName val="PL_vs_PQ11"/>
      <sheetName val="PL_vs_PY11"/>
      <sheetName val="PL_vs_Fls11"/>
      <sheetName val="PL_vs_ASP11"/>
      <sheetName val="Report_Index11"/>
      <sheetName val="Qtd_to_go11"/>
      <sheetName val="Data_Opex11"/>
      <sheetName val="Data_HC11"/>
      <sheetName val="LATAM_Forecast10"/>
      <sheetName val="Total_Europe_Calc__hours10"/>
      <sheetName val="Total_Europe_110"/>
      <sheetName val="Total_Financials10"/>
      <sheetName val="Core_Table10"/>
      <sheetName val="Essbase_Auto_Update10"/>
      <sheetName val="Static_MShr10"/>
      <sheetName val="Whouse_Pull_'0610"/>
      <sheetName val="SWD_RevGM_vs_Fls_ASP10"/>
      <sheetName val="BCSN_GM_Trend10"/>
      <sheetName val="ISS_GM_Trend10"/>
      <sheetName val="NED_GM_Trend10"/>
      <sheetName val="SWD_GM_Trend10"/>
      <sheetName val="BCSN_NP_Trend10"/>
      <sheetName val="BCSN_Rev_Trend10"/>
      <sheetName val="BCSN_RevGM_vs_PQ_PY10"/>
      <sheetName val="BCSN_RevGM_vs_Fls_ASP10"/>
      <sheetName val="ISS_NP_Trend10"/>
      <sheetName val="ISS_Rev_Trend10"/>
      <sheetName val="ISS_RevGM_vs_PQ_PY10"/>
      <sheetName val="ISS_RevGM_vs_Fls_ASP10"/>
      <sheetName val="NED_NP_Trend10"/>
      <sheetName val="NED_Rev_Trend10"/>
      <sheetName val="NED_RevGM_vs_PQ_PY10"/>
      <sheetName val="NED_RevGM_vs_Fls_ASP10"/>
      <sheetName val="SWD_NP_Trend10"/>
      <sheetName val="SWD_Rev_Trend10"/>
      <sheetName val="SWD_RevGM_vs_PQ_PY10"/>
      <sheetName val="Dropdown_list10"/>
      <sheetName val="Roster_Quota10"/>
      <sheetName val="Drop_down_list10"/>
      <sheetName val="-_BACKUP_-_DROP_DOWNS10"/>
      <sheetName val="GOC_SCS_to_LH_CC_mapping10"/>
      <sheetName val="Pivot_Analysis10"/>
      <sheetName val="8L_Frontlog_check10"/>
      <sheetName val="Flash_call_Pivot10"/>
      <sheetName val="Margin_Analisys10"/>
      <sheetName val="8L_Licences10"/>
      <sheetName val="EMEA_Subm10"/>
      <sheetName val="FCST_vs_prior10"/>
      <sheetName val="Data_info10"/>
      <sheetName val="dropdown_values10"/>
      <sheetName val="raw_data10"/>
      <sheetName val="Data_Validation10"/>
      <sheetName val="Cover_Sheet10"/>
      <sheetName val="SFDC_DATA_and_FORECAST10"/>
      <sheetName val="Drop_Down_Lists10"/>
      <sheetName val="Reference_Lists10"/>
      <sheetName val="Reason_of_Movement10"/>
      <sheetName val="Acct_Project_Information_MULT10"/>
      <sheetName val="Drop-Down_and_Vlookup10"/>
      <sheetName val="Updated_by10"/>
      <sheetName val="Control_Panel10"/>
      <sheetName val="FY16_FoF10"/>
      <sheetName val="Drop_Down_Menu10"/>
      <sheetName val="Exception_List_Drop_Down10"/>
      <sheetName val="Drop_down10"/>
      <sheetName val="Report_110"/>
      <sheetName val="Instructions_tab10"/>
      <sheetName val="Judgement_summary10"/>
      <sheetName val="Description_B__Justification10"/>
      <sheetName val="_FOF_FY1610"/>
      <sheetName val="Validation_Tab10"/>
      <sheetName val="ESM_Program_Roles10"/>
      <sheetName val="FoF_FY1610"/>
      <sheetName val="ITO_Lookups10"/>
      <sheetName val="Pull_Down_Lists10"/>
      <sheetName val="FoF_Mapping10"/>
      <sheetName val="Quota_Summary10"/>
      <sheetName val="FoF_FY1810"/>
      <sheetName val="Look_Ups10"/>
      <sheetName val="Look_Up_Tables10"/>
      <sheetName val="Labor_Rates_by_Countries_FY1610"/>
      <sheetName val="List_values10"/>
      <sheetName val="Estimate_vs_Actuals10"/>
      <sheetName val="D__New_Settings_Suggestions10"/>
      <sheetName val="Judy_Validation10"/>
      <sheetName val="BC_Labour_NTCOW10"/>
      <sheetName val="Support_Sheet10"/>
      <sheetName val="Reference_Values10"/>
      <sheetName val="One_page_review10"/>
      <sheetName val="Validation_Lists10"/>
      <sheetName val="CRS_Export10"/>
      <sheetName val="Taxonomy_Descriptions10"/>
      <sheetName val="Contracts_L710"/>
      <sheetName val="Subco_by_L510"/>
      <sheetName val="lookups_-_month_ccow_category10"/>
      <sheetName val="Field_Values8"/>
      <sheetName val="FY19_Q2_ITB_-_reformat8"/>
      <sheetName val="T&amp;E_Estimates8"/>
      <sheetName val="JAPAN_#s8"/>
      <sheetName val="Drop_downs8"/>
      <sheetName val="Saving_Levers8"/>
      <sheetName val="H1_Initiatives_Database8"/>
      <sheetName val="Sector_Dashboard_v28"/>
      <sheetName val="Service_Lines8"/>
      <sheetName val="Do_Not_Delete8"/>
      <sheetName val="Guide_Lines8"/>
      <sheetName val="Glossary_&amp;_Instructions8"/>
      <sheetName val="Mapping_File8"/>
      <sheetName val="HC_Horizon7"/>
      <sheetName val="Validation_Values7"/>
      <sheetName val="RCOW_Mapping7"/>
      <sheetName val="Drop_down_select_sheet5"/>
      <sheetName val="AMS_(NB)"/>
      <sheetName val="AMS_(2)"/>
      <sheetName val="Field_Lists"/>
      <sheetName val="Lookup_Table"/>
      <sheetName val="List_-_Formulas"/>
      <sheetName val="FY20_Cray_Orders_Plan"/>
      <sheetName val="WW_(FY18_B$_Simulation)"/>
      <sheetName val="WW_(Cray,_FY18_B$_Simulation)"/>
      <sheetName val="FY18_B$_Estimation_Check"/>
      <sheetName val="Change_History"/>
      <sheetName val="OS_Geo_by_RTM_&amp;_Qtr_excl__Cray"/>
      <sheetName val="AMS_(excl__GL)"/>
      <sheetName val="GL_DC&amp;AMS"/>
      <sheetName val="OS_Geo_by_RTM_&amp;_Qtr_incl__Cray"/>
      <sheetName val="FY20_Budget_Data"/>
      <sheetName val="OS_Production_B$_NR"/>
      <sheetName val="A&amp;PS_Geo_by_RTM_&amp;_Qtr"/>
      <sheetName val="Growth_Rate"/>
      <sheetName val="Mix_Change"/>
      <sheetName val="High-level_Summary"/>
      <sheetName val="OS_A$_NR_Seasonality"/>
      <sheetName val="FY19_O&amp;O_Geo_B$_New"/>
      <sheetName val="Qtr_Aruba_O&amp;O"/>
      <sheetName val="Japan_A&amp;PS_Restatements"/>
      <sheetName val="FY19&amp;FY20_DC_&amp;_AMS_NR"/>
      <sheetName val="FY18&amp;19_Aruba_O&amp;O_Geo_Old"/>
      <sheetName val="FY18&amp;19_Aruba_O&amp;O_Source"/>
      <sheetName val="MVS_FY20_Geo_Allocation"/>
      <sheetName val="Production_NR"/>
      <sheetName val="Production_NR2_-_Temporary"/>
      <sheetName val="FY20_Non-Attach_Parts"/>
      <sheetName val="A&amp;PS_A$_NR_Seasonality"/>
      <sheetName val="FY20_FX_A$_to_B$"/>
      <sheetName val="OS_Production_A$_NR"/>
      <sheetName val="A&amp;PS_Production_A$_NR"/>
      <sheetName val="A&amp;PS_Production_B$_NR"/>
      <sheetName val="FY20_Restatement_Staging"/>
      <sheetName val="Cray_Order_Plan"/>
      <sheetName val="FY20_DC_&amp;_AMS_OR"/>
      <sheetName val="DC_Check"/>
      <sheetName val="New_Rules"/>
      <sheetName val="Ref__Lists"/>
      <sheetName val="Program_Names"/>
      <sheetName val="Survey_Lookups"/>
      <sheetName val="INFO-People_Mapping"/>
      <sheetName val="FJ_Rates"/>
      <sheetName val=""/>
      <sheetName val="Mon_Actual12"/>
      <sheetName val="YTD_Actual12"/>
      <sheetName val="Super_Region12"/>
      <sheetName val="Q3_MEMA_TSG_Mix_of_NR12"/>
      <sheetName val="P&amp;L_Summary12"/>
      <sheetName val="COS_vs_PQ12"/>
      <sheetName val="COS_vs_PQ_Exit12"/>
      <sheetName val="COS_vs_PY12"/>
      <sheetName val="COS_vs_Fls12"/>
      <sheetName val="COS_vs_ASP12"/>
      <sheetName val="PL_vs_PQ12"/>
      <sheetName val="PL_vs_PY12"/>
      <sheetName val="PL_vs_Fls12"/>
      <sheetName val="PL_vs_ASP12"/>
      <sheetName val="Report_Index12"/>
      <sheetName val="Qtd_to_go12"/>
      <sheetName val="Data_Opex12"/>
      <sheetName val="Data_HC12"/>
      <sheetName val="LATAM_Forecast11"/>
      <sheetName val="Total_Europe_Calc__hours11"/>
      <sheetName val="Total_Europe_111"/>
      <sheetName val="Total_Financials11"/>
      <sheetName val="Core_Table11"/>
      <sheetName val="Essbase_Auto_Update11"/>
      <sheetName val="Static_MShr11"/>
      <sheetName val="Whouse_Pull_'0611"/>
      <sheetName val="SWD_RevGM_vs_Fls_ASP11"/>
      <sheetName val="BCSN_GM_Trend11"/>
      <sheetName val="ISS_GM_Trend11"/>
      <sheetName val="NED_GM_Trend11"/>
      <sheetName val="SWD_GM_Trend11"/>
      <sheetName val="BCSN_NP_Trend11"/>
      <sheetName val="BCSN_Rev_Trend11"/>
      <sheetName val="BCSN_RevGM_vs_PQ_PY11"/>
      <sheetName val="BCSN_RevGM_vs_Fls_ASP11"/>
      <sheetName val="ISS_NP_Trend11"/>
      <sheetName val="ISS_Rev_Trend11"/>
      <sheetName val="ISS_RevGM_vs_PQ_PY11"/>
      <sheetName val="ISS_RevGM_vs_Fls_ASP11"/>
      <sheetName val="NED_NP_Trend11"/>
      <sheetName val="NED_Rev_Trend11"/>
      <sheetName val="NED_RevGM_vs_PQ_PY11"/>
      <sheetName val="NED_RevGM_vs_Fls_ASP11"/>
      <sheetName val="SWD_NP_Trend11"/>
      <sheetName val="SWD_Rev_Trend11"/>
      <sheetName val="SWD_RevGM_vs_PQ_PY11"/>
      <sheetName val="Dropdown_list11"/>
      <sheetName val="Roster_Quota11"/>
      <sheetName val="Drop_down_list11"/>
      <sheetName val="-_BACKUP_-_DROP_DOWNS11"/>
      <sheetName val="GOC_SCS_to_LH_CC_mapping11"/>
      <sheetName val="Pivot_Analysis11"/>
      <sheetName val="8L_Frontlog_check11"/>
      <sheetName val="Flash_call_Pivot11"/>
      <sheetName val="Margin_Analisys11"/>
      <sheetName val="8L_Licences11"/>
      <sheetName val="EMEA_Subm11"/>
      <sheetName val="FCST_vs_prior11"/>
      <sheetName val="Data_info11"/>
      <sheetName val="dropdown_values11"/>
      <sheetName val="raw_data11"/>
      <sheetName val="Data_Validation11"/>
      <sheetName val="Cover_Sheet11"/>
      <sheetName val="SFDC_DATA_and_FORECAST11"/>
      <sheetName val="Drop_Down_Lists11"/>
      <sheetName val="Reference_Lists11"/>
      <sheetName val="Reason_of_Movement11"/>
      <sheetName val="Acct_Project_Information_MULT11"/>
      <sheetName val="Drop-Down_and_Vlookup11"/>
      <sheetName val="Updated_by11"/>
      <sheetName val="Control_Panel11"/>
      <sheetName val="FY16_FoF11"/>
      <sheetName val="Drop_Down_Menu11"/>
      <sheetName val="Exception_List_Drop_Down11"/>
      <sheetName val="Drop_down11"/>
      <sheetName val="Report_111"/>
      <sheetName val="Instructions_tab11"/>
      <sheetName val="Judgement_summary11"/>
      <sheetName val="Description_B__Justification11"/>
      <sheetName val="_FOF_FY1611"/>
      <sheetName val="Validation_Tab11"/>
      <sheetName val="ESM_Program_Roles11"/>
      <sheetName val="FoF_FY1611"/>
      <sheetName val="ITO_Lookups11"/>
      <sheetName val="Pull_Down_Lists11"/>
      <sheetName val="FoF_Mapping11"/>
      <sheetName val="Quota_Summary11"/>
      <sheetName val="FoF_FY1811"/>
      <sheetName val="Look_Ups11"/>
      <sheetName val="Look_Up_Tables11"/>
      <sheetName val="Labor_Rates_by_Countries_FY1611"/>
      <sheetName val="List_values11"/>
      <sheetName val="Estimate_vs_Actuals11"/>
      <sheetName val="D__New_Settings_Suggestions11"/>
      <sheetName val="Judy_Validation11"/>
      <sheetName val="BC_Labour_NTCOW11"/>
      <sheetName val="Support_Sheet11"/>
      <sheetName val="Reference_Values11"/>
      <sheetName val="One_page_review11"/>
      <sheetName val="Validation_Lists11"/>
      <sheetName val="CRS_Export11"/>
      <sheetName val="Taxonomy_Descriptions11"/>
      <sheetName val="Contracts_L711"/>
      <sheetName val="Subco_by_L511"/>
      <sheetName val="lookups_-_month_ccow_category11"/>
      <sheetName val="Field_Values9"/>
      <sheetName val="FY19_Q2_ITB_-_reformat9"/>
      <sheetName val="T&amp;E_Estimates9"/>
      <sheetName val="JAPAN_#s9"/>
      <sheetName val="Drop_downs9"/>
      <sheetName val="Saving_Levers9"/>
      <sheetName val="H1_Initiatives_Database9"/>
      <sheetName val="Sector_Dashboard_v29"/>
      <sheetName val="Service_Lines9"/>
      <sheetName val="Do_Not_Delete9"/>
      <sheetName val="Guide_Lines9"/>
      <sheetName val="Glossary_&amp;_Instructions9"/>
      <sheetName val="Mapping_File9"/>
      <sheetName val="HC_Horizon8"/>
      <sheetName val="Validation_Values8"/>
      <sheetName val="RCOW_Mapping8"/>
      <sheetName val="Drop_down_select_sheet6"/>
      <sheetName val="AMS_(NB)1"/>
      <sheetName val="AMS_(2)1"/>
      <sheetName val="Field_Lists1"/>
      <sheetName val="Lookup_Table1"/>
      <sheetName val="List_-_Formulas1"/>
      <sheetName val="FY20_Cray_Orders_Plan1"/>
      <sheetName val="WW_(FY18_B$_Simulation)1"/>
      <sheetName val="WW_(Cray,_FY18_B$_Simulation)1"/>
      <sheetName val="FY18_B$_Estimation_Check1"/>
      <sheetName val="Change_History1"/>
      <sheetName val="OS_Geo_by_RTM_&amp;_Qtr_excl__Cray1"/>
      <sheetName val="AMS_(excl__GL)1"/>
      <sheetName val="GL_DC&amp;AMS1"/>
      <sheetName val="OS_Geo_by_RTM_&amp;_Qtr_incl__Cray1"/>
      <sheetName val="FY20_Budget_Data1"/>
      <sheetName val="OS_Production_B$_NR1"/>
      <sheetName val="A&amp;PS_Geo_by_RTM_&amp;_Qtr1"/>
      <sheetName val="Growth_Rate1"/>
      <sheetName val="Mix_Change1"/>
      <sheetName val="High-level_Summary1"/>
      <sheetName val="OS_A$_NR_Seasonality1"/>
      <sheetName val="FY19_O&amp;O_Geo_B$_New1"/>
      <sheetName val="Qtr_Aruba_O&amp;O1"/>
      <sheetName val="Japan_A&amp;PS_Restatements1"/>
      <sheetName val="FY19&amp;FY20_DC_&amp;_AMS_NR1"/>
      <sheetName val="FY18&amp;19_Aruba_O&amp;O_Geo_Old1"/>
      <sheetName val="FY18&amp;19_Aruba_O&amp;O_Source1"/>
      <sheetName val="MVS_FY20_Geo_Allocation1"/>
      <sheetName val="Production_NR1"/>
      <sheetName val="Production_NR2_-_Temporary1"/>
      <sheetName val="FY20_Non-Attach_Parts1"/>
      <sheetName val="A&amp;PS_A$_NR_Seasonality1"/>
      <sheetName val="FY20_FX_A$_to_B$1"/>
      <sheetName val="OS_Production_A$_NR1"/>
      <sheetName val="A&amp;PS_Production_A$_NR1"/>
      <sheetName val="A&amp;PS_Production_B$_NR1"/>
      <sheetName val="FY20_Restatement_Staging1"/>
      <sheetName val="Cray_Order_Plan1"/>
      <sheetName val="FY20_DC_&amp;_AMS_OR1"/>
      <sheetName val="DC_Check1"/>
      <sheetName val="New_Rules1"/>
      <sheetName val="Ref__Lists1"/>
      <sheetName val="Program_Names1"/>
      <sheetName val="Survey_Lookups1"/>
      <sheetName val="INFO-People_Mapping1"/>
      <sheetName val="FJ_Rates1"/>
      <sheetName val="Master"/>
      <sheetName val="Mon_Actual13"/>
      <sheetName val="YTD_Actual13"/>
      <sheetName val="Super_Region13"/>
      <sheetName val="Q3_MEMA_TSG_Mix_of_NR13"/>
      <sheetName val="P&amp;L_Summary13"/>
      <sheetName val="COS_vs_PQ13"/>
      <sheetName val="COS_vs_PQ_Exit13"/>
      <sheetName val="COS_vs_PY13"/>
      <sheetName val="COS_vs_Fls13"/>
      <sheetName val="COS_vs_ASP13"/>
      <sheetName val="PL_vs_PQ13"/>
      <sheetName val="PL_vs_PY13"/>
      <sheetName val="PL_vs_Fls13"/>
      <sheetName val="PL_vs_ASP13"/>
      <sheetName val="Report_Index13"/>
      <sheetName val="Qtd_to_go13"/>
      <sheetName val="Data_Opex13"/>
      <sheetName val="Data_HC13"/>
      <sheetName val="LATAM_Forecast12"/>
      <sheetName val="Total_Europe_Calc__hours12"/>
      <sheetName val="Total_Europe_112"/>
      <sheetName val="Total_Financials12"/>
      <sheetName val="Core_Table12"/>
      <sheetName val="Essbase_Auto_Update12"/>
      <sheetName val="Static_MShr12"/>
      <sheetName val="Whouse_Pull_'0612"/>
      <sheetName val="SWD_RevGM_vs_Fls_ASP12"/>
      <sheetName val="BCSN_GM_Trend12"/>
      <sheetName val="ISS_GM_Trend12"/>
      <sheetName val="NED_GM_Trend12"/>
      <sheetName val="SWD_GM_Trend12"/>
      <sheetName val="BCSN_NP_Trend12"/>
      <sheetName val="BCSN_Rev_Trend12"/>
      <sheetName val="BCSN_RevGM_vs_PQ_PY12"/>
      <sheetName val="BCSN_RevGM_vs_Fls_ASP12"/>
      <sheetName val="ISS_NP_Trend12"/>
      <sheetName val="ISS_Rev_Trend12"/>
      <sheetName val="ISS_RevGM_vs_PQ_PY12"/>
      <sheetName val="ISS_RevGM_vs_Fls_ASP12"/>
      <sheetName val="NED_NP_Trend12"/>
      <sheetName val="NED_Rev_Trend12"/>
      <sheetName val="NED_RevGM_vs_PQ_PY12"/>
      <sheetName val="NED_RevGM_vs_Fls_ASP12"/>
      <sheetName val="SWD_NP_Trend12"/>
      <sheetName val="SWD_Rev_Trend12"/>
      <sheetName val="SWD_RevGM_vs_PQ_PY12"/>
      <sheetName val="Dropdown_list12"/>
      <sheetName val="Roster_Quota12"/>
      <sheetName val="Drop_down_list12"/>
      <sheetName val="-_BACKUP_-_DROP_DOWNS12"/>
      <sheetName val="GOC_SCS_to_LH_CC_mapping12"/>
      <sheetName val="Pivot_Analysis12"/>
      <sheetName val="8L_Frontlog_check12"/>
      <sheetName val="Flash_call_Pivot12"/>
      <sheetName val="Margin_Analisys12"/>
      <sheetName val="8L_Licences12"/>
      <sheetName val="EMEA_Subm12"/>
      <sheetName val="FCST_vs_prior12"/>
      <sheetName val="Data_info12"/>
      <sheetName val="dropdown_values12"/>
      <sheetName val="raw_data12"/>
      <sheetName val="Data_Validation12"/>
      <sheetName val="Cover_Sheet12"/>
      <sheetName val="SFDC_DATA_and_FORECAST12"/>
      <sheetName val="Drop_Down_Lists12"/>
      <sheetName val="Reference_Lists12"/>
      <sheetName val="Reason_of_Movement12"/>
      <sheetName val="Acct_Project_Information_MULT12"/>
      <sheetName val="Drop-Down_and_Vlookup12"/>
      <sheetName val="Updated_by12"/>
      <sheetName val="Control_Panel12"/>
      <sheetName val="FY16_FoF12"/>
      <sheetName val="Drop_Down_Menu12"/>
      <sheetName val="Exception_List_Drop_Down12"/>
      <sheetName val="Drop_down12"/>
      <sheetName val="Report_112"/>
      <sheetName val="Instructions_tab12"/>
      <sheetName val="Judgement_summary12"/>
      <sheetName val="Description_B__Justification12"/>
      <sheetName val="_FOF_FY1612"/>
      <sheetName val="Validation_Tab12"/>
      <sheetName val="ESM_Program_Roles12"/>
      <sheetName val="FoF_FY1612"/>
      <sheetName val="ITO_Lookups12"/>
      <sheetName val="Pull_Down_Lists12"/>
      <sheetName val="FoF_Mapping12"/>
      <sheetName val="Quota_Summary12"/>
      <sheetName val="FoF_FY1812"/>
      <sheetName val="Look_Ups12"/>
      <sheetName val="Look_Up_Tables12"/>
      <sheetName val="Labor_Rates_by_Countries_FY1612"/>
      <sheetName val="List_values12"/>
      <sheetName val="Estimate_vs_Actuals12"/>
      <sheetName val="D__New_Settings_Suggestions12"/>
      <sheetName val="Judy_Validation12"/>
      <sheetName val="BC_Labour_NTCOW12"/>
      <sheetName val="Support_Sheet12"/>
      <sheetName val="Reference_Values12"/>
      <sheetName val="One_page_review12"/>
      <sheetName val="Validation_Lists12"/>
      <sheetName val="CRS_Export12"/>
      <sheetName val="Taxonomy_Descriptions12"/>
      <sheetName val="Contracts_L712"/>
      <sheetName val="Subco_by_L512"/>
      <sheetName val="lookups_-_month_ccow_category12"/>
      <sheetName val="Field_Values10"/>
      <sheetName val="FY19_Q2_ITB_-_reformat10"/>
      <sheetName val="T&amp;E_Estimates10"/>
      <sheetName val="JAPAN_#s10"/>
      <sheetName val="Drop_downs10"/>
      <sheetName val="Saving_Levers10"/>
      <sheetName val="H1_Initiatives_Database10"/>
      <sheetName val="Sector_Dashboard_v210"/>
      <sheetName val="Service_Lines10"/>
      <sheetName val="Do_Not_Delete10"/>
      <sheetName val="Guide_Lines10"/>
      <sheetName val="Glossary_&amp;_Instructions10"/>
      <sheetName val="Mapping_File10"/>
      <sheetName val="HC_Horizon9"/>
      <sheetName val="Validation_Values9"/>
      <sheetName val="RCOW_Mapping9"/>
      <sheetName val="Drop_down_select_sheet7"/>
      <sheetName val="AMS_(NB)2"/>
      <sheetName val="AMS_(2)2"/>
      <sheetName val="INFO-People_Mapping2"/>
      <sheetName val="FJ_Rates2"/>
      <sheetName val="Field_Lists2"/>
      <sheetName val="Lookup_Table2"/>
      <sheetName val="List_-_Formulas2"/>
      <sheetName val="FY20_Cray_Orders_Plan2"/>
      <sheetName val="WW_(FY18_B$_Simulation)2"/>
      <sheetName val="WW_(Cray,_FY18_B$_Simulation)2"/>
      <sheetName val="FY18_B$_Estimation_Check2"/>
      <sheetName val="Change_History2"/>
      <sheetName val="OS_Geo_by_RTM_&amp;_Qtr_excl__Cray2"/>
      <sheetName val="AMS_(excl__GL)2"/>
      <sheetName val="GL_DC&amp;AMS2"/>
      <sheetName val="OS_Geo_by_RTM_&amp;_Qtr_incl__Cray2"/>
      <sheetName val="FY20_Budget_Data2"/>
      <sheetName val="OS_Production_B$_NR2"/>
      <sheetName val="A&amp;PS_Geo_by_RTM_&amp;_Qtr2"/>
      <sheetName val="Growth_Rate2"/>
      <sheetName val="Mix_Change2"/>
      <sheetName val="High-level_Summary2"/>
      <sheetName val="OS_A$_NR_Seasonality2"/>
      <sheetName val="FY19_O&amp;O_Geo_B$_New2"/>
      <sheetName val="Qtr_Aruba_O&amp;O2"/>
      <sheetName val="Japan_A&amp;PS_Restatements2"/>
      <sheetName val="FY19&amp;FY20_DC_&amp;_AMS_NR2"/>
      <sheetName val="FY18&amp;19_Aruba_O&amp;O_Geo_Old2"/>
      <sheetName val="FY18&amp;19_Aruba_O&amp;O_Source2"/>
      <sheetName val="MVS_FY20_Geo_Allocation2"/>
      <sheetName val="Production_NR2"/>
      <sheetName val="Production_NR2_-_Temporary2"/>
      <sheetName val="FY20_Non-Attach_Parts2"/>
      <sheetName val="A&amp;PS_A$_NR_Seasonality2"/>
      <sheetName val="FY20_FX_A$_to_B$2"/>
      <sheetName val="OS_Production_A$_NR2"/>
      <sheetName val="A&amp;PS_Production_A$_NR2"/>
      <sheetName val="A&amp;PS_Production_B$_NR2"/>
      <sheetName val="FY20_Restatement_Staging2"/>
      <sheetName val="Cray_Order_Plan2"/>
      <sheetName val="FY20_DC_&amp;_AMS_OR2"/>
      <sheetName val="DC_Check2"/>
      <sheetName val="New_Rules2"/>
      <sheetName val="Ref__Lists2"/>
      <sheetName val="Program_Names2"/>
      <sheetName val="Survey_Lookups2"/>
      <sheetName val="D2_FY22_CF_-_Detailed"/>
      <sheetName val="D2_Budget_-_Detailed"/>
      <sheetName val="Mon_Actual14"/>
      <sheetName val="YTD_Actual14"/>
      <sheetName val="Super_Region14"/>
      <sheetName val="Q3_MEMA_TSG_Mix_of_NR14"/>
      <sheetName val="P&amp;L_Summary14"/>
      <sheetName val="COS_vs_PQ14"/>
      <sheetName val="COS_vs_PQ_Exit14"/>
      <sheetName val="COS_vs_PY14"/>
      <sheetName val="COS_vs_Fls14"/>
      <sheetName val="COS_vs_ASP14"/>
      <sheetName val="PL_vs_PQ14"/>
      <sheetName val="PL_vs_PY14"/>
      <sheetName val="PL_vs_Fls14"/>
      <sheetName val="PL_vs_ASP14"/>
      <sheetName val="Report_Index14"/>
      <sheetName val="Qtd_to_go14"/>
      <sheetName val="Data_Opex14"/>
      <sheetName val="Data_HC14"/>
      <sheetName val="LATAM_Forecast13"/>
      <sheetName val="Total_Europe_Calc__hours13"/>
      <sheetName val="Total_Europe_113"/>
      <sheetName val="Total_Financials13"/>
      <sheetName val="Core_Table13"/>
      <sheetName val="Essbase_Auto_Update13"/>
      <sheetName val="Static_MShr13"/>
      <sheetName val="Whouse_Pull_'0613"/>
      <sheetName val="SWD_RevGM_vs_Fls_ASP13"/>
      <sheetName val="BCSN_GM_Trend13"/>
      <sheetName val="ISS_GM_Trend13"/>
      <sheetName val="NED_GM_Trend13"/>
      <sheetName val="SWD_GM_Trend13"/>
      <sheetName val="BCSN_NP_Trend13"/>
      <sheetName val="BCSN_Rev_Trend13"/>
      <sheetName val="BCSN_RevGM_vs_PQ_PY13"/>
      <sheetName val="BCSN_RevGM_vs_Fls_ASP13"/>
      <sheetName val="ISS_NP_Trend13"/>
      <sheetName val="ISS_Rev_Trend13"/>
      <sheetName val="ISS_RevGM_vs_PQ_PY13"/>
      <sheetName val="ISS_RevGM_vs_Fls_ASP13"/>
      <sheetName val="NED_NP_Trend13"/>
      <sheetName val="NED_Rev_Trend13"/>
      <sheetName val="NED_RevGM_vs_PQ_PY13"/>
      <sheetName val="NED_RevGM_vs_Fls_ASP13"/>
      <sheetName val="SWD_NP_Trend13"/>
      <sheetName val="SWD_Rev_Trend13"/>
      <sheetName val="SWD_RevGM_vs_PQ_PY13"/>
      <sheetName val="Dropdown_list13"/>
      <sheetName val="Roster_Quota13"/>
      <sheetName val="Drop_down_list13"/>
      <sheetName val="-_BACKUP_-_DROP_DOWNS13"/>
      <sheetName val="GOC_SCS_to_LH_CC_mapping13"/>
      <sheetName val="Pivot_Analysis13"/>
      <sheetName val="8L_Frontlog_check13"/>
      <sheetName val="Flash_call_Pivot13"/>
      <sheetName val="Margin_Analisys13"/>
      <sheetName val="8L_Licences13"/>
      <sheetName val="EMEA_Subm13"/>
      <sheetName val="FCST_vs_prior13"/>
      <sheetName val="Data_info13"/>
      <sheetName val="dropdown_values13"/>
      <sheetName val="raw_data13"/>
      <sheetName val="Data_Validation13"/>
      <sheetName val="Cover_Sheet13"/>
      <sheetName val="SFDC_DATA_and_FORECAST13"/>
      <sheetName val="Drop_Down_Lists13"/>
      <sheetName val="Reference_Lists13"/>
      <sheetName val="Reason_of_Movement13"/>
      <sheetName val="Acct_Project_Information_MULT13"/>
      <sheetName val="Drop-Down_and_Vlookup13"/>
      <sheetName val="Updated_by13"/>
      <sheetName val="Control_Panel13"/>
      <sheetName val="FY16_FoF13"/>
      <sheetName val="Drop_Down_Menu13"/>
      <sheetName val="Exception_List_Drop_Down13"/>
      <sheetName val="Drop_down13"/>
      <sheetName val="Report_113"/>
      <sheetName val="Instructions_tab13"/>
      <sheetName val="Judgement_summary13"/>
      <sheetName val="Description_B__Justification13"/>
      <sheetName val="_FOF_FY1613"/>
      <sheetName val="Validation_Tab13"/>
      <sheetName val="ESM_Program_Roles13"/>
      <sheetName val="FoF_FY1613"/>
      <sheetName val="ITO_Lookups13"/>
      <sheetName val="Pull_Down_Lists13"/>
      <sheetName val="FoF_Mapping13"/>
      <sheetName val="Quota_Summary13"/>
      <sheetName val="FoF_FY1813"/>
      <sheetName val="Look_Ups13"/>
      <sheetName val="Look_Up_Tables13"/>
      <sheetName val="Labor_Rates_by_Countries_FY1613"/>
      <sheetName val="List_values13"/>
      <sheetName val="Estimate_vs_Actuals13"/>
      <sheetName val="D__New_Settings_Suggestions13"/>
      <sheetName val="Judy_Validation13"/>
      <sheetName val="BC_Labour_NTCOW13"/>
      <sheetName val="Support_Sheet13"/>
      <sheetName val="Reference_Values13"/>
      <sheetName val="One_page_review13"/>
      <sheetName val="Validation_Lists13"/>
      <sheetName val="CRS_Export13"/>
      <sheetName val="Taxonomy_Descriptions13"/>
      <sheetName val="Contracts_L713"/>
      <sheetName val="Subco_by_L513"/>
      <sheetName val="lookups_-_month_ccow_category13"/>
      <sheetName val="Field_Values11"/>
      <sheetName val="FY19_Q2_ITB_-_reformat11"/>
      <sheetName val="T&amp;E_Estimates11"/>
      <sheetName val="JAPAN_#s11"/>
      <sheetName val="Drop_downs11"/>
      <sheetName val="Saving_Levers11"/>
      <sheetName val="H1_Initiatives_Database11"/>
      <sheetName val="Sector_Dashboard_v211"/>
      <sheetName val="Service_Lines11"/>
      <sheetName val="Do_Not_Delete11"/>
      <sheetName val="Guide_Lines11"/>
      <sheetName val="Glossary_&amp;_Instructions11"/>
      <sheetName val="Mapping_File11"/>
      <sheetName val="HC_Horizon10"/>
      <sheetName val="Validation_Values10"/>
      <sheetName val="RCOW_Mapping10"/>
      <sheetName val="Drop_down_select_sheet8"/>
      <sheetName val="AMS_(NB)3"/>
      <sheetName val="AMS_(2)3"/>
      <sheetName val="INFO-People_Mapping3"/>
      <sheetName val="FJ_Rates3"/>
      <sheetName val="Field_Lists3"/>
      <sheetName val="Lookup_Table3"/>
      <sheetName val="List_-_Formulas3"/>
      <sheetName val="FY20_Cray_Orders_Plan3"/>
      <sheetName val="WW_(FY18_B$_Simulation)3"/>
      <sheetName val="WW_(Cray,_FY18_B$_Simulation)3"/>
      <sheetName val="FY18_B$_Estimation_Check3"/>
      <sheetName val="Change_History3"/>
      <sheetName val="OS_Geo_by_RTM_&amp;_Qtr_excl__Cray3"/>
      <sheetName val="AMS_(excl__GL)3"/>
      <sheetName val="GL_DC&amp;AMS3"/>
      <sheetName val="OS_Geo_by_RTM_&amp;_Qtr_incl__Cray3"/>
      <sheetName val="FY20_Budget_Data3"/>
      <sheetName val="OS_Production_B$_NR3"/>
      <sheetName val="A&amp;PS_Geo_by_RTM_&amp;_Qtr3"/>
      <sheetName val="Growth_Rate3"/>
      <sheetName val="Mix_Change3"/>
      <sheetName val="High-level_Summary3"/>
      <sheetName val="OS_A$_NR_Seasonality3"/>
      <sheetName val="FY19_O&amp;O_Geo_B$_New3"/>
      <sheetName val="Qtr_Aruba_O&amp;O3"/>
      <sheetName val="Japan_A&amp;PS_Restatements3"/>
      <sheetName val="FY19&amp;FY20_DC_&amp;_AMS_NR3"/>
      <sheetName val="FY18&amp;19_Aruba_O&amp;O_Geo_Old3"/>
      <sheetName val="FY18&amp;19_Aruba_O&amp;O_Source3"/>
      <sheetName val="MVS_FY20_Geo_Allocation3"/>
      <sheetName val="Production_NR3"/>
      <sheetName val="Production_NR2_-_Temporary3"/>
      <sheetName val="FY20_Non-Attach_Parts3"/>
      <sheetName val="A&amp;PS_A$_NR_Seasonality3"/>
      <sheetName val="FY20_FX_A$_to_B$3"/>
      <sheetName val="OS_Production_A$_NR3"/>
      <sheetName val="A&amp;PS_Production_A$_NR3"/>
      <sheetName val="A&amp;PS_Production_B$_NR3"/>
      <sheetName val="FY20_Restatement_Staging3"/>
      <sheetName val="Cray_Order_Plan3"/>
      <sheetName val="FY20_DC_&amp;_AMS_OR3"/>
      <sheetName val="DC_Check3"/>
      <sheetName val="New_Rules3"/>
      <sheetName val="Ref__Lists3"/>
      <sheetName val="Program_Names3"/>
      <sheetName val="Survey_Lookups3"/>
      <sheetName val="D2_FY22_CF_-_Detailed1"/>
      <sheetName val="D2_Budget_-_Detailed1"/>
      <sheetName val="LaborMix&amp;Util_View"/>
      <sheetName val="Mon_Actual15"/>
      <sheetName val="YTD_Actual15"/>
      <sheetName val="Super_Region15"/>
      <sheetName val="Q3_MEMA_TSG_Mix_of_NR15"/>
      <sheetName val="P&amp;L_Summary15"/>
      <sheetName val="COS_vs_PQ15"/>
      <sheetName val="COS_vs_PQ_Exit15"/>
      <sheetName val="COS_vs_PY15"/>
      <sheetName val="COS_vs_Fls15"/>
      <sheetName val="COS_vs_ASP15"/>
      <sheetName val="PL_vs_PQ15"/>
      <sheetName val="PL_vs_PY15"/>
      <sheetName val="PL_vs_Fls15"/>
      <sheetName val="PL_vs_ASP15"/>
      <sheetName val="Report_Index15"/>
      <sheetName val="Qtd_to_go15"/>
      <sheetName val="Data_Opex15"/>
      <sheetName val="Data_HC15"/>
      <sheetName val="LATAM_Forecast14"/>
      <sheetName val="Total_Europe_Calc__hours14"/>
      <sheetName val="Total_Europe_114"/>
      <sheetName val="Total_Financials14"/>
      <sheetName val="Core_Table14"/>
      <sheetName val="Essbase_Auto_Update14"/>
      <sheetName val="Static_MShr14"/>
      <sheetName val="Whouse_Pull_'0614"/>
      <sheetName val="SWD_RevGM_vs_Fls_ASP14"/>
      <sheetName val="BCSN_GM_Trend14"/>
      <sheetName val="ISS_GM_Trend14"/>
      <sheetName val="NED_GM_Trend14"/>
      <sheetName val="SWD_GM_Trend14"/>
      <sheetName val="BCSN_NP_Trend14"/>
      <sheetName val="BCSN_Rev_Trend14"/>
      <sheetName val="BCSN_RevGM_vs_PQ_PY14"/>
      <sheetName val="BCSN_RevGM_vs_Fls_ASP14"/>
      <sheetName val="ISS_NP_Trend14"/>
      <sheetName val="ISS_Rev_Trend14"/>
      <sheetName val="ISS_RevGM_vs_PQ_PY14"/>
      <sheetName val="ISS_RevGM_vs_Fls_ASP14"/>
      <sheetName val="NED_NP_Trend14"/>
      <sheetName val="NED_Rev_Trend14"/>
      <sheetName val="NED_RevGM_vs_PQ_PY14"/>
      <sheetName val="NED_RevGM_vs_Fls_ASP14"/>
      <sheetName val="SWD_NP_Trend14"/>
      <sheetName val="SWD_Rev_Trend14"/>
      <sheetName val="SWD_RevGM_vs_PQ_PY14"/>
      <sheetName val="Dropdown_list14"/>
      <sheetName val="Roster_Quota14"/>
      <sheetName val="Drop_down_list14"/>
      <sheetName val="-_BACKUP_-_DROP_DOWNS14"/>
      <sheetName val="GOC_SCS_to_LH_CC_mapping14"/>
      <sheetName val="Pivot_Analysis14"/>
      <sheetName val="8L_Frontlog_check14"/>
      <sheetName val="Flash_call_Pivot14"/>
      <sheetName val="Margin_Analisys14"/>
      <sheetName val="8L_Licences14"/>
      <sheetName val="EMEA_Subm14"/>
      <sheetName val="FCST_vs_prior14"/>
      <sheetName val="Data_info14"/>
      <sheetName val="dropdown_values14"/>
      <sheetName val="raw_data14"/>
      <sheetName val="Data_Validation14"/>
      <sheetName val="Cover_Sheet14"/>
      <sheetName val="SFDC_DATA_and_FORECAST14"/>
      <sheetName val="Drop_Down_Lists14"/>
      <sheetName val="Reference_Lists14"/>
      <sheetName val="Reason_of_Movement14"/>
      <sheetName val="Acct_Project_Information_MULT14"/>
      <sheetName val="Drop-Down_and_Vlookup14"/>
      <sheetName val="Updated_by14"/>
      <sheetName val="Control_Panel14"/>
      <sheetName val="FY16_FoF14"/>
      <sheetName val="Drop_Down_Menu14"/>
      <sheetName val="Exception_List_Drop_Down14"/>
      <sheetName val="Drop_down14"/>
      <sheetName val="Report_114"/>
      <sheetName val="Instructions_tab14"/>
      <sheetName val="Judgement_summary14"/>
      <sheetName val="Description_B__Justification14"/>
      <sheetName val="_FOF_FY1614"/>
      <sheetName val="Validation_Tab14"/>
      <sheetName val="ESM_Program_Roles14"/>
      <sheetName val="FoF_FY1614"/>
      <sheetName val="ITO_Lookups14"/>
      <sheetName val="Pull_Down_Lists14"/>
      <sheetName val="FoF_Mapping14"/>
      <sheetName val="Quota_Summary14"/>
      <sheetName val="FoF_FY1814"/>
      <sheetName val="Look_Ups14"/>
      <sheetName val="Look_Up_Tables14"/>
      <sheetName val="Labor_Rates_by_Countries_FY1614"/>
      <sheetName val="List_values14"/>
      <sheetName val="Estimate_vs_Actuals14"/>
      <sheetName val="D__New_Settings_Suggestions14"/>
      <sheetName val="Judy_Validation14"/>
      <sheetName val="BC_Labour_NTCOW14"/>
      <sheetName val="Support_Sheet14"/>
      <sheetName val="Reference_Values14"/>
      <sheetName val="One_page_review14"/>
      <sheetName val="Validation_Lists14"/>
      <sheetName val="CRS_Export14"/>
      <sheetName val="Taxonomy_Descriptions14"/>
      <sheetName val="Contracts_L714"/>
      <sheetName val="Subco_by_L514"/>
      <sheetName val="lookups_-_month_ccow_category14"/>
      <sheetName val="Field_Values12"/>
      <sheetName val="FY19_Q2_ITB_-_reformat12"/>
      <sheetName val="T&amp;E_Estimates12"/>
      <sheetName val="JAPAN_#s12"/>
      <sheetName val="Drop_downs12"/>
      <sheetName val="Saving_Levers12"/>
      <sheetName val="H1_Initiatives_Database12"/>
      <sheetName val="Sector_Dashboard_v212"/>
      <sheetName val="Service_Lines12"/>
      <sheetName val="Do_Not_Delete12"/>
      <sheetName val="Guide_Lines12"/>
      <sheetName val="Glossary_&amp;_Instructions12"/>
      <sheetName val="Mapping_File12"/>
      <sheetName val="HC_Horizon11"/>
      <sheetName val="Validation_Values11"/>
      <sheetName val="RCOW_Mapping11"/>
      <sheetName val="Drop_down_select_sheet9"/>
      <sheetName val="AMS_(NB)4"/>
      <sheetName val="AMS_(2)4"/>
      <sheetName val="INFO-People_Mapping4"/>
      <sheetName val="FJ_Rates4"/>
      <sheetName val="Field_Lists4"/>
      <sheetName val="Lookup_Table4"/>
      <sheetName val="List_-_Formulas4"/>
      <sheetName val="FY20_Cray_Orders_Plan4"/>
      <sheetName val="WW_(FY18_B$_Simulation)4"/>
      <sheetName val="WW_(Cray,_FY18_B$_Simulation)4"/>
      <sheetName val="FY18_B$_Estimation_Check4"/>
      <sheetName val="Change_History4"/>
      <sheetName val="OS_Geo_by_RTM_&amp;_Qtr_excl__Cray4"/>
      <sheetName val="AMS_(excl__GL)4"/>
      <sheetName val="GL_DC&amp;AMS4"/>
      <sheetName val="OS_Geo_by_RTM_&amp;_Qtr_incl__Cray4"/>
      <sheetName val="FY20_Budget_Data4"/>
      <sheetName val="OS_Production_B$_NR4"/>
      <sheetName val="A&amp;PS_Geo_by_RTM_&amp;_Qtr4"/>
      <sheetName val="Growth_Rate4"/>
      <sheetName val="Mix_Change4"/>
      <sheetName val="High-level_Summary4"/>
      <sheetName val="OS_A$_NR_Seasonality4"/>
      <sheetName val="FY19_O&amp;O_Geo_B$_New4"/>
      <sheetName val="Qtr_Aruba_O&amp;O4"/>
      <sheetName val="Japan_A&amp;PS_Restatements4"/>
      <sheetName val="FY19&amp;FY20_DC_&amp;_AMS_NR4"/>
      <sheetName val="FY18&amp;19_Aruba_O&amp;O_Geo_Old4"/>
      <sheetName val="FY18&amp;19_Aruba_O&amp;O_Source4"/>
      <sheetName val="MVS_FY20_Geo_Allocation4"/>
      <sheetName val="Production_NR4"/>
      <sheetName val="Production_NR2_-_Temporary4"/>
      <sheetName val="FY20_Non-Attach_Parts4"/>
      <sheetName val="A&amp;PS_A$_NR_Seasonality4"/>
      <sheetName val="FY20_FX_A$_to_B$4"/>
      <sheetName val="OS_Production_A$_NR4"/>
      <sheetName val="A&amp;PS_Production_A$_NR4"/>
      <sheetName val="A&amp;PS_Production_B$_NR4"/>
      <sheetName val="FY20_Restatement_Staging4"/>
      <sheetName val="Cray_Order_Plan4"/>
      <sheetName val="FY20_DC_&amp;_AMS_OR4"/>
      <sheetName val="DC_Check4"/>
      <sheetName val="New_Rules4"/>
      <sheetName val="Ref__Lists4"/>
      <sheetName val="Program_Names4"/>
      <sheetName val="Survey_Lookups4"/>
      <sheetName val="D2_FY22_CF_-_Detailed2"/>
      <sheetName val="D2_Budget_-_Detailed2"/>
      <sheetName val="All Sales Opps"/>
      <sheetName val="OEMCHN"/>
      <sheetName val="Facilities"/>
      <sheetName val="Emp Rel"/>
      <sheetName val="Sales Rel"/>
      <sheetName val="Trav Ent"/>
      <sheetName val="Sal Ben"/>
      <sheetName val="NAFLD"/>
      <sheetName val="Offic Supp"/>
      <sheetName val="Sales Bonus"/>
      <sheetName val="Headcount"/>
      <sheetName val="NASENG"/>
      <sheetName val="MAJMKT"/>
      <sheetName val="WWADMIN"/>
      <sheetName val="CANADA"/>
      <sheetName val="EURSLS"/>
      <sheetName val="PACRIM"/>
      <sheetName val="LAMER"/>
      <sheetName val="Mon_Actual16"/>
      <sheetName val="YTD_Actual16"/>
      <sheetName val="Super_Region16"/>
      <sheetName val="Q3_MEMA_TSG_Mix_of_NR16"/>
      <sheetName val="P&amp;L_Summary16"/>
      <sheetName val="COS_vs_PQ16"/>
      <sheetName val="COS_vs_PQ_Exit16"/>
      <sheetName val="COS_vs_PY16"/>
      <sheetName val="COS_vs_Fls16"/>
      <sheetName val="COS_vs_ASP16"/>
      <sheetName val="PL_vs_PQ16"/>
      <sheetName val="PL_vs_PY16"/>
      <sheetName val="PL_vs_Fls16"/>
      <sheetName val="PL_vs_ASP16"/>
      <sheetName val="Report_Index16"/>
      <sheetName val="Qtd_to_go16"/>
      <sheetName val="Data_Opex16"/>
      <sheetName val="Data_HC16"/>
      <sheetName val="LATAM_Forecast15"/>
      <sheetName val="Total_Europe_Calc__hours15"/>
      <sheetName val="Total_Europe_115"/>
      <sheetName val="Total_Financials15"/>
      <sheetName val="Core_Table15"/>
      <sheetName val="Essbase_Auto_Update15"/>
      <sheetName val="Static_MShr15"/>
      <sheetName val="Whouse_Pull_'0615"/>
      <sheetName val="SWD_RevGM_vs_Fls_ASP15"/>
      <sheetName val="BCSN_GM_Trend15"/>
      <sheetName val="ISS_GM_Trend15"/>
      <sheetName val="NED_GM_Trend15"/>
      <sheetName val="SWD_GM_Trend15"/>
      <sheetName val="BCSN_NP_Trend15"/>
      <sheetName val="BCSN_Rev_Trend15"/>
      <sheetName val="BCSN_RevGM_vs_PQ_PY15"/>
      <sheetName val="BCSN_RevGM_vs_Fls_ASP15"/>
      <sheetName val="ISS_NP_Trend15"/>
      <sheetName val="ISS_Rev_Trend15"/>
      <sheetName val="ISS_RevGM_vs_PQ_PY15"/>
      <sheetName val="ISS_RevGM_vs_Fls_ASP15"/>
      <sheetName val="NED_NP_Trend15"/>
      <sheetName val="NED_Rev_Trend15"/>
      <sheetName val="NED_RevGM_vs_PQ_PY15"/>
      <sheetName val="NED_RevGM_vs_Fls_ASP15"/>
      <sheetName val="SWD_NP_Trend15"/>
      <sheetName val="SWD_Rev_Trend15"/>
      <sheetName val="SWD_RevGM_vs_PQ_PY15"/>
      <sheetName val="Dropdown_list15"/>
      <sheetName val="Roster_Quota15"/>
      <sheetName val="Drop_down_list15"/>
      <sheetName val="-_BACKUP_-_DROP_DOWNS15"/>
      <sheetName val="GOC_SCS_to_LH_CC_mapping15"/>
      <sheetName val="Pivot_Analysis15"/>
      <sheetName val="8L_Frontlog_check15"/>
      <sheetName val="Flash_call_Pivot15"/>
      <sheetName val="Margin_Analisys15"/>
      <sheetName val="8L_Licences15"/>
      <sheetName val="EMEA_Subm15"/>
      <sheetName val="FCST_vs_prior15"/>
      <sheetName val="Data_info15"/>
      <sheetName val="dropdown_values15"/>
      <sheetName val="raw_data15"/>
      <sheetName val="Data_Validation15"/>
      <sheetName val="Cover_Sheet15"/>
      <sheetName val="SFDC_DATA_and_FORECAST15"/>
      <sheetName val="Drop_Down_Lists15"/>
      <sheetName val="Reference_Lists15"/>
      <sheetName val="Reason_of_Movement15"/>
      <sheetName val="Acct_Project_Information_MULT15"/>
      <sheetName val="Drop-Down_and_Vlookup15"/>
      <sheetName val="Updated_by15"/>
      <sheetName val="Control_Panel15"/>
      <sheetName val="FY16_FoF15"/>
      <sheetName val="Drop_Down_Menu15"/>
      <sheetName val="Exception_List_Drop_Down15"/>
      <sheetName val="Drop_down15"/>
      <sheetName val="Report_115"/>
      <sheetName val="Instructions_tab15"/>
      <sheetName val="Judgement_summary15"/>
      <sheetName val="Description_B__Justification15"/>
      <sheetName val="_FOF_FY1615"/>
      <sheetName val="Validation_Tab15"/>
      <sheetName val="ESM_Program_Roles15"/>
      <sheetName val="FoF_FY1615"/>
      <sheetName val="ITO_Lookups15"/>
      <sheetName val="Pull_Down_Lists15"/>
      <sheetName val="Quota_Summary15"/>
      <sheetName val="FoF_Mapping15"/>
      <sheetName val="Look_Up_Tables15"/>
      <sheetName val="FoF_FY1815"/>
      <sheetName val="Look_Ups15"/>
      <sheetName val="BC_Labour_NTCOW15"/>
      <sheetName val="Support_Sheet15"/>
      <sheetName val="Judy_Validation15"/>
      <sheetName val="Labor_Rates_by_Countries_FY1615"/>
      <sheetName val="List_values15"/>
      <sheetName val="Estimate_vs_Actuals15"/>
      <sheetName val="D__New_Settings_Suggestions15"/>
      <sheetName val="Reference_Values15"/>
      <sheetName val="One_page_review15"/>
      <sheetName val="Validation_Lists15"/>
      <sheetName val="CRS_Export15"/>
      <sheetName val="Contracts_L715"/>
      <sheetName val="Subco_by_L515"/>
      <sheetName val="lookups_-_month_ccow_category15"/>
      <sheetName val="Taxonomy_Descriptions15"/>
      <sheetName val="Field_Values13"/>
      <sheetName val="FY19_Q2_ITB_-_reformat13"/>
      <sheetName val="Drop_downs13"/>
      <sheetName val="T&amp;E_Estimates13"/>
      <sheetName val="JAPAN_#s13"/>
      <sheetName val="Saving_Levers13"/>
      <sheetName val="H1_Initiatives_Database13"/>
      <sheetName val="Sector_Dashboard_v213"/>
      <sheetName val="Service_Lines13"/>
      <sheetName val="Do_Not_Delete13"/>
      <sheetName val="Guide_Lines13"/>
      <sheetName val="Glossary_&amp;_Instructions13"/>
      <sheetName val="Mapping_File13"/>
      <sheetName val="HC_Horizon12"/>
      <sheetName val="Validation_Values12"/>
      <sheetName val="RCOW_Mapping12"/>
      <sheetName val="Drop_down_select_sheet10"/>
      <sheetName val="AMS_(NB)5"/>
      <sheetName val="AMS_(2)5"/>
      <sheetName val="INFO-People_Mapping5"/>
      <sheetName val="FJ_Rates5"/>
      <sheetName val="Field_Lists5"/>
      <sheetName val="Lookup_Table5"/>
      <sheetName val="List_-_Formulas5"/>
      <sheetName val="FY20_Cray_Orders_Plan5"/>
      <sheetName val="WW_(FY18_B$_Simulation)5"/>
      <sheetName val="WW_(Cray,_FY18_B$_Simulation)5"/>
      <sheetName val="FY18_B$_Estimation_Check5"/>
      <sheetName val="Change_History5"/>
      <sheetName val="OS_Geo_by_RTM_&amp;_Qtr_excl__Cray5"/>
      <sheetName val="AMS_(excl__GL)5"/>
      <sheetName val="GL_DC&amp;AMS5"/>
      <sheetName val="OS_Geo_by_RTM_&amp;_Qtr_incl__Cray5"/>
      <sheetName val="FY20_Budget_Data5"/>
      <sheetName val="OS_Production_B$_NR5"/>
      <sheetName val="A&amp;PS_Geo_by_RTM_&amp;_Qtr5"/>
      <sheetName val="Growth_Rate5"/>
      <sheetName val="Mix_Change5"/>
      <sheetName val="High-level_Summary5"/>
      <sheetName val="OS_A$_NR_Seasonality5"/>
      <sheetName val="FY19_O&amp;O_Geo_B$_New5"/>
      <sheetName val="Qtr_Aruba_O&amp;O5"/>
      <sheetName val="Japan_A&amp;PS_Restatements5"/>
      <sheetName val="FY19&amp;FY20_DC_&amp;_AMS_NR5"/>
      <sheetName val="FY18&amp;19_Aruba_O&amp;O_Geo_Old5"/>
      <sheetName val="FY18&amp;19_Aruba_O&amp;O_Source5"/>
      <sheetName val="MVS_FY20_Geo_Allocation5"/>
      <sheetName val="Production_NR5"/>
      <sheetName val="Production_NR2_-_Temporary5"/>
      <sheetName val="FY20_Non-Attach_Parts5"/>
      <sheetName val="A&amp;PS_A$_NR_Seasonality5"/>
      <sheetName val="FY20_FX_A$_to_B$5"/>
      <sheetName val="OS_Production_A$_NR5"/>
      <sheetName val="A&amp;PS_Production_A$_NR5"/>
      <sheetName val="A&amp;PS_Production_B$_NR5"/>
      <sheetName val="FY20_Restatement_Staging5"/>
      <sheetName val="Cray_Order_Plan5"/>
      <sheetName val="FY20_DC_&amp;_AMS_OR5"/>
      <sheetName val="DC_Check5"/>
      <sheetName val="New_Rules5"/>
      <sheetName val="Ref__Lists5"/>
      <sheetName val="Program_Names5"/>
      <sheetName val="Survey_Lookups5"/>
      <sheetName val="D2_FY22_CF_-_Detailed3"/>
      <sheetName val="D2_Budget_-_Detailed3"/>
      <sheetName val="Mon_Actual17"/>
      <sheetName val="YTD_Actual17"/>
      <sheetName val="Super_Region17"/>
      <sheetName val="Q3_MEMA_TSG_Mix_of_NR17"/>
      <sheetName val="P&amp;L_Summary17"/>
      <sheetName val="COS_vs_PQ17"/>
      <sheetName val="COS_vs_PQ_Exit17"/>
      <sheetName val="COS_vs_PY17"/>
      <sheetName val="COS_vs_Fls17"/>
      <sheetName val="COS_vs_ASP17"/>
      <sheetName val="PL_vs_PQ17"/>
      <sheetName val="PL_vs_PY17"/>
      <sheetName val="PL_vs_Fls17"/>
      <sheetName val="PL_vs_ASP17"/>
      <sheetName val="Report_Index17"/>
      <sheetName val="Qtd_to_go17"/>
      <sheetName val="Data_Opex17"/>
      <sheetName val="Data_HC17"/>
      <sheetName val="LATAM_Forecast16"/>
      <sheetName val="Total_Europe_Calc__hours16"/>
      <sheetName val="Total_Europe_116"/>
      <sheetName val="Total_Financials16"/>
      <sheetName val="Core_Table16"/>
      <sheetName val="Essbase_Auto_Update16"/>
      <sheetName val="Static_MShr16"/>
      <sheetName val="Whouse_Pull_'0616"/>
      <sheetName val="SWD_RevGM_vs_Fls_ASP16"/>
      <sheetName val="BCSN_GM_Trend16"/>
      <sheetName val="ISS_GM_Trend16"/>
      <sheetName val="NED_GM_Trend16"/>
      <sheetName val="SWD_GM_Trend16"/>
      <sheetName val="BCSN_NP_Trend16"/>
      <sheetName val="BCSN_Rev_Trend16"/>
      <sheetName val="BCSN_RevGM_vs_PQ_PY16"/>
      <sheetName val="BCSN_RevGM_vs_Fls_ASP16"/>
      <sheetName val="ISS_NP_Trend16"/>
      <sheetName val="ISS_Rev_Trend16"/>
      <sheetName val="ISS_RevGM_vs_PQ_PY16"/>
      <sheetName val="ISS_RevGM_vs_Fls_ASP16"/>
      <sheetName val="NED_NP_Trend16"/>
      <sheetName val="NED_Rev_Trend16"/>
      <sheetName val="NED_RevGM_vs_PQ_PY16"/>
      <sheetName val="NED_RevGM_vs_Fls_ASP16"/>
      <sheetName val="SWD_NP_Trend16"/>
      <sheetName val="SWD_Rev_Trend16"/>
      <sheetName val="SWD_RevGM_vs_PQ_PY16"/>
      <sheetName val="Dropdown_list16"/>
      <sheetName val="Roster_Quota16"/>
      <sheetName val="Drop_down_list16"/>
      <sheetName val="-_BACKUP_-_DROP_DOWNS16"/>
      <sheetName val="GOC_SCS_to_LH_CC_mapping16"/>
      <sheetName val="Pivot_Analysis16"/>
      <sheetName val="8L_Frontlog_check16"/>
      <sheetName val="Flash_call_Pivot16"/>
      <sheetName val="Margin_Analisys16"/>
      <sheetName val="8L_Licences16"/>
      <sheetName val="EMEA_Subm16"/>
      <sheetName val="FCST_vs_prior16"/>
      <sheetName val="Data_info16"/>
      <sheetName val="dropdown_values16"/>
      <sheetName val="raw_data16"/>
      <sheetName val="Data_Validation16"/>
      <sheetName val="Cover_Sheet16"/>
      <sheetName val="SFDC_DATA_and_FORECAST16"/>
      <sheetName val="Drop_Down_Lists16"/>
      <sheetName val="Reference_Lists16"/>
      <sheetName val="Reason_of_Movement16"/>
      <sheetName val="Acct_Project_Information_MULT16"/>
      <sheetName val="Drop-Down_and_Vlookup16"/>
      <sheetName val="Updated_by16"/>
      <sheetName val="Control_Panel16"/>
      <sheetName val="FY16_FoF16"/>
      <sheetName val="Drop_Down_Menu16"/>
      <sheetName val="Exception_List_Drop_Down16"/>
      <sheetName val="Drop_down16"/>
      <sheetName val="Report_116"/>
      <sheetName val="Instructions_tab16"/>
      <sheetName val="Judgement_summary16"/>
      <sheetName val="Description_B__Justification16"/>
      <sheetName val="_FOF_FY1616"/>
      <sheetName val="Validation_Tab16"/>
      <sheetName val="ESM_Program_Roles16"/>
      <sheetName val="FoF_FY1616"/>
      <sheetName val="ITO_Lookups16"/>
      <sheetName val="Pull_Down_Lists16"/>
      <sheetName val="Quota_Summary16"/>
      <sheetName val="FoF_Mapping16"/>
      <sheetName val="Look_Up_Tables16"/>
      <sheetName val="FoF_FY1816"/>
      <sheetName val="Look_Ups16"/>
      <sheetName val="BC_Labour_NTCOW16"/>
      <sheetName val="Support_Sheet16"/>
      <sheetName val="Judy_Validation16"/>
      <sheetName val="Labor_Rates_by_Countries_FY1616"/>
      <sheetName val="List_values16"/>
      <sheetName val="Estimate_vs_Actuals16"/>
      <sheetName val="D__New_Settings_Suggestions16"/>
      <sheetName val="Reference_Values16"/>
      <sheetName val="One_page_review16"/>
      <sheetName val="Validation_Lists16"/>
      <sheetName val="CRS_Export16"/>
      <sheetName val="Contracts_L716"/>
      <sheetName val="Subco_by_L516"/>
      <sheetName val="lookups_-_month_ccow_category16"/>
      <sheetName val="Taxonomy_Descriptions16"/>
      <sheetName val="Field_Values14"/>
      <sheetName val="FY19_Q2_ITB_-_reformat14"/>
      <sheetName val="Drop_downs14"/>
      <sheetName val="T&amp;E_Estimates14"/>
      <sheetName val="JAPAN_#s14"/>
      <sheetName val="Saving_Levers14"/>
      <sheetName val="H1_Initiatives_Database14"/>
      <sheetName val="Sector_Dashboard_v214"/>
      <sheetName val="Service_Lines14"/>
      <sheetName val="Do_Not_Delete14"/>
      <sheetName val="Guide_Lines14"/>
      <sheetName val="Glossary_&amp;_Instructions14"/>
      <sheetName val="Mapping_File14"/>
      <sheetName val="HC_Horizon13"/>
      <sheetName val="Validation_Values13"/>
      <sheetName val="RCOW_Mapping13"/>
      <sheetName val="Drop_down_select_sheet11"/>
      <sheetName val="AMS_(NB)6"/>
      <sheetName val="AMS_(2)6"/>
      <sheetName val="INFO-People_Mapping6"/>
      <sheetName val="FJ_Rates6"/>
      <sheetName val="Field_Lists6"/>
      <sheetName val="Lookup_Table6"/>
      <sheetName val="List_-_Formulas6"/>
      <sheetName val="FY20_Cray_Orders_Plan6"/>
      <sheetName val="WW_(FY18_B$_Simulation)6"/>
      <sheetName val="WW_(Cray,_FY18_B$_Simulation)6"/>
      <sheetName val="FY18_B$_Estimation_Check6"/>
      <sheetName val="Change_History6"/>
      <sheetName val="OS_Geo_by_RTM_&amp;_Qtr_excl__Cray6"/>
      <sheetName val="AMS_(excl__GL)6"/>
      <sheetName val="GL_DC&amp;AMS6"/>
      <sheetName val="OS_Geo_by_RTM_&amp;_Qtr_incl__Cray6"/>
      <sheetName val="FY20_Budget_Data6"/>
      <sheetName val="OS_Production_B$_NR6"/>
      <sheetName val="A&amp;PS_Geo_by_RTM_&amp;_Qtr6"/>
      <sheetName val="Growth_Rate6"/>
      <sheetName val="Mix_Change6"/>
      <sheetName val="High-level_Summary6"/>
      <sheetName val="OS_A$_NR_Seasonality6"/>
      <sheetName val="FY19_O&amp;O_Geo_B$_New6"/>
      <sheetName val="Qtr_Aruba_O&amp;O6"/>
      <sheetName val="Japan_A&amp;PS_Restatements6"/>
      <sheetName val="FY19&amp;FY20_DC_&amp;_AMS_NR6"/>
      <sheetName val="FY18&amp;19_Aruba_O&amp;O_Geo_Old6"/>
      <sheetName val="FY18&amp;19_Aruba_O&amp;O_Source6"/>
      <sheetName val="MVS_FY20_Geo_Allocation6"/>
      <sheetName val="Production_NR6"/>
      <sheetName val="Production_NR2_-_Temporary6"/>
      <sheetName val="FY20_Non-Attach_Parts6"/>
      <sheetName val="A&amp;PS_A$_NR_Seasonality6"/>
      <sheetName val="FY20_FX_A$_to_B$6"/>
      <sheetName val="OS_Production_A$_NR6"/>
      <sheetName val="A&amp;PS_Production_A$_NR6"/>
      <sheetName val="A&amp;PS_Production_B$_NR6"/>
      <sheetName val="FY20_Restatement_Staging6"/>
      <sheetName val="Cray_Order_Plan6"/>
      <sheetName val="FY20_DC_&amp;_AMS_OR6"/>
      <sheetName val="DC_Check6"/>
      <sheetName val="New_Rules6"/>
      <sheetName val="Ref__Lists6"/>
      <sheetName val="Program_Names6"/>
      <sheetName val="Survey_Lookups6"/>
      <sheetName val="D2_FY22_CF_-_Detailed4"/>
      <sheetName val="D2_Budget_-_Detailed4"/>
      <sheetName val="FY21 New Rules by PL"/>
      <sheetName val="Listas desplegables"/>
      <sheetName val="Categorías"/>
      <sheetName val="5.0 Q4'20 Rollforward"/>
      <sheetName val="Ref"/>
      <sheetName val="RoleDropDown"/>
      <sheetName val="TSA Summary"/>
      <sheetName val="US Tax JE #2"/>
      <sheetName val="NonUS Tax JE #2"/>
      <sheetName val="Trend Formatting"/>
      <sheetName val="Helper"/>
      <sheetName val="Mon_Actual18"/>
      <sheetName val="YTD_Actual18"/>
      <sheetName val="Super_Region18"/>
      <sheetName val="Q3_MEMA_TSG_Mix_of_NR18"/>
      <sheetName val="P&amp;L_Summary18"/>
      <sheetName val="COS_vs_PQ18"/>
      <sheetName val="COS_vs_PQ_Exit18"/>
      <sheetName val="COS_vs_PY18"/>
      <sheetName val="COS_vs_Fls18"/>
      <sheetName val="COS_vs_ASP18"/>
      <sheetName val="PL_vs_PQ18"/>
      <sheetName val="PL_vs_PY18"/>
      <sheetName val="PL_vs_Fls18"/>
      <sheetName val="PL_vs_ASP18"/>
      <sheetName val="Report_Index18"/>
      <sheetName val="Qtd_to_go18"/>
      <sheetName val="Data_Opex18"/>
      <sheetName val="Data_HC18"/>
      <sheetName val="LATAM_Forecast17"/>
      <sheetName val="Total_Europe_Calc__hours17"/>
      <sheetName val="Total_Europe_117"/>
      <sheetName val="Total_Financials17"/>
      <sheetName val="Core_Table17"/>
      <sheetName val="Essbase_Auto_Update17"/>
      <sheetName val="Static_MShr17"/>
      <sheetName val="Whouse_Pull_'0617"/>
      <sheetName val="SWD_RevGM_vs_Fls_ASP17"/>
      <sheetName val="BCSN_GM_Trend17"/>
      <sheetName val="ISS_GM_Trend17"/>
      <sheetName val="NED_GM_Trend17"/>
      <sheetName val="SWD_GM_Trend17"/>
      <sheetName val="BCSN_NP_Trend17"/>
      <sheetName val="BCSN_Rev_Trend17"/>
      <sheetName val="BCSN_RevGM_vs_PQ_PY17"/>
      <sheetName val="BCSN_RevGM_vs_Fls_ASP17"/>
      <sheetName val="ISS_NP_Trend17"/>
      <sheetName val="ISS_Rev_Trend17"/>
      <sheetName val="ISS_RevGM_vs_PQ_PY17"/>
      <sheetName val="ISS_RevGM_vs_Fls_ASP17"/>
      <sheetName val="NED_NP_Trend17"/>
      <sheetName val="NED_Rev_Trend17"/>
      <sheetName val="NED_RevGM_vs_PQ_PY17"/>
      <sheetName val="NED_RevGM_vs_Fls_ASP17"/>
      <sheetName val="SWD_NP_Trend17"/>
      <sheetName val="SWD_Rev_Trend17"/>
      <sheetName val="SWD_RevGM_vs_PQ_PY17"/>
      <sheetName val="Dropdown_list17"/>
      <sheetName val="Roster_Quota17"/>
      <sheetName val="Drop_down_list17"/>
      <sheetName val="-_BACKUP_-_DROP_DOWNS17"/>
      <sheetName val="Pivot_Analysis17"/>
      <sheetName val="8L_Frontlog_check17"/>
      <sheetName val="Flash_call_Pivot17"/>
      <sheetName val="Margin_Analisys17"/>
      <sheetName val="8L_Licences17"/>
      <sheetName val="EMEA_Subm17"/>
      <sheetName val="GOC_SCS_to_LH_CC_mapping17"/>
      <sheetName val="FCST_vs_prior17"/>
      <sheetName val="Data_info17"/>
      <sheetName val="dropdown_values17"/>
      <sheetName val="raw_data17"/>
      <sheetName val="Data_Validation17"/>
      <sheetName val="Drop_Down_Lists17"/>
      <sheetName val="Cover_Sheet17"/>
      <sheetName val="SFDC_DATA_and_FORECAST17"/>
      <sheetName val="Reference_Lists17"/>
      <sheetName val="Reason_of_Movement17"/>
      <sheetName val="Acct_Project_Information_MULT17"/>
      <sheetName val="Drop-Down_and_Vlookup17"/>
      <sheetName val="Updated_by17"/>
      <sheetName val="Control_Panel17"/>
      <sheetName val="FY16_FoF17"/>
      <sheetName val="Drop_down17"/>
      <sheetName val="Drop_Down_Menu17"/>
      <sheetName val="Exception_List_Drop_Down17"/>
      <sheetName val="Report_117"/>
      <sheetName val="Instructions_tab17"/>
      <sheetName val="Judgement_summary17"/>
      <sheetName val="_FOF_FY1617"/>
      <sheetName val="Validation_Tab17"/>
      <sheetName val="ESM_Program_Roles17"/>
      <sheetName val="Description_B__Justification17"/>
      <sheetName val="FoF_FY1617"/>
      <sheetName val="ITO_Lookups17"/>
      <sheetName val="Pull_Down_Lists17"/>
      <sheetName val="Quota_Summary17"/>
      <sheetName val="FoF_Mapping17"/>
      <sheetName val="BC_Labour_NTCOW17"/>
      <sheetName val="Look_Up_Tables17"/>
      <sheetName val="FoF_FY1817"/>
      <sheetName val="Look_Ups17"/>
      <sheetName val="Judy_Validation17"/>
      <sheetName val="Support_Sheet17"/>
      <sheetName val="Reference_Values17"/>
      <sheetName val="Labor_Rates_by_Countries_FY1617"/>
      <sheetName val="List_values17"/>
      <sheetName val="Estimate_vs_Actuals17"/>
      <sheetName val="D__New_Settings_Suggestions17"/>
      <sheetName val="One_page_review17"/>
      <sheetName val="Validation_Lists17"/>
      <sheetName val="CRS_Export17"/>
      <sheetName val="Contracts_L717"/>
      <sheetName val="Taxonomy_Descriptions17"/>
      <sheetName val="Subco_by_L517"/>
      <sheetName val="lookups_-_month_ccow_category17"/>
      <sheetName val="Field_Values15"/>
      <sheetName val="FY19_Q2_ITB_-_reformat15"/>
      <sheetName val="T&amp;E_Estimates15"/>
      <sheetName val="Drop_downs15"/>
      <sheetName val="JAPAN_#s15"/>
      <sheetName val="Saving_Levers15"/>
      <sheetName val="H1_Initiatives_Database15"/>
      <sheetName val="Sector_Dashboard_v215"/>
      <sheetName val="Do_Not_Delete15"/>
      <sheetName val="Guide_Lines15"/>
      <sheetName val="Glossary_&amp;_Instructions15"/>
      <sheetName val="Mapping_File15"/>
      <sheetName val="Service_Lines15"/>
      <sheetName val="HC_Horizon14"/>
      <sheetName val="Validation_Values14"/>
      <sheetName val="RCOW_Mapping14"/>
      <sheetName val="Drop_down_select_sheet12"/>
      <sheetName val="AMS_(NB)7"/>
      <sheetName val="AMS_(2)7"/>
      <sheetName val="INFO-People_Mapping7"/>
      <sheetName val="FJ_Rates7"/>
      <sheetName val="Field_Lists7"/>
      <sheetName val="Lookup_Table7"/>
      <sheetName val="List_-_Formulas7"/>
      <sheetName val="FY20_Cray_Orders_Plan7"/>
      <sheetName val="WW_(FY18_B$_Simulation)7"/>
      <sheetName val="WW_(Cray,_FY18_B$_Simulation)7"/>
      <sheetName val="FY18_B$_Estimation_Check7"/>
      <sheetName val="Change_History7"/>
      <sheetName val="OS_Geo_by_RTM_&amp;_Qtr_excl__Cray7"/>
      <sheetName val="AMS_(excl__GL)7"/>
      <sheetName val="GL_DC&amp;AMS7"/>
      <sheetName val="OS_Geo_by_RTM_&amp;_Qtr_incl__Cray7"/>
      <sheetName val="FY20_Budget_Data7"/>
      <sheetName val="OS_Production_B$_NR7"/>
      <sheetName val="A&amp;PS_Geo_by_RTM_&amp;_Qtr7"/>
      <sheetName val="Growth_Rate7"/>
      <sheetName val="Mix_Change7"/>
      <sheetName val="High-level_Summary7"/>
      <sheetName val="OS_A$_NR_Seasonality7"/>
      <sheetName val="FY19_O&amp;O_Geo_B$_New7"/>
      <sheetName val="Qtr_Aruba_O&amp;O7"/>
      <sheetName val="Japan_A&amp;PS_Restatements7"/>
      <sheetName val="FY19&amp;FY20_DC_&amp;_AMS_NR7"/>
      <sheetName val="FY18&amp;19_Aruba_O&amp;O_Geo_Old7"/>
      <sheetName val="FY18&amp;19_Aruba_O&amp;O_Source7"/>
      <sheetName val="MVS_FY20_Geo_Allocation7"/>
      <sheetName val="Production_NR7"/>
      <sheetName val="Production_NR2_-_Temporary7"/>
      <sheetName val="FY20_Non-Attach_Parts7"/>
      <sheetName val="A&amp;PS_A$_NR_Seasonality7"/>
      <sheetName val="FY20_FX_A$_to_B$7"/>
      <sheetName val="OS_Production_A$_NR7"/>
      <sheetName val="A&amp;PS_Production_A$_NR7"/>
      <sheetName val="A&amp;PS_Production_B$_NR7"/>
      <sheetName val="FY20_Restatement_Staging7"/>
      <sheetName val="Cray_Order_Plan7"/>
      <sheetName val="FY20_DC_&amp;_AMS_OR7"/>
      <sheetName val="DC_Check7"/>
      <sheetName val="New_Rules7"/>
      <sheetName val="Ref__Lists7"/>
      <sheetName val="Program_Names7"/>
      <sheetName val="Survey_Lookups7"/>
      <sheetName val="D2_FY22_CF_-_Detailed5"/>
      <sheetName val="D2_Budget_-_Detailed5"/>
      <sheetName val="All_Sales_Opps"/>
      <sheetName val="Emp_Rel"/>
      <sheetName val="Sales_Rel"/>
      <sheetName val="Trav_Ent"/>
      <sheetName val="Sal_Ben"/>
      <sheetName val="Offic_Supp"/>
      <sheetName val="Sales_Bonus"/>
      <sheetName val="FY21_New_Rules_by_PL"/>
      <sheetName val="Listas_desplegables"/>
      <sheetName val="5_0_Q4'20_Rollforward"/>
      <sheetName val="TSA_Summary"/>
      <sheetName val="US_Tax_JE_#2"/>
      <sheetName val="NonUS_Tax_JE_#2"/>
      <sheetName val="Trend_Formatting"/>
      <sheetName val="Mon_Actual19"/>
      <sheetName val="YTD_Actual19"/>
      <sheetName val="Super_Region19"/>
      <sheetName val="Q3_MEMA_TSG_Mix_of_NR19"/>
      <sheetName val="P&amp;L_Summary19"/>
      <sheetName val="COS_vs_PQ19"/>
      <sheetName val="COS_vs_PQ_Exit19"/>
      <sheetName val="COS_vs_PY19"/>
      <sheetName val="COS_vs_Fls19"/>
      <sheetName val="COS_vs_ASP19"/>
      <sheetName val="PL_vs_PQ19"/>
      <sheetName val="PL_vs_PY19"/>
      <sheetName val="PL_vs_Fls19"/>
      <sheetName val="PL_vs_ASP19"/>
      <sheetName val="Report_Index19"/>
      <sheetName val="Qtd_to_go19"/>
      <sheetName val="Data_Opex19"/>
      <sheetName val="Data_HC19"/>
      <sheetName val="SWD_RevGM_vs_Fls_ASP18"/>
      <sheetName val="BCSN_GM_Trend18"/>
      <sheetName val="ISS_GM_Trend18"/>
      <sheetName val="NED_GM_Trend18"/>
      <sheetName val="SWD_GM_Trend18"/>
      <sheetName val="BCSN_NP_Trend18"/>
      <sheetName val="BCSN_Rev_Trend18"/>
      <sheetName val="BCSN_RevGM_vs_PQ_PY18"/>
      <sheetName val="BCSN_RevGM_vs_Fls_ASP18"/>
      <sheetName val="ISS_NP_Trend18"/>
      <sheetName val="ISS_Rev_Trend18"/>
      <sheetName val="ISS_RevGM_vs_PQ_PY18"/>
      <sheetName val="ISS_RevGM_vs_Fls_ASP18"/>
      <sheetName val="NED_NP_Trend18"/>
      <sheetName val="NED_Rev_Trend18"/>
      <sheetName val="NED_RevGM_vs_PQ_PY18"/>
      <sheetName val="NED_RevGM_vs_Fls_ASP18"/>
      <sheetName val="SWD_NP_Trend18"/>
      <sheetName val="SWD_Rev_Trend18"/>
      <sheetName val="SWD_RevGM_vs_PQ_PY18"/>
      <sheetName val="Core_Table18"/>
      <sheetName val="Essbase_Auto_Update18"/>
      <sheetName val="Static_MShr18"/>
      <sheetName val="LATAM_Forecast18"/>
      <sheetName val="Total_Europe_Calc__hours18"/>
      <sheetName val="Total_Europe_118"/>
      <sheetName val="Total_Financials18"/>
      <sheetName val="Whouse_Pull_'0618"/>
      <sheetName val="Dropdown_list18"/>
      <sheetName val="Roster_Quota18"/>
      <sheetName val="Drop_down_list18"/>
      <sheetName val="GOC_SCS_to_LH_CC_mapping18"/>
      <sheetName val="-_BACKUP_-_DROP_DOWNS18"/>
      <sheetName val="Pivot_Analysis18"/>
      <sheetName val="8L_Frontlog_check18"/>
      <sheetName val="Flash_call_Pivot18"/>
      <sheetName val="Margin_Analisys18"/>
      <sheetName val="8L_Licences18"/>
      <sheetName val="EMEA_Subm18"/>
      <sheetName val="FCST_vs_prior18"/>
      <sheetName val="Data_info18"/>
      <sheetName val="dropdown_values18"/>
      <sheetName val="raw_data18"/>
      <sheetName val="Data_Validation18"/>
      <sheetName val="Drop_Down_Lists18"/>
      <sheetName val="Cover_Sheet18"/>
      <sheetName val="SFDC_DATA_and_FORECAST18"/>
      <sheetName val="Reference_Lists18"/>
      <sheetName val="Acct_Project_Information_MULT18"/>
      <sheetName val="Reason_of_Movement18"/>
      <sheetName val="Updated_by18"/>
      <sheetName val="Drop-Down_and_Vlookup18"/>
      <sheetName val="Control_Panel18"/>
      <sheetName val="FY16_FoF18"/>
      <sheetName val="Drop_Down_Menu18"/>
      <sheetName val="Exception_List_Drop_Down18"/>
      <sheetName val="Instructions_tab18"/>
      <sheetName val="Judgement_summary18"/>
      <sheetName val="Report_118"/>
      <sheetName val="Drop_down18"/>
      <sheetName val="_FOF_FY1618"/>
      <sheetName val="Validation_Tab18"/>
      <sheetName val="Description_B__Justification18"/>
      <sheetName val="ESM_Program_Roles18"/>
      <sheetName val="FoF_FY1618"/>
      <sheetName val="ITO_Lookups18"/>
      <sheetName val="Pull_Down_Lists18"/>
      <sheetName val="FoF_Mapping18"/>
      <sheetName val="Quota_Summary18"/>
      <sheetName val="Look_Up_Tables18"/>
      <sheetName val="FoF_FY1818"/>
      <sheetName val="Look_Ups18"/>
      <sheetName val="BC_Labour_NTCOW18"/>
      <sheetName val="Judy_Validation18"/>
      <sheetName val="Support_Sheet18"/>
      <sheetName val="Labor_Rates_by_Countries_FY1618"/>
      <sheetName val="List_values18"/>
      <sheetName val="Estimate_vs_Actuals18"/>
      <sheetName val="D__New_Settings_Suggestions18"/>
      <sheetName val="Reference_Values18"/>
      <sheetName val="One_page_review18"/>
      <sheetName val="Validation_Lists18"/>
      <sheetName val="CRS_Export18"/>
      <sheetName val="Contracts_L718"/>
      <sheetName val="Taxonomy_Descriptions18"/>
      <sheetName val="Subco_by_L518"/>
      <sheetName val="lookups_-_month_ccow_category18"/>
      <sheetName val="T&amp;E_Estimates16"/>
      <sheetName val="Field_Values16"/>
      <sheetName val="FY19_Q2_ITB_-_reformat16"/>
      <sheetName val="JAPAN_#s16"/>
      <sheetName val="Drop_downs16"/>
      <sheetName val="Saving_Levers16"/>
      <sheetName val="H1_Initiatives_Database16"/>
      <sheetName val="Sector_Dashboard_v216"/>
      <sheetName val="Mapping_File16"/>
      <sheetName val="Do_Not_Delete16"/>
      <sheetName val="Guide_Lines16"/>
      <sheetName val="Glossary_&amp;_Instructions16"/>
      <sheetName val="Service_Lines16"/>
      <sheetName val="HC_Horizon15"/>
      <sheetName val="Validation_Values15"/>
      <sheetName val="RCOW_Mapping15"/>
      <sheetName val="Drop_down_select_sheet13"/>
      <sheetName val="AMS_(NB)8"/>
      <sheetName val="AMS_(2)8"/>
      <sheetName val="INFO-People_Mapping8"/>
      <sheetName val="FJ_Rates8"/>
      <sheetName val="Field_Lists8"/>
      <sheetName val="Lookup_Table8"/>
      <sheetName val="List_-_Formulas8"/>
      <sheetName val="FY20_Cray_Orders_Plan8"/>
      <sheetName val="WW_(FY18_B$_Simulation)8"/>
      <sheetName val="WW_(Cray,_FY18_B$_Simulation)8"/>
      <sheetName val="FY18_B$_Estimation_Check8"/>
      <sheetName val="Change_History8"/>
      <sheetName val="OS_Geo_by_RTM_&amp;_Qtr_excl__Cray8"/>
      <sheetName val="AMS_(excl__GL)8"/>
      <sheetName val="GL_DC&amp;AMS8"/>
      <sheetName val="OS_Geo_by_RTM_&amp;_Qtr_incl__Cray8"/>
      <sheetName val="FY20_Budget_Data8"/>
      <sheetName val="OS_Production_B$_NR8"/>
      <sheetName val="A&amp;PS_Geo_by_RTM_&amp;_Qtr8"/>
      <sheetName val="Growth_Rate8"/>
      <sheetName val="Mix_Change8"/>
      <sheetName val="High-level_Summary8"/>
      <sheetName val="OS_A$_NR_Seasonality8"/>
      <sheetName val="FY19_O&amp;O_Geo_B$_New8"/>
      <sheetName val="Qtr_Aruba_O&amp;O8"/>
      <sheetName val="Japan_A&amp;PS_Restatements8"/>
      <sheetName val="FY19&amp;FY20_DC_&amp;_AMS_NR8"/>
      <sheetName val="FY18&amp;19_Aruba_O&amp;O_Geo_Old8"/>
      <sheetName val="FY18&amp;19_Aruba_O&amp;O_Source8"/>
      <sheetName val="MVS_FY20_Geo_Allocation8"/>
      <sheetName val="Production_NR8"/>
      <sheetName val="Production_NR2_-_Temporary8"/>
      <sheetName val="FY20_Non-Attach_Parts8"/>
      <sheetName val="A&amp;PS_A$_NR_Seasonality8"/>
      <sheetName val="FY20_FX_A$_to_B$8"/>
      <sheetName val="OS_Production_A$_NR8"/>
      <sheetName val="A&amp;PS_Production_A$_NR8"/>
      <sheetName val="A&amp;PS_Production_B$_NR8"/>
      <sheetName val="FY20_Restatement_Staging8"/>
      <sheetName val="Cray_Order_Plan8"/>
      <sheetName val="FY20_DC_&amp;_AMS_OR8"/>
      <sheetName val="DC_Check8"/>
      <sheetName val="New_Rules8"/>
      <sheetName val="Ref__Lists8"/>
      <sheetName val="Program_Names8"/>
      <sheetName val="Survey_Lookups8"/>
      <sheetName val="D2_FY22_CF_-_Detailed6"/>
      <sheetName val="D2_Budget_-_Detailed6"/>
      <sheetName val="All_Sales_Opps1"/>
      <sheetName val="Emp_Rel1"/>
      <sheetName val="Sales_Rel1"/>
      <sheetName val="Trav_Ent1"/>
      <sheetName val="Sal_Ben1"/>
      <sheetName val="Offic_Supp1"/>
      <sheetName val="Sales_Bonus1"/>
      <sheetName val="FY21_New_Rules_by_PL1"/>
      <sheetName val="Listas_desplegables1"/>
      <sheetName val="5_0_Q4'20_Rollforward1"/>
      <sheetName val="TSA_Summary1"/>
      <sheetName val="US_Tax_JE_#21"/>
      <sheetName val="NonUS_Tax_JE_#21"/>
      <sheetName val="Trend_Formatting1"/>
      <sheetName val="Mon_Actual20"/>
      <sheetName val="YTD_Actual20"/>
      <sheetName val="Super_Region20"/>
      <sheetName val="Q3_MEMA_TSG_Mix_of_NR20"/>
      <sheetName val="P&amp;L_Summary20"/>
      <sheetName val="COS_vs_PQ20"/>
      <sheetName val="COS_vs_PQ_Exit20"/>
      <sheetName val="COS_vs_PY20"/>
      <sheetName val="COS_vs_Fls20"/>
      <sheetName val="COS_vs_ASP20"/>
      <sheetName val="PL_vs_PQ20"/>
      <sheetName val="PL_vs_PY20"/>
      <sheetName val="PL_vs_Fls20"/>
      <sheetName val="PL_vs_ASP20"/>
      <sheetName val="Report_Index20"/>
      <sheetName val="Qtd_to_go20"/>
      <sheetName val="Data_Opex20"/>
      <sheetName val="Data_HC20"/>
      <sheetName val="SWD_RevGM_vs_Fls_ASP19"/>
      <sheetName val="BCSN_GM_Trend19"/>
      <sheetName val="ISS_GM_Trend19"/>
      <sheetName val="NED_GM_Trend19"/>
      <sheetName val="SWD_GM_Trend19"/>
      <sheetName val="BCSN_NP_Trend19"/>
      <sheetName val="BCSN_Rev_Trend19"/>
      <sheetName val="BCSN_RevGM_vs_PQ_PY19"/>
      <sheetName val="BCSN_RevGM_vs_Fls_ASP19"/>
      <sheetName val="ISS_NP_Trend19"/>
      <sheetName val="ISS_Rev_Trend19"/>
      <sheetName val="ISS_RevGM_vs_PQ_PY19"/>
      <sheetName val="ISS_RevGM_vs_Fls_ASP19"/>
      <sheetName val="NED_NP_Trend19"/>
      <sheetName val="NED_Rev_Trend19"/>
      <sheetName val="NED_RevGM_vs_PQ_PY19"/>
      <sheetName val="NED_RevGM_vs_Fls_ASP19"/>
      <sheetName val="SWD_NP_Trend19"/>
      <sheetName val="SWD_Rev_Trend19"/>
      <sheetName val="SWD_RevGM_vs_PQ_PY19"/>
      <sheetName val="Core_Table19"/>
      <sheetName val="Essbase_Auto_Update19"/>
      <sheetName val="Static_MShr19"/>
      <sheetName val="LATAM_Forecast19"/>
      <sheetName val="Total_Europe_Calc__hours19"/>
      <sheetName val="Total_Europe_119"/>
      <sheetName val="Total_Financials19"/>
      <sheetName val="Whouse_Pull_'0619"/>
      <sheetName val="Dropdown_list19"/>
      <sheetName val="Roster_Quota19"/>
      <sheetName val="Drop_down_list19"/>
      <sheetName val="GOC_SCS_to_LH_CC_mapping19"/>
      <sheetName val="-_BACKUP_-_DROP_DOWNS19"/>
      <sheetName val="Pivot_Analysis19"/>
      <sheetName val="8L_Frontlog_check19"/>
      <sheetName val="Flash_call_Pivot19"/>
      <sheetName val="Margin_Analisys19"/>
      <sheetName val="8L_Licences19"/>
      <sheetName val="EMEA_Subm19"/>
      <sheetName val="FCST_vs_prior19"/>
      <sheetName val="Data_info19"/>
      <sheetName val="dropdown_values19"/>
      <sheetName val="raw_data19"/>
      <sheetName val="Data_Validation19"/>
      <sheetName val="Drop_Down_Lists19"/>
      <sheetName val="Cover_Sheet19"/>
      <sheetName val="SFDC_DATA_and_FORECAST19"/>
      <sheetName val="Reference_Lists19"/>
      <sheetName val="Acct_Project_Information_MULT19"/>
      <sheetName val="Reason_of_Movement19"/>
      <sheetName val="Updated_by19"/>
      <sheetName val="Drop-Down_and_Vlookup19"/>
      <sheetName val="Control_Panel19"/>
      <sheetName val="FY16_FoF19"/>
      <sheetName val="Drop_Down_Menu19"/>
      <sheetName val="Exception_List_Drop_Down19"/>
      <sheetName val="Instructions_tab19"/>
      <sheetName val="Judgement_summary19"/>
      <sheetName val="Report_119"/>
      <sheetName val="Drop_down19"/>
      <sheetName val="_FOF_FY1619"/>
      <sheetName val="Validation_Tab19"/>
      <sheetName val="Description_B__Justification19"/>
      <sheetName val="ESM_Program_Roles19"/>
      <sheetName val="FoF_FY1619"/>
      <sheetName val="ITO_Lookups19"/>
      <sheetName val="Pull_Down_Lists19"/>
      <sheetName val="FoF_Mapping19"/>
      <sheetName val="Quota_Summary19"/>
      <sheetName val="Look_Up_Tables19"/>
      <sheetName val="FoF_FY1819"/>
      <sheetName val="Look_Ups19"/>
      <sheetName val="BC_Labour_NTCOW19"/>
      <sheetName val="Judy_Validation19"/>
      <sheetName val="Support_Sheet19"/>
      <sheetName val="Labor_Rates_by_Countries_FY1619"/>
      <sheetName val="List_values19"/>
      <sheetName val="Estimate_vs_Actuals19"/>
      <sheetName val="D__New_Settings_Suggestions19"/>
      <sheetName val="Reference_Values19"/>
      <sheetName val="One_page_review19"/>
      <sheetName val="Validation_Lists19"/>
      <sheetName val="CRS_Export19"/>
      <sheetName val="Contracts_L719"/>
      <sheetName val="Taxonomy_Descriptions19"/>
      <sheetName val="Subco_by_L519"/>
      <sheetName val="lookups_-_month_ccow_category19"/>
      <sheetName val="T&amp;E_Estimates17"/>
      <sheetName val="Field_Values17"/>
      <sheetName val="FY19_Q2_ITB_-_reformat17"/>
      <sheetName val="JAPAN_#s17"/>
      <sheetName val="Drop_downs17"/>
      <sheetName val="Saving_Levers17"/>
      <sheetName val="H1_Initiatives_Database17"/>
      <sheetName val="Sector_Dashboard_v217"/>
      <sheetName val="Mapping_File17"/>
      <sheetName val="Do_Not_Delete17"/>
      <sheetName val="Guide_Lines17"/>
      <sheetName val="Glossary_&amp;_Instructions17"/>
      <sheetName val="Service_Lines17"/>
      <sheetName val="HC_Horizon16"/>
      <sheetName val="Validation_Values16"/>
      <sheetName val="RCOW_Mapping16"/>
      <sheetName val="Drop_down_select_sheet14"/>
      <sheetName val="AMS_(NB)9"/>
      <sheetName val="AMS_(2)9"/>
      <sheetName val="INFO-People_Mapping9"/>
      <sheetName val="FJ_Rates9"/>
      <sheetName val="Field_Lists9"/>
      <sheetName val="Lookup_Table9"/>
      <sheetName val="List_-_Formulas9"/>
      <sheetName val="FY20_Cray_Orders_Plan9"/>
      <sheetName val="WW_(FY18_B$_Simulation)9"/>
      <sheetName val="WW_(Cray,_FY18_B$_Simulation)9"/>
      <sheetName val="FY18_B$_Estimation_Check9"/>
      <sheetName val="Change_History9"/>
      <sheetName val="OS_Geo_by_RTM_&amp;_Qtr_excl__Cray9"/>
      <sheetName val="AMS_(excl__GL)9"/>
      <sheetName val="GL_DC&amp;AMS9"/>
      <sheetName val="OS_Geo_by_RTM_&amp;_Qtr_incl__Cray9"/>
      <sheetName val="FY20_Budget_Data9"/>
      <sheetName val="OS_Production_B$_NR9"/>
      <sheetName val="A&amp;PS_Geo_by_RTM_&amp;_Qtr9"/>
      <sheetName val="Growth_Rate9"/>
      <sheetName val="Mix_Change9"/>
      <sheetName val="High-level_Summary9"/>
      <sheetName val="OS_A$_NR_Seasonality9"/>
      <sheetName val="FY19_O&amp;O_Geo_B$_New9"/>
      <sheetName val="Qtr_Aruba_O&amp;O9"/>
      <sheetName val="Japan_A&amp;PS_Restatements9"/>
      <sheetName val="FY19&amp;FY20_DC_&amp;_AMS_NR9"/>
      <sheetName val="FY18&amp;19_Aruba_O&amp;O_Geo_Old9"/>
      <sheetName val="FY18&amp;19_Aruba_O&amp;O_Source9"/>
      <sheetName val="MVS_FY20_Geo_Allocation9"/>
      <sheetName val="Production_NR9"/>
      <sheetName val="Production_NR2_-_Temporary9"/>
      <sheetName val="FY20_Non-Attach_Parts9"/>
      <sheetName val="A&amp;PS_A$_NR_Seasonality9"/>
      <sheetName val="FY20_FX_A$_to_B$9"/>
      <sheetName val="OS_Production_A$_NR9"/>
      <sheetName val="A&amp;PS_Production_A$_NR9"/>
      <sheetName val="A&amp;PS_Production_B$_NR9"/>
      <sheetName val="FY20_Restatement_Staging9"/>
      <sheetName val="Cray_Order_Plan9"/>
      <sheetName val="FY20_DC_&amp;_AMS_OR9"/>
      <sheetName val="DC_Check9"/>
      <sheetName val="New_Rules9"/>
      <sheetName val="Ref__Lists9"/>
      <sheetName val="Program_Names9"/>
      <sheetName val="Survey_Lookups9"/>
      <sheetName val="D2_FY22_CF_-_Detailed7"/>
      <sheetName val="D2_Budget_-_Detailed7"/>
      <sheetName val="All_Sales_Opps2"/>
      <sheetName val="Emp_Rel2"/>
      <sheetName val="Sales_Rel2"/>
      <sheetName val="Trav_Ent2"/>
      <sheetName val="Sal_Ben2"/>
      <sheetName val="Offic_Supp2"/>
      <sheetName val="Sales_Bonus2"/>
      <sheetName val="FY21_New_Rules_by_PL2"/>
      <sheetName val="Listas_desplegables2"/>
      <sheetName val="5_0_Q4'20_Rollforward2"/>
      <sheetName val="TSA_Summary2"/>
      <sheetName val="US_Tax_JE_#22"/>
      <sheetName val="NonUS_Tax_JE_#22"/>
      <sheetName val="Trend_Formatting2"/>
      <sheetName val="Time"/>
    </sheetNames>
    <sheetDataSet>
      <sheetData sheetId="0" refreshError="1">
        <row r="11">
          <cell r="D11">
            <v>166405.13</v>
          </cell>
        </row>
        <row r="31">
          <cell r="A31" t="str">
            <v>H1450AA</v>
          </cell>
          <cell r="B31">
            <v>0</v>
          </cell>
          <cell r="C31" t="str">
            <v>D</v>
          </cell>
          <cell r="D31" t="str">
            <v>10</v>
          </cell>
          <cell r="E31" t="str">
            <v>0001 JAN00</v>
          </cell>
          <cell r="F31">
            <v>20827.8</v>
          </cell>
          <cell r="G31" t="str">
            <v>AMERICAS AMERICAS</v>
          </cell>
          <cell r="H31" t="str">
            <v>000 UNITED STATES</v>
          </cell>
        </row>
        <row r="32">
          <cell r="A32" t="str">
            <v>H1450AA</v>
          </cell>
          <cell r="B32">
            <v>0</v>
          </cell>
          <cell r="C32" t="str">
            <v>D</v>
          </cell>
          <cell r="D32" t="str">
            <v>10</v>
          </cell>
          <cell r="E32" t="str">
            <v>0001 JAN00</v>
          </cell>
          <cell r="F32">
            <v>38870.620000000003</v>
          </cell>
          <cell r="G32" t="str">
            <v>EUROPE EUROPE</v>
          </cell>
          <cell r="H32" t="str">
            <v>423 BELGIUM</v>
          </cell>
        </row>
        <row r="33">
          <cell r="A33" t="str">
            <v>H1450AA</v>
          </cell>
          <cell r="B33">
            <v>0</v>
          </cell>
          <cell r="C33" t="str">
            <v>D</v>
          </cell>
          <cell r="D33" t="str">
            <v>10</v>
          </cell>
          <cell r="E33" t="str">
            <v>0002 FEB00</v>
          </cell>
          <cell r="F33">
            <v>0</v>
          </cell>
          <cell r="G33" t="str">
            <v>AMERICAS AMERICAS</v>
          </cell>
          <cell r="H33" t="str">
            <v>000 UNITED STATES</v>
          </cell>
        </row>
        <row r="34">
          <cell r="A34" t="str">
            <v>H1450AA</v>
          </cell>
          <cell r="B34">
            <v>0</v>
          </cell>
          <cell r="C34" t="str">
            <v>D</v>
          </cell>
          <cell r="D34" t="str">
            <v>10</v>
          </cell>
          <cell r="E34" t="str">
            <v>0002 FEB00</v>
          </cell>
          <cell r="F34">
            <v>0</v>
          </cell>
          <cell r="G34" t="str">
            <v>EUROPE EUROPE</v>
          </cell>
          <cell r="H34" t="str">
            <v>428 GERMANY</v>
          </cell>
        </row>
        <row r="35">
          <cell r="A35" t="str">
            <v>H1450AA</v>
          </cell>
          <cell r="B35">
            <v>0</v>
          </cell>
          <cell r="C35" t="str">
            <v>D</v>
          </cell>
          <cell r="D35" t="str">
            <v>10</v>
          </cell>
          <cell r="E35" t="str">
            <v>9911 NOV99</v>
          </cell>
          <cell r="F35">
            <v>0</v>
          </cell>
          <cell r="G35" t="str">
            <v>AMERICAS AMERICAS</v>
          </cell>
          <cell r="H35" t="str">
            <v>000 UNITED STATES</v>
          </cell>
        </row>
        <row r="36">
          <cell r="A36" t="str">
            <v>H1450AA</v>
          </cell>
          <cell r="B36">
            <v>0</v>
          </cell>
          <cell r="C36" t="str">
            <v>D</v>
          </cell>
          <cell r="D36" t="str">
            <v>10</v>
          </cell>
          <cell r="E36" t="str">
            <v>9912 DEC99</v>
          </cell>
          <cell r="F36">
            <v>0</v>
          </cell>
          <cell r="G36" t="str">
            <v>AMERICAS AMERICAS</v>
          </cell>
          <cell r="H36" t="str">
            <v>000 UNITED STATES</v>
          </cell>
        </row>
        <row r="37">
          <cell r="A37" t="str">
            <v>H1450AA</v>
          </cell>
          <cell r="B37">
            <v>0</v>
          </cell>
          <cell r="C37" t="str">
            <v>V VALUE ADDED RESELLER(VAR)</v>
          </cell>
          <cell r="D37" t="str">
            <v>10</v>
          </cell>
          <cell r="E37" t="str">
            <v>0002 FEB00</v>
          </cell>
          <cell r="F37">
            <v>0</v>
          </cell>
          <cell r="G37" t="str">
            <v>AMERICAS AMERICAS</v>
          </cell>
          <cell r="H37" t="str">
            <v>000 UNITED STATES</v>
          </cell>
        </row>
        <row r="38">
          <cell r="A38" t="str">
            <v>H1450AA</v>
          </cell>
          <cell r="B38">
            <v>0</v>
          </cell>
          <cell r="C38" t="str">
            <v>V VALUE ADDED RESELLER(VAR)</v>
          </cell>
          <cell r="D38" t="str">
            <v>10</v>
          </cell>
          <cell r="E38" t="str">
            <v>9912 DEC99</v>
          </cell>
          <cell r="F38">
            <v>0</v>
          </cell>
          <cell r="G38" t="str">
            <v>AMERICAS AMERICAS</v>
          </cell>
          <cell r="H38" t="str">
            <v>000 UNITED STATES</v>
          </cell>
        </row>
        <row r="39">
          <cell r="A39" t="str">
            <v>MSTNTCLZ</v>
          </cell>
          <cell r="B39">
            <v>0</v>
          </cell>
          <cell r="C39" t="str">
            <v>D</v>
          </cell>
          <cell r="D39" t="str">
            <v>10</v>
          </cell>
          <cell r="E39" t="str">
            <v>0001 JAN00</v>
          </cell>
          <cell r="F39">
            <v>880.17</v>
          </cell>
          <cell r="G39" t="str">
            <v>EUROPE EUROPE</v>
          </cell>
          <cell r="H39" t="str">
            <v>428 GERMANY</v>
          </cell>
        </row>
        <row r="40">
          <cell r="A40" t="str">
            <v>MSTNTCLZ</v>
          </cell>
          <cell r="B40">
            <v>0</v>
          </cell>
          <cell r="C40" t="str">
            <v>D</v>
          </cell>
          <cell r="D40" t="str">
            <v>10</v>
          </cell>
          <cell r="E40" t="str">
            <v>0001 JAN00</v>
          </cell>
          <cell r="F40">
            <v>1983</v>
          </cell>
          <cell r="G40" t="str">
            <v>AMERICAS AMERICAS</v>
          </cell>
          <cell r="H40" t="str">
            <v>122 CANADA</v>
          </cell>
        </row>
        <row r="41">
          <cell r="A41" t="str">
            <v>MSTNTCLZ</v>
          </cell>
          <cell r="B41">
            <v>0</v>
          </cell>
          <cell r="C41" t="str">
            <v>D</v>
          </cell>
          <cell r="D41" t="str">
            <v>10</v>
          </cell>
          <cell r="E41" t="str">
            <v>0001 JAN00</v>
          </cell>
          <cell r="F41">
            <v>9363.1200000000008</v>
          </cell>
          <cell r="G41" t="str">
            <v>EUROPE EUROPE</v>
          </cell>
          <cell r="H41" t="str">
            <v>421 NETHERLANDS</v>
          </cell>
        </row>
        <row r="42">
          <cell r="A42" t="str">
            <v>MSTNTCLZ</v>
          </cell>
          <cell r="B42">
            <v>0</v>
          </cell>
          <cell r="C42" t="str">
            <v>D</v>
          </cell>
          <cell r="D42" t="str">
            <v>10</v>
          </cell>
          <cell r="E42" t="str">
            <v>0001 JAN00</v>
          </cell>
          <cell r="F42">
            <v>19284.349999999999</v>
          </cell>
          <cell r="G42" t="str">
            <v>AMERICAS AMERICAS</v>
          </cell>
          <cell r="H42" t="str">
            <v>000 UNITED STATES</v>
          </cell>
        </row>
        <row r="43">
          <cell r="A43" t="str">
            <v>MSTNTCLZ</v>
          </cell>
          <cell r="B43">
            <v>0</v>
          </cell>
          <cell r="C43" t="str">
            <v>D</v>
          </cell>
          <cell r="D43" t="str">
            <v>10</v>
          </cell>
          <cell r="E43" t="str">
            <v>0001 JAN00</v>
          </cell>
          <cell r="F43">
            <v>20269.62</v>
          </cell>
          <cell r="G43" t="str">
            <v>EUROPE EUROPE</v>
          </cell>
          <cell r="H43" t="str">
            <v>423 BELGIUM</v>
          </cell>
        </row>
        <row r="44">
          <cell r="A44" t="str">
            <v>MSTNTCLZ</v>
          </cell>
          <cell r="B44">
            <v>0</v>
          </cell>
          <cell r="C44" t="str">
            <v>D</v>
          </cell>
          <cell r="D44" t="str">
            <v>10</v>
          </cell>
          <cell r="E44" t="str">
            <v>0002 FEB00</v>
          </cell>
          <cell r="F44">
            <v>2697.72</v>
          </cell>
          <cell r="G44" t="str">
            <v>AMERICAS AMERICAS</v>
          </cell>
          <cell r="H44" t="str">
            <v>000 UNITED STATES</v>
          </cell>
        </row>
        <row r="45">
          <cell r="A45" t="str">
            <v>MSTNTCLZ</v>
          </cell>
          <cell r="B45">
            <v>0</v>
          </cell>
          <cell r="C45" t="str">
            <v>D</v>
          </cell>
          <cell r="D45" t="str">
            <v>10</v>
          </cell>
          <cell r="E45" t="str">
            <v>9911 NOV99</v>
          </cell>
          <cell r="F45">
            <v>85.44</v>
          </cell>
          <cell r="G45" t="str">
            <v>AMERICAS AMERICAS</v>
          </cell>
          <cell r="H45" t="str">
            <v>000 UNITED STATES</v>
          </cell>
        </row>
        <row r="46">
          <cell r="A46" t="str">
            <v>MSTNTCLZ</v>
          </cell>
          <cell r="B46">
            <v>0</v>
          </cell>
          <cell r="C46" t="str">
            <v>D</v>
          </cell>
          <cell r="D46" t="str">
            <v>10</v>
          </cell>
          <cell r="E46" t="str">
            <v>9911 NOV99</v>
          </cell>
          <cell r="F46">
            <v>2801.32</v>
          </cell>
          <cell r="G46" t="str">
            <v>EUROPE EUROPE</v>
          </cell>
          <cell r="H46" t="str">
            <v>423 BELGIUM</v>
          </cell>
        </row>
        <row r="47">
          <cell r="A47" t="str">
            <v>MSTNTCLZ</v>
          </cell>
          <cell r="B47">
            <v>0</v>
          </cell>
          <cell r="C47" t="str">
            <v>D</v>
          </cell>
          <cell r="D47" t="str">
            <v>10</v>
          </cell>
          <cell r="E47" t="str">
            <v>9912 DEC99</v>
          </cell>
          <cell r="F47">
            <v>445.44</v>
          </cell>
          <cell r="G47" t="str">
            <v>AMERICAS AMERICAS</v>
          </cell>
          <cell r="H47" t="str">
            <v>122 CANADA</v>
          </cell>
        </row>
        <row r="48">
          <cell r="A48" t="str">
            <v>MSTNTCLZ</v>
          </cell>
          <cell r="B48">
            <v>0</v>
          </cell>
          <cell r="C48" t="str">
            <v>D</v>
          </cell>
          <cell r="D48" t="str">
            <v>10</v>
          </cell>
          <cell r="E48" t="str">
            <v>9912 DEC99</v>
          </cell>
          <cell r="F48">
            <v>1989.97</v>
          </cell>
          <cell r="G48" t="str">
            <v>EUROPE EUROPE</v>
          </cell>
          <cell r="H48" t="str">
            <v>423 BELGIUM</v>
          </cell>
        </row>
        <row r="49">
          <cell r="A49" t="str">
            <v>MSTNTCLZ</v>
          </cell>
          <cell r="B49">
            <v>0</v>
          </cell>
          <cell r="C49" t="str">
            <v>D</v>
          </cell>
          <cell r="D49" t="str">
            <v>10</v>
          </cell>
          <cell r="E49" t="str">
            <v>9912 DEC99</v>
          </cell>
          <cell r="F49">
            <v>33622.54</v>
          </cell>
          <cell r="G49" t="str">
            <v>AMERICAS AMERICAS</v>
          </cell>
          <cell r="H49" t="str">
            <v>000 UNITED STATES</v>
          </cell>
        </row>
        <row r="50">
          <cell r="A50" t="str">
            <v>MSTNTCLZ</v>
          </cell>
          <cell r="B50">
            <v>0</v>
          </cell>
          <cell r="C50" t="str">
            <v>V VALUE ADDED RESELLER(VAR)</v>
          </cell>
          <cell r="D50" t="str">
            <v>10</v>
          </cell>
          <cell r="E50" t="str">
            <v>0002 FEB00</v>
          </cell>
          <cell r="F50">
            <v>4459.2</v>
          </cell>
          <cell r="G50" t="str">
            <v>AMERICAS AMERICAS</v>
          </cell>
          <cell r="H50" t="str">
            <v>000 UNITED STATES</v>
          </cell>
        </row>
        <row r="51">
          <cell r="A51" t="str">
            <v>MSTNTCLZ</v>
          </cell>
          <cell r="B51">
            <v>0</v>
          </cell>
          <cell r="C51" t="str">
            <v>V VALUE ADDED RESELLER(VAR)</v>
          </cell>
          <cell r="D51" t="str">
            <v>10</v>
          </cell>
          <cell r="E51" t="str">
            <v>9912 DEC99</v>
          </cell>
          <cell r="F51">
            <v>202.5</v>
          </cell>
          <cell r="G51" t="str">
            <v>AMERICAS AMERICAS</v>
          </cell>
          <cell r="H51" t="str">
            <v>000 UNITED STATES</v>
          </cell>
        </row>
        <row r="52">
          <cell r="A52" t="str">
            <v>MSTOSNUZ</v>
          </cell>
          <cell r="B52">
            <v>-1</v>
          </cell>
          <cell r="C52" t="str">
            <v>D</v>
          </cell>
          <cell r="D52" t="str">
            <v>10</v>
          </cell>
          <cell r="E52" t="str">
            <v>0001 JAN00</v>
          </cell>
          <cell r="F52">
            <v>-1419.38</v>
          </cell>
          <cell r="G52" t="str">
            <v>EUROPE EUROPE</v>
          </cell>
          <cell r="H52" t="str">
            <v>475 ITALY</v>
          </cell>
        </row>
        <row r="53">
          <cell r="A53" t="str">
            <v>MSTOSNUZ</v>
          </cell>
          <cell r="B53">
            <v>0</v>
          </cell>
          <cell r="C53" t="str">
            <v>D</v>
          </cell>
          <cell r="D53" t="str">
            <v>10</v>
          </cell>
          <cell r="E53" t="str">
            <v>0001 JAN00</v>
          </cell>
          <cell r="F53">
            <v>587.04</v>
          </cell>
          <cell r="G53" t="str">
            <v>AMERICAS AMERICAS</v>
          </cell>
          <cell r="H53" t="str">
            <v>122 CANADA</v>
          </cell>
        </row>
        <row r="54">
          <cell r="A54" t="str">
            <v>MSTOSNUZ</v>
          </cell>
          <cell r="B54">
            <v>0</v>
          </cell>
          <cell r="C54" t="str">
            <v>D</v>
          </cell>
          <cell r="D54" t="str">
            <v>10</v>
          </cell>
          <cell r="E54" t="str">
            <v>0001 JAN00</v>
          </cell>
          <cell r="F54">
            <v>15643.53</v>
          </cell>
          <cell r="G54" t="str">
            <v>EUROPE EUROPE</v>
          </cell>
          <cell r="H54" t="str">
            <v>421 NETHERLANDS</v>
          </cell>
        </row>
        <row r="55">
          <cell r="A55" t="str">
            <v>MSTOSNUZ</v>
          </cell>
          <cell r="B55">
            <v>0</v>
          </cell>
          <cell r="C55" t="str">
            <v>D</v>
          </cell>
          <cell r="D55" t="str">
            <v>10</v>
          </cell>
          <cell r="E55" t="str">
            <v>0001 JAN00</v>
          </cell>
          <cell r="F55">
            <v>22303.86</v>
          </cell>
          <cell r="G55" t="str">
            <v>EUROPE EUROPE</v>
          </cell>
          <cell r="H55" t="str">
            <v>423 BELGIUM</v>
          </cell>
        </row>
        <row r="56">
          <cell r="A56" t="str">
            <v>MSTOSNUZ</v>
          </cell>
          <cell r="B56">
            <v>0</v>
          </cell>
          <cell r="C56" t="str">
            <v>D</v>
          </cell>
          <cell r="D56" t="str">
            <v>10</v>
          </cell>
          <cell r="E56" t="str">
            <v>0001 JAN00</v>
          </cell>
          <cell r="F56">
            <v>75032.28</v>
          </cell>
          <cell r="G56" t="str">
            <v>AMERICAS AMERICAS</v>
          </cell>
          <cell r="H56" t="str">
            <v>000 UNITED STATES</v>
          </cell>
        </row>
        <row r="57">
          <cell r="A57" t="str">
            <v>MSTOSNUZ</v>
          </cell>
          <cell r="B57">
            <v>0</v>
          </cell>
          <cell r="C57" t="str">
            <v>D</v>
          </cell>
          <cell r="D57" t="str">
            <v>10</v>
          </cell>
          <cell r="E57" t="str">
            <v>0002 FEB00</v>
          </cell>
          <cell r="F57">
            <v>74383.45</v>
          </cell>
          <cell r="G57" t="str">
            <v>AMERICAS AMERICAS</v>
          </cell>
          <cell r="H57" t="str">
            <v>000 UNITED STATES</v>
          </cell>
        </row>
        <row r="58">
          <cell r="A58" t="str">
            <v>MSTOSNUZ</v>
          </cell>
          <cell r="B58">
            <v>0</v>
          </cell>
          <cell r="C58" t="str">
            <v>D</v>
          </cell>
          <cell r="D58" t="str">
            <v>10</v>
          </cell>
          <cell r="E58" t="str">
            <v>9911 NOV99</v>
          </cell>
          <cell r="F58">
            <v>0</v>
          </cell>
          <cell r="G58" t="str">
            <v>ASIA/PAC ASIA/PAC</v>
          </cell>
          <cell r="H58" t="str">
            <v>570 CHINA, PEOPLES REPUBLIC</v>
          </cell>
        </row>
        <row r="59">
          <cell r="A59" t="str">
            <v>MSTOSNUZ</v>
          </cell>
          <cell r="B59">
            <v>0</v>
          </cell>
          <cell r="C59" t="str">
            <v>D</v>
          </cell>
          <cell r="D59" t="str">
            <v>10</v>
          </cell>
          <cell r="E59" t="str">
            <v>9911 NOV99</v>
          </cell>
          <cell r="F59">
            <v>200.01</v>
          </cell>
          <cell r="G59" t="str">
            <v>ASIA/PAC ASIA/PAC</v>
          </cell>
          <cell r="H59" t="str">
            <v>588 JAPAN</v>
          </cell>
        </row>
        <row r="60">
          <cell r="A60" t="str">
            <v>MSTOSNUZ</v>
          </cell>
          <cell r="B60">
            <v>0</v>
          </cell>
          <cell r="C60" t="str">
            <v>D</v>
          </cell>
          <cell r="D60" t="str">
            <v>10</v>
          </cell>
          <cell r="E60" t="str">
            <v>9911 NOV99</v>
          </cell>
          <cell r="F60">
            <v>5184.03</v>
          </cell>
          <cell r="G60" t="str">
            <v>EUROPE EUROPE</v>
          </cell>
          <cell r="H60" t="str">
            <v>423 BELGIUM</v>
          </cell>
        </row>
        <row r="61">
          <cell r="A61" t="str">
            <v>MSTOSNUZ</v>
          </cell>
          <cell r="B61">
            <v>0</v>
          </cell>
          <cell r="C61" t="str">
            <v>D</v>
          </cell>
          <cell r="D61" t="str">
            <v>10</v>
          </cell>
          <cell r="E61" t="str">
            <v>9911 NOV99</v>
          </cell>
          <cell r="F61">
            <v>31831.79</v>
          </cell>
          <cell r="G61" t="str">
            <v>AMERICAS AMERICAS</v>
          </cell>
          <cell r="H61" t="str">
            <v>000 UNITED STATES</v>
          </cell>
        </row>
        <row r="62">
          <cell r="A62" t="str">
            <v>MSTOSNUZ</v>
          </cell>
          <cell r="B62">
            <v>0</v>
          </cell>
          <cell r="C62" t="str">
            <v>D</v>
          </cell>
          <cell r="D62" t="str">
            <v>10</v>
          </cell>
          <cell r="E62" t="str">
            <v>9912 DEC99</v>
          </cell>
          <cell r="F62">
            <v>1371</v>
          </cell>
          <cell r="G62" t="str">
            <v>AMERICAS AMERICAS</v>
          </cell>
          <cell r="H62" t="str">
            <v>122 CANADA</v>
          </cell>
        </row>
        <row r="63">
          <cell r="A63" t="str">
            <v>MSTOSNUZ</v>
          </cell>
          <cell r="B63">
            <v>0</v>
          </cell>
          <cell r="C63" t="str">
            <v>D</v>
          </cell>
          <cell r="D63" t="str">
            <v>10</v>
          </cell>
          <cell r="E63" t="str">
            <v>9912 DEC99</v>
          </cell>
          <cell r="F63">
            <v>69232.94</v>
          </cell>
          <cell r="G63" t="str">
            <v>AMERICAS AMERICAS</v>
          </cell>
          <cell r="H63" t="str">
            <v>000 UNITED STATES</v>
          </cell>
        </row>
        <row r="64">
          <cell r="A64" t="str">
            <v>MSTOSNUZ</v>
          </cell>
          <cell r="B64">
            <v>0</v>
          </cell>
          <cell r="C64" t="str">
            <v>D</v>
          </cell>
          <cell r="D64" t="str">
            <v>10</v>
          </cell>
          <cell r="E64" t="str">
            <v>9912 DEC99</v>
          </cell>
          <cell r="F64">
            <v>80877.3</v>
          </cell>
          <cell r="G64" t="str">
            <v>EUROPE EUROPE</v>
          </cell>
          <cell r="H64" t="str">
            <v>423 BELGIUM</v>
          </cell>
        </row>
        <row r="65">
          <cell r="A65" t="str">
            <v>MSTOSNUZ</v>
          </cell>
          <cell r="B65">
            <v>0</v>
          </cell>
          <cell r="C65" t="str">
            <v>D</v>
          </cell>
          <cell r="D65" t="str">
            <v>21</v>
          </cell>
          <cell r="E65" t="str">
            <v>9911 NOV99</v>
          </cell>
          <cell r="F65">
            <v>0</v>
          </cell>
          <cell r="G65" t="str">
            <v>ASIA/PAC ASIA/PAC</v>
          </cell>
          <cell r="H65" t="str">
            <v>588 JAPAN</v>
          </cell>
        </row>
        <row r="66">
          <cell r="A66" t="str">
            <v>MSTOSNUZ</v>
          </cell>
          <cell r="B66">
            <v>0</v>
          </cell>
          <cell r="C66" t="str">
            <v>V VALUE ADDED RESELLER(VAR)</v>
          </cell>
          <cell r="D66" t="str">
            <v>10</v>
          </cell>
          <cell r="E66" t="str">
            <v>0002 FEB00</v>
          </cell>
          <cell r="F66">
            <v>5924.4</v>
          </cell>
          <cell r="G66" t="str">
            <v>AMERICAS AMERICAS</v>
          </cell>
          <cell r="H66" t="str">
            <v>000 UNITED STATES</v>
          </cell>
        </row>
        <row r="67">
          <cell r="A67" t="str">
            <v>MSTOSNUZ</v>
          </cell>
          <cell r="B67">
            <v>0</v>
          </cell>
          <cell r="C67" t="str">
            <v>V VALUE ADDED RESELLER(VAR)</v>
          </cell>
          <cell r="D67" t="str">
            <v>10</v>
          </cell>
          <cell r="E67" t="str">
            <v>9911 NOV99</v>
          </cell>
          <cell r="F67">
            <v>0</v>
          </cell>
          <cell r="G67" t="str">
            <v>AMERICAS AMERICAS</v>
          </cell>
          <cell r="H67" t="str">
            <v>000 UNITED STATES</v>
          </cell>
        </row>
        <row r="68">
          <cell r="A68" t="str">
            <v>MSTOSNUZ</v>
          </cell>
          <cell r="B68">
            <v>0</v>
          </cell>
          <cell r="C68" t="str">
            <v>V VALUE ADDED RESELLER(VAR)</v>
          </cell>
          <cell r="D68" t="str">
            <v>10</v>
          </cell>
          <cell r="E68" t="str">
            <v>9912 DEC99</v>
          </cell>
          <cell r="F68">
            <v>4765.5</v>
          </cell>
          <cell r="G68" t="str">
            <v>AMERICAS AMERICAS</v>
          </cell>
          <cell r="H68" t="str">
            <v>000 UNITED STATES</v>
          </cell>
        </row>
        <row r="69">
          <cell r="A69" t="str">
            <v>NOVOSAAZ</v>
          </cell>
          <cell r="B69">
            <v>0</v>
          </cell>
          <cell r="C69" t="str">
            <v>D</v>
          </cell>
          <cell r="D69" t="str">
            <v>10</v>
          </cell>
          <cell r="E69" t="str">
            <v>0001 JAN00</v>
          </cell>
          <cell r="F69">
            <v>0</v>
          </cell>
          <cell r="G69" t="str">
            <v>EUROPE EUROPE</v>
          </cell>
          <cell r="H69" t="str">
            <v>427 FRANCE</v>
          </cell>
        </row>
        <row r="70">
          <cell r="A70" t="str">
            <v>NOVOSAAZ</v>
          </cell>
          <cell r="B70">
            <v>0</v>
          </cell>
          <cell r="C70" t="str">
            <v>D</v>
          </cell>
          <cell r="D70" t="str">
            <v>10</v>
          </cell>
          <cell r="E70" t="str">
            <v>0001 JAN00</v>
          </cell>
          <cell r="F70">
            <v>676.2</v>
          </cell>
          <cell r="G70" t="str">
            <v>EUROPE EUROPE</v>
          </cell>
          <cell r="H70" t="str">
            <v>412 UNITED KINGDOM</v>
          </cell>
        </row>
        <row r="71">
          <cell r="A71" t="str">
            <v>NOVOSAAZ</v>
          </cell>
          <cell r="B71">
            <v>0</v>
          </cell>
          <cell r="C71" t="str">
            <v>D</v>
          </cell>
          <cell r="D71" t="str">
            <v>10</v>
          </cell>
          <cell r="E71" t="str">
            <v>0001 JAN00</v>
          </cell>
          <cell r="F71">
            <v>2180.63</v>
          </cell>
          <cell r="G71" t="str">
            <v>EUROPE EUROPE</v>
          </cell>
          <cell r="H71" t="str">
            <v>423 BELGIUM</v>
          </cell>
        </row>
        <row r="72">
          <cell r="A72" t="str">
            <v>NOVOSAAZ</v>
          </cell>
          <cell r="B72">
            <v>0</v>
          </cell>
          <cell r="C72" t="str">
            <v>D</v>
          </cell>
          <cell r="D72" t="str">
            <v>10</v>
          </cell>
          <cell r="E72" t="str">
            <v>0001 JAN00</v>
          </cell>
          <cell r="F72">
            <v>6893.24</v>
          </cell>
          <cell r="G72" t="str">
            <v>AMERICAS AMERICAS</v>
          </cell>
          <cell r="H72" t="str">
            <v>000 UNITED STATES</v>
          </cell>
        </row>
        <row r="73">
          <cell r="A73" t="str">
            <v>NOVOSAAZ</v>
          </cell>
          <cell r="B73">
            <v>0</v>
          </cell>
          <cell r="C73" t="str">
            <v>D</v>
          </cell>
          <cell r="D73" t="str">
            <v>10</v>
          </cell>
          <cell r="E73" t="str">
            <v>0002 FEB00</v>
          </cell>
          <cell r="F73">
            <v>432</v>
          </cell>
          <cell r="G73" t="str">
            <v>AMERICAS AMERICAS</v>
          </cell>
          <cell r="H73" t="str">
            <v>000 UNITED STATES</v>
          </cell>
        </row>
        <row r="74">
          <cell r="A74" t="str">
            <v>NOVOSAAZ</v>
          </cell>
          <cell r="B74">
            <v>0</v>
          </cell>
          <cell r="C74" t="str">
            <v>D</v>
          </cell>
          <cell r="D74" t="str">
            <v>10</v>
          </cell>
          <cell r="E74" t="str">
            <v>9911 NOV99</v>
          </cell>
          <cell r="F74">
            <v>936</v>
          </cell>
          <cell r="G74" t="str">
            <v>AMERICAS AMERICAS</v>
          </cell>
          <cell r="H74" t="str">
            <v>000 UNITED STATES</v>
          </cell>
        </row>
        <row r="75">
          <cell r="A75" t="str">
            <v>NOVOSAAZ</v>
          </cell>
          <cell r="B75">
            <v>0</v>
          </cell>
          <cell r="C75" t="str">
            <v>D</v>
          </cell>
          <cell r="D75" t="str">
            <v>10</v>
          </cell>
          <cell r="E75" t="str">
            <v>9912 DEC99</v>
          </cell>
          <cell r="F75">
            <v>12911.85</v>
          </cell>
          <cell r="G75" t="str">
            <v>AMERICAS AMERICAS</v>
          </cell>
          <cell r="H75" t="str">
            <v>000 UNITED STATES</v>
          </cell>
        </row>
        <row r="76">
          <cell r="A76" t="str">
            <v>NOVOSAAZ</v>
          </cell>
          <cell r="B76">
            <v>0</v>
          </cell>
          <cell r="C76" t="str">
            <v>S DISTRIBUTOR/WHOLESALER</v>
          </cell>
          <cell r="D76" t="str">
            <v>10</v>
          </cell>
          <cell r="E76" t="str">
            <v>9912 DEC99</v>
          </cell>
          <cell r="F76">
            <v>50.32</v>
          </cell>
          <cell r="G76" t="str">
            <v>AMERICAS AMERICAS</v>
          </cell>
          <cell r="H76" t="str">
            <v>000 UNITED STATES</v>
          </cell>
        </row>
        <row r="77">
          <cell r="A77" t="str">
            <v>NOVOSCLZ</v>
          </cell>
          <cell r="B77">
            <v>0</v>
          </cell>
          <cell r="C77" t="str">
            <v>D</v>
          </cell>
          <cell r="D77" t="str">
            <v>10</v>
          </cell>
          <cell r="E77" t="str">
            <v>0001 JAN00</v>
          </cell>
          <cell r="F77">
            <v>-100</v>
          </cell>
          <cell r="G77" t="str">
            <v>AMERICAS AMERICAS</v>
          </cell>
          <cell r="H77" t="str">
            <v>000 UNITED STATES</v>
          </cell>
        </row>
        <row r="78">
          <cell r="A78" t="str">
            <v>NOVOSCLZ</v>
          </cell>
          <cell r="B78">
            <v>0</v>
          </cell>
          <cell r="C78" t="str">
            <v>D</v>
          </cell>
          <cell r="D78" t="str">
            <v>10</v>
          </cell>
          <cell r="E78" t="str">
            <v>0001 JAN00</v>
          </cell>
          <cell r="F78">
            <v>1932</v>
          </cell>
          <cell r="G78" t="str">
            <v>EUROPE EUROPE</v>
          </cell>
          <cell r="H78" t="str">
            <v>412 UNITED KINGDOM</v>
          </cell>
        </row>
        <row r="79">
          <cell r="A79" t="str">
            <v>NOVOSCLZ</v>
          </cell>
          <cell r="B79">
            <v>0</v>
          </cell>
          <cell r="C79" t="str">
            <v>D</v>
          </cell>
          <cell r="D79" t="str">
            <v>10</v>
          </cell>
          <cell r="E79" t="str">
            <v>0001 JAN00</v>
          </cell>
          <cell r="F79">
            <v>2171.81</v>
          </cell>
          <cell r="G79" t="str">
            <v>EUROPE EUROPE</v>
          </cell>
          <cell r="H79" t="str">
            <v>423 BELGIUM</v>
          </cell>
        </row>
        <row r="80">
          <cell r="A80" t="str">
            <v>NOVOSCLZ</v>
          </cell>
          <cell r="B80">
            <v>0</v>
          </cell>
          <cell r="C80" t="str">
            <v>D</v>
          </cell>
          <cell r="D80" t="str">
            <v>10</v>
          </cell>
          <cell r="E80" t="str">
            <v>0002 FEB00</v>
          </cell>
          <cell r="F80">
            <v>2880</v>
          </cell>
          <cell r="G80" t="str">
            <v>AMERICAS AMERICAS</v>
          </cell>
          <cell r="H80" t="str">
            <v>000 UNITED STATES</v>
          </cell>
        </row>
        <row r="81">
          <cell r="A81" t="str">
            <v>NOVOSCLZ</v>
          </cell>
          <cell r="B81">
            <v>0</v>
          </cell>
          <cell r="C81" t="str">
            <v>D</v>
          </cell>
          <cell r="D81" t="str">
            <v>10</v>
          </cell>
          <cell r="E81" t="str">
            <v>9912 DEC99</v>
          </cell>
          <cell r="F81">
            <v>-969.84</v>
          </cell>
          <cell r="G81" t="str">
            <v>AMERICAS AMERICAS</v>
          </cell>
          <cell r="H81" t="str">
            <v>000 UNITED STATES</v>
          </cell>
        </row>
        <row r="82">
          <cell r="A82" t="str">
            <v>H1631AA</v>
          </cell>
          <cell r="B82">
            <v>25</v>
          </cell>
          <cell r="C82" t="str">
            <v>D</v>
          </cell>
          <cell r="D82" t="str">
            <v>10</v>
          </cell>
          <cell r="E82" t="str">
            <v>9911 NOV99</v>
          </cell>
          <cell r="F82">
            <v>14306.9</v>
          </cell>
          <cell r="G82" t="str">
            <v>EUROPE EUROPE</v>
          </cell>
          <cell r="H82" t="str">
            <v>428 GERMANY</v>
          </cell>
        </row>
        <row r="83">
          <cell r="A83" t="str">
            <v>H1631AA</v>
          </cell>
          <cell r="B83">
            <v>36</v>
          </cell>
          <cell r="C83" t="str">
            <v>D</v>
          </cell>
          <cell r="D83" t="str">
            <v>10</v>
          </cell>
          <cell r="E83" t="str">
            <v>0002 FEB00</v>
          </cell>
          <cell r="F83">
            <v>62321.760000000002</v>
          </cell>
          <cell r="G83" t="str">
            <v>EUROPE EUROPE</v>
          </cell>
          <cell r="H83" t="str">
            <v>428 GERMANY</v>
          </cell>
        </row>
        <row r="84">
          <cell r="A84" t="str">
            <v>H1631AA</v>
          </cell>
          <cell r="B84">
            <v>61</v>
          </cell>
          <cell r="C84" t="str">
            <v>D</v>
          </cell>
          <cell r="D84" t="str">
            <v>10</v>
          </cell>
          <cell r="E84" t="str">
            <v>9912 DEC99</v>
          </cell>
          <cell r="F84">
            <v>79027.19</v>
          </cell>
          <cell r="G84" t="str">
            <v>EUROPE EUROPE</v>
          </cell>
          <cell r="H84" t="str">
            <v>428 GERMANY</v>
          </cell>
        </row>
        <row r="85">
          <cell r="A85" t="str">
            <v>H1631AA</v>
          </cell>
          <cell r="B85">
            <v>109</v>
          </cell>
          <cell r="C85" t="str">
            <v>D</v>
          </cell>
          <cell r="D85" t="str">
            <v>10</v>
          </cell>
          <cell r="E85" t="str">
            <v>0001 JAN00</v>
          </cell>
          <cell r="F85">
            <v>223818.76</v>
          </cell>
          <cell r="G85" t="str">
            <v>EUROPE EUROPE</v>
          </cell>
          <cell r="H85" t="str">
            <v>428 GERMANY</v>
          </cell>
        </row>
        <row r="86">
          <cell r="A86" t="str">
            <v>H5356A</v>
          </cell>
          <cell r="B86">
            <v>-3</v>
          </cell>
          <cell r="C86" t="str">
            <v>D</v>
          </cell>
          <cell r="D86" t="str">
            <v>10</v>
          </cell>
          <cell r="E86" t="str">
            <v>9911 NOV99</v>
          </cell>
          <cell r="F86">
            <v>-456.48</v>
          </cell>
          <cell r="G86" t="str">
            <v>EUROPE EUROPE</v>
          </cell>
          <cell r="H86" t="str">
            <v>423 BELGIUM</v>
          </cell>
        </row>
        <row r="87">
          <cell r="A87" t="str">
            <v>H5356A</v>
          </cell>
          <cell r="B87">
            <v>-1</v>
          </cell>
          <cell r="C87" t="str">
            <v>V VALUE ADDED RESELLER(VAR)</v>
          </cell>
          <cell r="D87" t="str">
            <v>10</v>
          </cell>
          <cell r="E87" t="str">
            <v>0002 FEB00</v>
          </cell>
          <cell r="F87">
            <v>-301.66000000000003</v>
          </cell>
          <cell r="G87" t="str">
            <v>EUROPE EUROPE</v>
          </cell>
          <cell r="H87" t="str">
            <v>427 FRANCE</v>
          </cell>
        </row>
        <row r="88">
          <cell r="A88" t="str">
            <v>H5356A</v>
          </cell>
          <cell r="B88">
            <v>-1</v>
          </cell>
          <cell r="C88" t="str">
            <v>V VALUE ADDED RESELLER(VAR)</v>
          </cell>
          <cell r="D88" t="str">
            <v>10</v>
          </cell>
          <cell r="E88" t="str">
            <v>9912 DEC99</v>
          </cell>
          <cell r="F88">
            <v>-371.02</v>
          </cell>
          <cell r="G88" t="str">
            <v>EUROPE EUROPE</v>
          </cell>
          <cell r="H88" t="str">
            <v>427 FRANCE</v>
          </cell>
        </row>
        <row r="89">
          <cell r="A89" t="str">
            <v>H5356A</v>
          </cell>
          <cell r="B89">
            <v>0</v>
          </cell>
          <cell r="C89" t="str">
            <v>D</v>
          </cell>
          <cell r="D89" t="str">
            <v>10</v>
          </cell>
          <cell r="E89" t="str">
            <v>0001 JAN00</v>
          </cell>
          <cell r="F89">
            <v>-1382.64</v>
          </cell>
          <cell r="G89" t="str">
            <v>ASIA/PAC ASIA/PAC</v>
          </cell>
          <cell r="H89" t="str">
            <v>602 AUSTRALIA</v>
          </cell>
        </row>
        <row r="90">
          <cell r="A90" t="str">
            <v>H5356A</v>
          </cell>
          <cell r="B90">
            <v>0</v>
          </cell>
          <cell r="C90" t="str">
            <v>D</v>
          </cell>
          <cell r="D90" t="str">
            <v>10</v>
          </cell>
          <cell r="E90" t="str">
            <v>0001 JAN00</v>
          </cell>
          <cell r="F90">
            <v>0</v>
          </cell>
          <cell r="G90" t="str">
            <v>ASIA/PAC ASIA/PAC</v>
          </cell>
          <cell r="H90" t="str">
            <v>559 SINGAPORE</v>
          </cell>
        </row>
        <row r="91">
          <cell r="A91" t="str">
            <v>H5356A</v>
          </cell>
          <cell r="B91">
            <v>0</v>
          </cell>
          <cell r="C91" t="str">
            <v>D</v>
          </cell>
          <cell r="D91" t="str">
            <v>10</v>
          </cell>
          <cell r="E91" t="str">
            <v>0001 JAN00</v>
          </cell>
          <cell r="F91">
            <v>0</v>
          </cell>
          <cell r="G91" t="str">
            <v>EUROPE EUROPE</v>
          </cell>
          <cell r="H91" t="str">
            <v>471 PORTUGAL</v>
          </cell>
        </row>
        <row r="92">
          <cell r="A92" t="str">
            <v>H5356A</v>
          </cell>
          <cell r="B92">
            <v>0</v>
          </cell>
          <cell r="C92" t="str">
            <v>D</v>
          </cell>
          <cell r="D92" t="str">
            <v>10</v>
          </cell>
          <cell r="E92" t="str">
            <v>0001 JAN00</v>
          </cell>
          <cell r="F92">
            <v>11747.4</v>
          </cell>
          <cell r="G92" t="str">
            <v>ASIA/PAC ASIA/PAC</v>
          </cell>
          <cell r="H92" t="str">
            <v>557 MALAYSIA</v>
          </cell>
        </row>
        <row r="93">
          <cell r="A93" t="str">
            <v>H5356A</v>
          </cell>
          <cell r="B93">
            <v>0</v>
          </cell>
          <cell r="C93" t="str">
            <v>D</v>
          </cell>
          <cell r="D93" t="str">
            <v>10</v>
          </cell>
          <cell r="E93" t="str">
            <v>0001 JAN00</v>
          </cell>
          <cell r="F93">
            <v>27021</v>
          </cell>
          <cell r="G93" t="str">
            <v>ASIA/PAC ASIA/PAC</v>
          </cell>
          <cell r="H93" t="str">
            <v>570 CHINA, PEOPLES REPUBLIC</v>
          </cell>
        </row>
        <row r="94">
          <cell r="A94" t="str">
            <v>H5356A</v>
          </cell>
          <cell r="B94">
            <v>0</v>
          </cell>
          <cell r="C94" t="str">
            <v>D</v>
          </cell>
          <cell r="D94" t="str">
            <v>10</v>
          </cell>
          <cell r="E94" t="str">
            <v>0001 JAN00</v>
          </cell>
          <cell r="F94">
            <v>35346.720000000001</v>
          </cell>
          <cell r="G94" t="str">
            <v>ASIA/PAC ASIA/PAC</v>
          </cell>
          <cell r="H94" t="str">
            <v>580 KOREA, REPUBLIC OF (SOUTH)</v>
          </cell>
        </row>
        <row r="95">
          <cell r="A95" t="str">
            <v>H5356A</v>
          </cell>
          <cell r="B95">
            <v>0</v>
          </cell>
          <cell r="C95" t="str">
            <v>D</v>
          </cell>
          <cell r="D95" t="str">
            <v>10</v>
          </cell>
          <cell r="E95" t="str">
            <v>0001 JAN00</v>
          </cell>
          <cell r="F95">
            <v>49271.58</v>
          </cell>
          <cell r="G95" t="str">
            <v>ASIA/PAC ASIA/PAC</v>
          </cell>
          <cell r="H95" t="str">
            <v>588 JAPAN</v>
          </cell>
        </row>
        <row r="96">
          <cell r="A96" t="str">
            <v>H5356A</v>
          </cell>
          <cell r="B96">
            <v>0</v>
          </cell>
          <cell r="C96" t="str">
            <v>D</v>
          </cell>
          <cell r="D96" t="str">
            <v>10</v>
          </cell>
          <cell r="E96" t="str">
            <v>0002 FEB00</v>
          </cell>
          <cell r="F96">
            <v>7137.36</v>
          </cell>
          <cell r="G96" t="str">
            <v>ASIA/PAC ASIA/PAC</v>
          </cell>
          <cell r="H96" t="str">
            <v>580 KOREA, REPUBLIC OF (SOUTH)</v>
          </cell>
        </row>
        <row r="97">
          <cell r="A97" t="str">
            <v>H5356A</v>
          </cell>
          <cell r="B97">
            <v>0</v>
          </cell>
          <cell r="C97" t="str">
            <v>D</v>
          </cell>
          <cell r="D97" t="str">
            <v>10</v>
          </cell>
          <cell r="E97" t="str">
            <v>9911 NOV99</v>
          </cell>
          <cell r="F97">
            <v>1320</v>
          </cell>
          <cell r="G97" t="str">
            <v>ASIA/PAC ASIA/PAC</v>
          </cell>
          <cell r="H97" t="str">
            <v>582 HONG KONG</v>
          </cell>
        </row>
        <row r="98">
          <cell r="A98" t="str">
            <v>H5356A</v>
          </cell>
          <cell r="B98">
            <v>0</v>
          </cell>
          <cell r="C98" t="str">
            <v>D</v>
          </cell>
          <cell r="D98" t="str">
            <v>10</v>
          </cell>
          <cell r="E98" t="str">
            <v>9911 NOV99</v>
          </cell>
          <cell r="F98">
            <v>1459.21</v>
          </cell>
          <cell r="G98" t="str">
            <v>ASIA/PAC ASIA/PAC</v>
          </cell>
          <cell r="H98" t="str">
            <v>557 MALAYSIA</v>
          </cell>
        </row>
        <row r="99">
          <cell r="A99" t="str">
            <v>H5356A</v>
          </cell>
          <cell r="B99">
            <v>0</v>
          </cell>
          <cell r="C99" t="str">
            <v>D</v>
          </cell>
          <cell r="D99" t="str">
            <v>10</v>
          </cell>
          <cell r="E99" t="str">
            <v>9911 NOV99</v>
          </cell>
          <cell r="F99">
            <v>2595.12</v>
          </cell>
          <cell r="G99" t="str">
            <v>ASIA/PAC ASIA/PAC</v>
          </cell>
          <cell r="H99" t="str">
            <v>559 SINGAPORE</v>
          </cell>
        </row>
        <row r="100">
          <cell r="A100" t="str">
            <v>H5356A</v>
          </cell>
          <cell r="B100">
            <v>0</v>
          </cell>
          <cell r="C100" t="str">
            <v>D</v>
          </cell>
          <cell r="D100" t="str">
            <v>10</v>
          </cell>
          <cell r="E100" t="str">
            <v>9911 NOV99</v>
          </cell>
          <cell r="F100">
            <v>5860.08</v>
          </cell>
          <cell r="G100" t="str">
            <v>ASIA/PAC ASIA/PAC</v>
          </cell>
          <cell r="H100" t="str">
            <v>560 INDONESIA</v>
          </cell>
        </row>
        <row r="101">
          <cell r="A101" t="str">
            <v>H5356A</v>
          </cell>
          <cell r="B101">
            <v>0</v>
          </cell>
          <cell r="C101" t="str">
            <v>D</v>
          </cell>
          <cell r="D101" t="str">
            <v>10</v>
          </cell>
          <cell r="E101" t="str">
            <v>9912 DEC99</v>
          </cell>
          <cell r="F101">
            <v>0</v>
          </cell>
          <cell r="G101" t="str">
            <v>ASIA/PAC ASIA/PAC</v>
          </cell>
          <cell r="H101" t="str">
            <v>557 MALAYSIA</v>
          </cell>
        </row>
        <row r="102">
          <cell r="A102" t="str">
            <v>H5356A</v>
          </cell>
          <cell r="B102">
            <v>0</v>
          </cell>
          <cell r="C102" t="str">
            <v>D</v>
          </cell>
          <cell r="D102" t="str">
            <v>10</v>
          </cell>
          <cell r="E102" t="str">
            <v>9912 DEC99</v>
          </cell>
          <cell r="F102">
            <v>10373.76</v>
          </cell>
          <cell r="G102" t="str">
            <v>ASIA/PAC ASIA/PAC</v>
          </cell>
          <cell r="H102" t="str">
            <v>570 CHINA, PEOPLES REPUBLIC</v>
          </cell>
        </row>
        <row r="103">
          <cell r="A103" t="str">
            <v>H5356A</v>
          </cell>
          <cell r="B103">
            <v>0</v>
          </cell>
          <cell r="C103" t="str">
            <v>D</v>
          </cell>
          <cell r="D103" t="str">
            <v>10</v>
          </cell>
          <cell r="E103" t="str">
            <v>9912 DEC99</v>
          </cell>
          <cell r="F103">
            <v>16774.32</v>
          </cell>
          <cell r="G103" t="str">
            <v>ASIA/PAC ASIA/PAC</v>
          </cell>
          <cell r="H103" t="str">
            <v>602 AUSTRALIA</v>
          </cell>
        </row>
        <row r="104">
          <cell r="A104" t="str">
            <v>H5356A</v>
          </cell>
          <cell r="B104">
            <v>0</v>
          </cell>
          <cell r="C104" t="str">
            <v>D</v>
          </cell>
          <cell r="D104" t="str">
            <v>10</v>
          </cell>
          <cell r="E104" t="str">
            <v>9912 DEC99</v>
          </cell>
          <cell r="F104">
            <v>17307.36</v>
          </cell>
          <cell r="G104" t="str">
            <v>ASIA/PAC ASIA/PAC</v>
          </cell>
          <cell r="H104" t="str">
            <v>583 TAIWAN</v>
          </cell>
        </row>
        <row r="105">
          <cell r="A105" t="str">
            <v>H5356A</v>
          </cell>
          <cell r="B105">
            <v>0</v>
          </cell>
          <cell r="C105" t="str">
            <v>D</v>
          </cell>
          <cell r="D105" t="str">
            <v>10</v>
          </cell>
          <cell r="E105" t="str">
            <v>9912 DEC99</v>
          </cell>
          <cell r="F105">
            <v>18518.52</v>
          </cell>
          <cell r="G105" t="str">
            <v>ASIA/PAC ASIA/PAC</v>
          </cell>
          <cell r="H105" t="str">
            <v>588 JAPAN</v>
          </cell>
        </row>
        <row r="106">
          <cell r="A106" t="str">
            <v>H5356A</v>
          </cell>
          <cell r="B106">
            <v>0</v>
          </cell>
          <cell r="C106" t="str">
            <v>D</v>
          </cell>
          <cell r="D106" t="str">
            <v>10</v>
          </cell>
          <cell r="E106" t="str">
            <v>9912 DEC99</v>
          </cell>
          <cell r="F106">
            <v>36121.32</v>
          </cell>
          <cell r="G106" t="str">
            <v>ASIA/PAC ASIA/PAC</v>
          </cell>
          <cell r="H106" t="str">
            <v>559 SINGAPORE</v>
          </cell>
        </row>
        <row r="107">
          <cell r="A107" t="str">
            <v>H5356A</v>
          </cell>
          <cell r="B107">
            <v>0</v>
          </cell>
          <cell r="C107" t="str">
            <v>D</v>
          </cell>
          <cell r="D107" t="str">
            <v>10</v>
          </cell>
          <cell r="E107" t="str">
            <v>9912 DEC99</v>
          </cell>
          <cell r="F107">
            <v>42237.48</v>
          </cell>
          <cell r="G107" t="str">
            <v>ASIA/PAC ASIA/PAC</v>
          </cell>
          <cell r="H107" t="str">
            <v>580 KOREA, REPUBLIC OF (SOUTH)</v>
          </cell>
        </row>
        <row r="108">
          <cell r="A108" t="str">
            <v>H5356A</v>
          </cell>
          <cell r="B108">
            <v>0</v>
          </cell>
          <cell r="C108" t="str">
            <v>D</v>
          </cell>
          <cell r="D108" t="str">
            <v>21</v>
          </cell>
          <cell r="E108" t="str">
            <v>9912 DEC99</v>
          </cell>
          <cell r="F108">
            <v>0</v>
          </cell>
          <cell r="G108" t="str">
            <v>ASIA/PAC ASIA/PAC</v>
          </cell>
          <cell r="H108" t="str">
            <v>588 JAPAN</v>
          </cell>
        </row>
        <row r="109">
          <cell r="A109" t="str">
            <v>H5356A</v>
          </cell>
          <cell r="B109">
            <v>5</v>
          </cell>
          <cell r="C109" t="str">
            <v>D</v>
          </cell>
          <cell r="D109" t="str">
            <v>10</v>
          </cell>
          <cell r="E109" t="str">
            <v>9912 DEC99</v>
          </cell>
          <cell r="F109">
            <v>-2166.42</v>
          </cell>
          <cell r="G109" t="str">
            <v>EUROPE EUROPE</v>
          </cell>
          <cell r="H109" t="str">
            <v>412 UNITED KINGDOM</v>
          </cell>
        </row>
        <row r="110">
          <cell r="A110" t="str">
            <v>H5356A</v>
          </cell>
          <cell r="B110">
            <v>6</v>
          </cell>
          <cell r="C110" t="str">
            <v>V VALUE ADDED RESELLER(VAR)</v>
          </cell>
          <cell r="D110" t="str">
            <v>10</v>
          </cell>
          <cell r="E110" t="str">
            <v>0001 JAN00</v>
          </cell>
          <cell r="F110">
            <v>361.98</v>
          </cell>
          <cell r="G110" t="str">
            <v>EUROPE EUROPE</v>
          </cell>
          <cell r="H110" t="str">
            <v>427 FRANCE</v>
          </cell>
        </row>
        <row r="111">
          <cell r="A111" t="str">
            <v>H5356A</v>
          </cell>
          <cell r="B111">
            <v>10</v>
          </cell>
          <cell r="C111" t="str">
            <v>D</v>
          </cell>
          <cell r="D111" t="str">
            <v>10</v>
          </cell>
          <cell r="E111" t="str">
            <v>0002 FEB00</v>
          </cell>
          <cell r="F111">
            <v>11242.4</v>
          </cell>
          <cell r="G111" t="str">
            <v>EUROPE EUROPE</v>
          </cell>
          <cell r="H111" t="str">
            <v>441 SWITZERLAND</v>
          </cell>
        </row>
        <row r="112">
          <cell r="A112" t="str">
            <v>H5356A</v>
          </cell>
          <cell r="B112">
            <v>12</v>
          </cell>
          <cell r="C112" t="str">
            <v>D</v>
          </cell>
          <cell r="D112" t="str">
            <v>10</v>
          </cell>
          <cell r="E112" t="str">
            <v>0001 JAN00</v>
          </cell>
          <cell r="F112">
            <v>1073.28</v>
          </cell>
          <cell r="G112" t="str">
            <v>EUROPE EUROPE</v>
          </cell>
          <cell r="H112" t="str">
            <v>791 SOUTH AFRICA, REPUBLIC OF</v>
          </cell>
        </row>
        <row r="113">
          <cell r="A113" t="str">
            <v>H5356A</v>
          </cell>
          <cell r="B113">
            <v>12</v>
          </cell>
          <cell r="C113" t="str">
            <v>D</v>
          </cell>
          <cell r="D113" t="str">
            <v>10</v>
          </cell>
          <cell r="E113" t="str">
            <v>0001 JAN00</v>
          </cell>
          <cell r="F113">
            <v>9660</v>
          </cell>
          <cell r="G113" t="str">
            <v>EUROPE EUROPE</v>
          </cell>
          <cell r="H113" t="str">
            <v>412 UNITED KINGDOM</v>
          </cell>
        </row>
        <row r="114">
          <cell r="A114" t="str">
            <v>H5356A</v>
          </cell>
          <cell r="B114">
            <v>12</v>
          </cell>
          <cell r="C114" t="str">
            <v>D</v>
          </cell>
          <cell r="D114" t="str">
            <v>10</v>
          </cell>
          <cell r="E114" t="str">
            <v>0001 JAN00</v>
          </cell>
          <cell r="F114">
            <v>11377.92</v>
          </cell>
          <cell r="G114" t="str">
            <v>EUROPE EUROPE</v>
          </cell>
          <cell r="H114" t="str">
            <v>405 FINLAND</v>
          </cell>
        </row>
        <row r="115">
          <cell r="A115" t="str">
            <v>H5356A</v>
          </cell>
          <cell r="B115">
            <v>12</v>
          </cell>
          <cell r="C115" t="str">
            <v>D</v>
          </cell>
          <cell r="D115" t="str">
            <v>10</v>
          </cell>
          <cell r="E115" t="str">
            <v>0001 JAN00</v>
          </cell>
          <cell r="F115">
            <v>13568.28</v>
          </cell>
          <cell r="G115" t="str">
            <v>EUROPE EUROPE</v>
          </cell>
          <cell r="H115" t="str">
            <v>484 GREECE</v>
          </cell>
        </row>
        <row r="116">
          <cell r="A116" t="str">
            <v>H5356A</v>
          </cell>
          <cell r="B116">
            <v>12</v>
          </cell>
          <cell r="C116" t="str">
            <v>D</v>
          </cell>
          <cell r="D116" t="str">
            <v>10</v>
          </cell>
          <cell r="E116" t="str">
            <v>0001 JAN00</v>
          </cell>
          <cell r="F116">
            <v>28329</v>
          </cell>
          <cell r="G116" t="str">
            <v>EUROPE EUROPE</v>
          </cell>
          <cell r="H116" t="str">
            <v>435 CZECH REPUBLIC</v>
          </cell>
        </row>
        <row r="117">
          <cell r="A117" t="str">
            <v>H5356A</v>
          </cell>
          <cell r="B117">
            <v>12</v>
          </cell>
          <cell r="C117" t="str">
            <v>D</v>
          </cell>
          <cell r="D117" t="str">
            <v>10</v>
          </cell>
          <cell r="E117" t="str">
            <v>0001 JAN00</v>
          </cell>
          <cell r="F117">
            <v>63956.160000000003</v>
          </cell>
          <cell r="G117" t="str">
            <v>EUROPE EUROPE</v>
          </cell>
          <cell r="H117" t="str">
            <v>421 NETHERLANDS</v>
          </cell>
        </row>
        <row r="118">
          <cell r="A118" t="str">
            <v>H5356A</v>
          </cell>
          <cell r="B118">
            <v>12</v>
          </cell>
          <cell r="C118" t="str">
            <v>D</v>
          </cell>
          <cell r="D118" t="str">
            <v>10</v>
          </cell>
          <cell r="E118" t="str">
            <v>0002 FEB00</v>
          </cell>
          <cell r="F118">
            <v>26544.36</v>
          </cell>
          <cell r="G118" t="str">
            <v>EUROPE EUROPE</v>
          </cell>
          <cell r="H118" t="str">
            <v>475 ITALY</v>
          </cell>
        </row>
        <row r="119">
          <cell r="A119" t="str">
            <v>H5356A</v>
          </cell>
          <cell r="B119">
            <v>12</v>
          </cell>
          <cell r="C119" t="str">
            <v>D</v>
          </cell>
          <cell r="D119" t="str">
            <v>10</v>
          </cell>
          <cell r="E119" t="str">
            <v>0002 FEB00</v>
          </cell>
          <cell r="F119">
            <v>26570.880000000001</v>
          </cell>
          <cell r="G119" t="str">
            <v>EUROPE EUROPE</v>
          </cell>
          <cell r="H119" t="str">
            <v>405 FINLAND</v>
          </cell>
        </row>
        <row r="120">
          <cell r="A120" t="str">
            <v>H5356A</v>
          </cell>
          <cell r="B120">
            <v>12</v>
          </cell>
          <cell r="C120" t="str">
            <v>D</v>
          </cell>
          <cell r="D120" t="str">
            <v>10</v>
          </cell>
          <cell r="E120" t="str">
            <v>9911 NOV99</v>
          </cell>
          <cell r="F120">
            <v>3476.52</v>
          </cell>
          <cell r="G120" t="str">
            <v>EUROPE EUROPE</v>
          </cell>
          <cell r="H120" t="str">
            <v>428 GERMANY</v>
          </cell>
        </row>
        <row r="121">
          <cell r="A121" t="str">
            <v>H5356A</v>
          </cell>
          <cell r="B121">
            <v>12</v>
          </cell>
          <cell r="C121" t="str">
            <v>D</v>
          </cell>
          <cell r="D121" t="str">
            <v>10</v>
          </cell>
          <cell r="E121" t="str">
            <v>9911 NOV99</v>
          </cell>
          <cell r="F121">
            <v>6751.2</v>
          </cell>
          <cell r="G121" t="str">
            <v>EUROPE EUROPE</v>
          </cell>
          <cell r="H121" t="str">
            <v>403 NORWAY</v>
          </cell>
        </row>
        <row r="122">
          <cell r="A122" t="str">
            <v>H5356A</v>
          </cell>
          <cell r="B122">
            <v>12</v>
          </cell>
          <cell r="C122" t="str">
            <v>D</v>
          </cell>
          <cell r="D122" t="str">
            <v>10</v>
          </cell>
          <cell r="E122" t="str">
            <v>9911 NOV99</v>
          </cell>
          <cell r="F122">
            <v>8743.44</v>
          </cell>
          <cell r="G122" t="str">
            <v>EUROPE EUROPE</v>
          </cell>
          <cell r="H122" t="str">
            <v>475 ITALY</v>
          </cell>
        </row>
        <row r="123">
          <cell r="A123" t="str">
            <v>H5356A</v>
          </cell>
          <cell r="B123">
            <v>12</v>
          </cell>
          <cell r="C123" t="str">
            <v>D</v>
          </cell>
          <cell r="D123" t="str">
            <v>10</v>
          </cell>
          <cell r="E123" t="str">
            <v>9911 NOV99</v>
          </cell>
          <cell r="F123">
            <v>28455.48</v>
          </cell>
          <cell r="G123" t="str">
            <v>EUROPE EUROPE</v>
          </cell>
          <cell r="H123" t="str">
            <v>405 FINLAND</v>
          </cell>
        </row>
        <row r="124">
          <cell r="A124" t="str">
            <v>H5356A</v>
          </cell>
          <cell r="B124">
            <v>12</v>
          </cell>
          <cell r="C124" t="str">
            <v>D</v>
          </cell>
          <cell r="D124" t="str">
            <v>10</v>
          </cell>
          <cell r="E124" t="str">
            <v>9912 DEC99</v>
          </cell>
          <cell r="F124">
            <v>3567.12</v>
          </cell>
          <cell r="G124" t="str">
            <v>EUROPE EUROPE</v>
          </cell>
          <cell r="H124" t="str">
            <v>470 SPAIN</v>
          </cell>
        </row>
        <row r="125">
          <cell r="A125" t="str">
            <v>H5356A</v>
          </cell>
          <cell r="B125">
            <v>12</v>
          </cell>
          <cell r="C125" t="str">
            <v>D</v>
          </cell>
          <cell r="D125" t="str">
            <v>10</v>
          </cell>
          <cell r="E125" t="str">
            <v>9912 DEC99</v>
          </cell>
          <cell r="F125">
            <v>6248.64</v>
          </cell>
          <cell r="G125" t="str">
            <v>EUROPE EUROPE</v>
          </cell>
          <cell r="H125" t="str">
            <v>471 PORTUGAL</v>
          </cell>
        </row>
        <row r="126">
          <cell r="A126" t="str">
            <v>H5356A</v>
          </cell>
          <cell r="B126">
            <v>12</v>
          </cell>
          <cell r="C126" t="str">
            <v>D</v>
          </cell>
          <cell r="D126" t="str">
            <v>10</v>
          </cell>
          <cell r="E126" t="str">
            <v>9912 DEC99</v>
          </cell>
          <cell r="F126">
            <v>12514.68</v>
          </cell>
          <cell r="G126" t="str">
            <v>EUROPE EUROPE</v>
          </cell>
          <cell r="H126" t="str">
            <v>423 BELGIUM</v>
          </cell>
        </row>
        <row r="127">
          <cell r="A127" t="str">
            <v>H5356A</v>
          </cell>
          <cell r="B127">
            <v>12</v>
          </cell>
          <cell r="C127" t="str">
            <v>D</v>
          </cell>
          <cell r="D127" t="str">
            <v>10</v>
          </cell>
          <cell r="E127" t="str">
            <v>9912 DEC99</v>
          </cell>
          <cell r="F127">
            <v>38999.760000000002</v>
          </cell>
          <cell r="G127" t="str">
            <v>EUROPE EUROPE</v>
          </cell>
          <cell r="H127" t="str">
            <v>421 NETHERLANDS</v>
          </cell>
        </row>
        <row r="128">
          <cell r="A128" t="str">
            <v>H5356A</v>
          </cell>
          <cell r="B128">
            <v>12</v>
          </cell>
          <cell r="C128" t="str">
            <v>D</v>
          </cell>
          <cell r="D128" t="str">
            <v>10</v>
          </cell>
          <cell r="E128" t="str">
            <v>9912 DEC99</v>
          </cell>
          <cell r="F128">
            <v>49002.6</v>
          </cell>
          <cell r="G128" t="str">
            <v>EUROPE EUROPE</v>
          </cell>
          <cell r="H128" t="str">
            <v>403 NORWAY</v>
          </cell>
        </row>
        <row r="129">
          <cell r="A129" t="str">
            <v>H5356A</v>
          </cell>
          <cell r="B129">
            <v>21</v>
          </cell>
          <cell r="C129" t="str">
            <v>D</v>
          </cell>
          <cell r="D129" t="str">
            <v>10</v>
          </cell>
          <cell r="E129" t="str">
            <v>9912 DEC99</v>
          </cell>
          <cell r="F129">
            <v>-5959.54</v>
          </cell>
          <cell r="G129" t="str">
            <v>EUROPE EUROPE</v>
          </cell>
          <cell r="H129" t="str">
            <v>427 FRANCE</v>
          </cell>
        </row>
        <row r="130">
          <cell r="A130" t="str">
            <v>H5356A</v>
          </cell>
          <cell r="B130">
            <v>24</v>
          </cell>
          <cell r="C130" t="str">
            <v>D</v>
          </cell>
          <cell r="D130" t="str">
            <v>10</v>
          </cell>
          <cell r="E130" t="str">
            <v>0001 JAN00</v>
          </cell>
          <cell r="F130">
            <v>9590.16</v>
          </cell>
          <cell r="G130" t="str">
            <v>EUROPE EUROPE</v>
          </cell>
          <cell r="H130" t="str">
            <v>470 SPAIN</v>
          </cell>
        </row>
        <row r="131">
          <cell r="A131" t="str">
            <v>H5356A</v>
          </cell>
          <cell r="B131">
            <v>24</v>
          </cell>
          <cell r="C131" t="str">
            <v>D</v>
          </cell>
          <cell r="D131" t="str">
            <v>10</v>
          </cell>
          <cell r="E131" t="str">
            <v>0001 JAN00</v>
          </cell>
          <cell r="F131">
            <v>11413.68</v>
          </cell>
          <cell r="G131" t="str">
            <v>EUROPE EUROPE</v>
          </cell>
          <cell r="H131" t="str">
            <v>475 ITALY</v>
          </cell>
        </row>
        <row r="132">
          <cell r="A132" t="str">
            <v>H5356A</v>
          </cell>
          <cell r="B132">
            <v>24</v>
          </cell>
          <cell r="C132" t="str">
            <v>D</v>
          </cell>
          <cell r="D132" t="str">
            <v>10</v>
          </cell>
          <cell r="E132" t="str">
            <v>0002 FEB00</v>
          </cell>
          <cell r="F132">
            <v>15759.84</v>
          </cell>
          <cell r="G132" t="str">
            <v>EUROPE EUROPE</v>
          </cell>
          <cell r="H132" t="str">
            <v>428 GERMANY</v>
          </cell>
        </row>
        <row r="133">
          <cell r="A133" t="str">
            <v>H5356A</v>
          </cell>
          <cell r="B133">
            <v>24</v>
          </cell>
          <cell r="C133" t="str">
            <v>D</v>
          </cell>
          <cell r="D133" t="str">
            <v>10</v>
          </cell>
          <cell r="E133" t="str">
            <v>9911 NOV99</v>
          </cell>
          <cell r="F133">
            <v>29342.639999999999</v>
          </cell>
          <cell r="G133" t="str">
            <v>EUROPE EUROPE</v>
          </cell>
          <cell r="H133" t="str">
            <v>401 SWEDEN</v>
          </cell>
        </row>
        <row r="134">
          <cell r="A134" t="str">
            <v>H5356A</v>
          </cell>
          <cell r="B134">
            <v>24</v>
          </cell>
          <cell r="C134" t="str">
            <v>D</v>
          </cell>
          <cell r="D134" t="str">
            <v>10</v>
          </cell>
          <cell r="E134" t="str">
            <v>9911 NOV99</v>
          </cell>
          <cell r="F134">
            <v>31686.959999999999</v>
          </cell>
          <cell r="G134" t="str">
            <v>EUROPE EUROPE</v>
          </cell>
          <cell r="H134" t="str">
            <v>427 FRANCE</v>
          </cell>
        </row>
        <row r="135">
          <cell r="A135" t="str">
            <v>H5356A</v>
          </cell>
          <cell r="B135">
            <v>25</v>
          </cell>
          <cell r="C135" t="str">
            <v>D</v>
          </cell>
          <cell r="D135" t="str">
            <v>10</v>
          </cell>
          <cell r="E135" t="str">
            <v>0002 FEB00</v>
          </cell>
          <cell r="F135">
            <v>33385.910000000003</v>
          </cell>
          <cell r="G135" t="str">
            <v>EUROPE EUROPE</v>
          </cell>
          <cell r="H135" t="str">
            <v>427 FRANCE</v>
          </cell>
        </row>
        <row r="136">
          <cell r="A136" t="str">
            <v>H5356A</v>
          </cell>
          <cell r="B136">
            <v>36</v>
          </cell>
          <cell r="C136" t="str">
            <v>D</v>
          </cell>
          <cell r="D136" t="str">
            <v>10</v>
          </cell>
          <cell r="E136" t="str">
            <v>9912 DEC99</v>
          </cell>
          <cell r="F136">
            <v>23465.16</v>
          </cell>
          <cell r="G136" t="str">
            <v>EUROPE EUROPE</v>
          </cell>
          <cell r="H136" t="str">
            <v>428 GERMANY</v>
          </cell>
        </row>
        <row r="137">
          <cell r="A137" t="str">
            <v>H5356A</v>
          </cell>
          <cell r="B137">
            <v>42</v>
          </cell>
          <cell r="C137" t="str">
            <v>D</v>
          </cell>
          <cell r="D137" t="str">
            <v>10</v>
          </cell>
          <cell r="E137" t="str">
            <v>0001 JAN00</v>
          </cell>
          <cell r="F137">
            <v>18492.78</v>
          </cell>
          <cell r="G137" t="str">
            <v>EUROPE EUROPE</v>
          </cell>
          <cell r="H137" t="str">
            <v>409 DENMARK</v>
          </cell>
        </row>
        <row r="138">
          <cell r="A138" t="str">
            <v>H5356A</v>
          </cell>
          <cell r="B138">
            <v>60</v>
          </cell>
          <cell r="C138" t="str">
            <v>D</v>
          </cell>
          <cell r="D138" t="str">
            <v>10</v>
          </cell>
          <cell r="E138" t="str">
            <v>0001 JAN00</v>
          </cell>
          <cell r="F138">
            <v>134408.51999999999</v>
          </cell>
          <cell r="G138" t="str">
            <v>EUROPE EUROPE</v>
          </cell>
          <cell r="H138" t="str">
            <v>401 SWEDEN</v>
          </cell>
        </row>
        <row r="139">
          <cell r="A139" t="str">
            <v>H5356A</v>
          </cell>
          <cell r="B139">
            <v>72</v>
          </cell>
          <cell r="C139" t="str">
            <v>D</v>
          </cell>
          <cell r="D139" t="str">
            <v>10</v>
          </cell>
          <cell r="E139" t="str">
            <v>0001 JAN00</v>
          </cell>
          <cell r="F139">
            <v>52206.720000000001</v>
          </cell>
          <cell r="G139" t="str">
            <v>EUROPE EUROPE</v>
          </cell>
          <cell r="H139" t="str">
            <v>403 NORWAY</v>
          </cell>
        </row>
        <row r="140">
          <cell r="A140" t="str">
            <v>H5356A</v>
          </cell>
          <cell r="B140">
            <v>119</v>
          </cell>
          <cell r="C140" t="str">
            <v>D</v>
          </cell>
          <cell r="D140" t="str">
            <v>10</v>
          </cell>
          <cell r="E140" t="str">
            <v>0001 JAN00</v>
          </cell>
          <cell r="F140">
            <v>89272.23</v>
          </cell>
          <cell r="G140" t="str">
            <v>EUROPE EUROPE</v>
          </cell>
          <cell r="H140" t="str">
            <v>428 GERMANY</v>
          </cell>
        </row>
        <row r="141">
          <cell r="A141" t="str">
            <v>H5356A</v>
          </cell>
          <cell r="B141">
            <v>162</v>
          </cell>
          <cell r="C141" t="str">
            <v>D</v>
          </cell>
          <cell r="D141" t="str">
            <v>10</v>
          </cell>
          <cell r="E141" t="str">
            <v>0001 JAN00</v>
          </cell>
          <cell r="F141">
            <v>107602.5</v>
          </cell>
          <cell r="G141" t="str">
            <v>EUROPE EUROPE</v>
          </cell>
          <cell r="H141" t="str">
            <v>427 FRANCE</v>
          </cell>
        </row>
        <row r="142">
          <cell r="A142" t="str">
            <v>H5357A</v>
          </cell>
          <cell r="B142">
            <v>3</v>
          </cell>
          <cell r="C142" t="str">
            <v>D</v>
          </cell>
          <cell r="D142" t="str">
            <v>10</v>
          </cell>
          <cell r="E142" t="str">
            <v>0001 JAN00</v>
          </cell>
          <cell r="F142">
            <v>636.17999999999995</v>
          </cell>
          <cell r="G142" t="str">
            <v>EUROPE EUROPE</v>
          </cell>
          <cell r="H142" t="str">
            <v>428 GERMANY</v>
          </cell>
        </row>
      </sheetData>
      <sheetData sheetId="1" refreshError="1"/>
      <sheetData sheetId="2" refreshError="1">
        <row r="11">
          <cell r="D11">
            <v>166405.13</v>
          </cell>
        </row>
        <row r="12">
          <cell r="D12">
            <v>2133.3298300000001</v>
          </cell>
        </row>
        <row r="13">
          <cell r="D13">
            <v>5598</v>
          </cell>
        </row>
      </sheetData>
      <sheetData sheetId="3" refreshError="1">
        <row r="11">
          <cell r="D11">
            <v>166405.13</v>
          </cell>
        </row>
        <row r="12">
          <cell r="D12">
            <v>281908.60000000003</v>
          </cell>
        </row>
        <row r="13">
          <cell r="D13">
            <v>0</v>
          </cell>
        </row>
        <row r="14">
          <cell r="D14" t="str">
            <v xml:space="preserve"> </v>
          </cell>
        </row>
      </sheetData>
      <sheetData sheetId="4" refreshError="1">
        <row r="11">
          <cell r="D11">
            <v>166405.13</v>
          </cell>
        </row>
        <row r="12">
          <cell r="D12">
            <v>512964.71</v>
          </cell>
        </row>
        <row r="13">
          <cell r="D13">
            <v>45282.1</v>
          </cell>
        </row>
        <row r="14">
          <cell r="D14">
            <v>11242.4</v>
          </cell>
        </row>
        <row r="15">
          <cell r="D15">
            <v>0</v>
          </cell>
        </row>
        <row r="16">
          <cell r="D16">
            <v>107960.51999999999</v>
          </cell>
        </row>
        <row r="17">
          <cell r="D17">
            <v>67990.11</v>
          </cell>
        </row>
        <row r="18">
          <cell r="D18">
            <v>17307.36</v>
          </cell>
        </row>
        <row r="19">
          <cell r="D19">
            <v>13206.61</v>
          </cell>
        </row>
        <row r="20">
          <cell r="D20">
            <v>38716.44</v>
          </cell>
        </row>
        <row r="21">
          <cell r="D21">
            <v>84721.56</v>
          </cell>
        </row>
        <row r="22">
          <cell r="D22">
            <v>15391.68</v>
          </cell>
        </row>
        <row r="23">
          <cell r="D23">
            <v>1320</v>
          </cell>
        </row>
        <row r="24">
          <cell r="D24">
            <v>13568.28</v>
          </cell>
        </row>
        <row r="25">
          <cell r="D25">
            <v>661767.67000000004</v>
          </cell>
        </row>
        <row r="26">
          <cell r="D26">
            <v>13568.28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>
        <row r="11">
          <cell r="D11">
            <v>166405.13</v>
          </cell>
        </row>
      </sheetData>
      <sheetData sheetId="285">
        <row r="11">
          <cell r="D11">
            <v>166405.13</v>
          </cell>
        </row>
      </sheetData>
      <sheetData sheetId="286">
        <row r="11">
          <cell r="D11">
            <v>166405.13</v>
          </cell>
        </row>
      </sheetData>
      <sheetData sheetId="287">
        <row r="11">
          <cell r="D11">
            <v>166405.13</v>
          </cell>
        </row>
      </sheetData>
      <sheetData sheetId="288">
        <row r="11">
          <cell r="D11">
            <v>166405.13</v>
          </cell>
        </row>
      </sheetData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/>
      <sheetData sheetId="645"/>
      <sheetData sheetId="646">
        <row r="11">
          <cell r="D11">
            <v>166405.13</v>
          </cell>
        </row>
      </sheetData>
      <sheetData sheetId="647">
        <row r="11">
          <cell r="D11">
            <v>166405.13</v>
          </cell>
        </row>
      </sheetData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/>
      <sheetData sheetId="767">
        <row r="11">
          <cell r="D11">
            <v>166405.13</v>
          </cell>
        </row>
      </sheetData>
      <sheetData sheetId="768">
        <row r="11">
          <cell r="D11">
            <v>166405.13</v>
          </cell>
        </row>
      </sheetData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>
        <row r="11">
          <cell r="D11">
            <v>166405.13</v>
          </cell>
        </row>
      </sheetData>
      <sheetData sheetId="889">
        <row r="11">
          <cell r="D11">
            <v>166405.13</v>
          </cell>
        </row>
      </sheetData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>
        <row r="11">
          <cell r="D11">
            <v>166405.13</v>
          </cell>
        </row>
      </sheetData>
      <sheetData sheetId="1011">
        <row r="11">
          <cell r="D11">
            <v>166405.13</v>
          </cell>
        </row>
      </sheetData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  <sheetData sheetId="1133"/>
      <sheetData sheetId="1134">
        <row r="11">
          <cell r="D11">
            <v>166405.13</v>
          </cell>
        </row>
      </sheetData>
      <sheetData sheetId="1135">
        <row r="11">
          <cell r="D11">
            <v>166405.13</v>
          </cell>
        </row>
      </sheetData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>
        <row r="11">
          <cell r="D11">
            <v>166405.13</v>
          </cell>
        </row>
      </sheetData>
      <sheetData sheetId="1257">
        <row r="11">
          <cell r="D11">
            <v>166405.13</v>
          </cell>
        </row>
      </sheetData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>
        <row r="11">
          <cell r="D11">
            <v>166405.13</v>
          </cell>
        </row>
      </sheetData>
      <sheetData sheetId="1379">
        <row r="11">
          <cell r="D11">
            <v>166405.13</v>
          </cell>
        </row>
      </sheetData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/>
      <sheetData sheetId="1571">
        <row r="11">
          <cell r="D11">
            <v>166405.13</v>
          </cell>
        </row>
      </sheetData>
      <sheetData sheetId="1572">
        <row r="11">
          <cell r="D11">
            <v>166405.13</v>
          </cell>
        </row>
      </sheetData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 refreshError="1"/>
      <sheetData sheetId="1739"/>
      <sheetData sheetId="1740">
        <row r="11">
          <cell r="D11">
            <v>166405.13</v>
          </cell>
        </row>
      </sheetData>
      <sheetData sheetId="1741">
        <row r="11">
          <cell r="D11">
            <v>166405.13</v>
          </cell>
        </row>
      </sheetData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 refreshError="1"/>
      <sheetData sheetId="1908"/>
      <sheetData sheetId="1909">
        <row r="11">
          <cell r="D11">
            <v>166405.13</v>
          </cell>
        </row>
      </sheetData>
      <sheetData sheetId="1910">
        <row r="11">
          <cell r="D11">
            <v>166405.13</v>
          </cell>
        </row>
      </sheetData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>
        <row r="11">
          <cell r="D11">
            <v>166405.13</v>
          </cell>
        </row>
      </sheetData>
      <sheetData sheetId="2080">
        <row r="11">
          <cell r="D11">
            <v>166405.13</v>
          </cell>
        </row>
      </sheetData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 refreshError="1"/>
      <sheetData sheetId="2249"/>
      <sheetData sheetId="2250">
        <row r="11">
          <cell r="D11">
            <v>166405.13</v>
          </cell>
        </row>
      </sheetData>
      <sheetData sheetId="2251">
        <row r="11">
          <cell r="D11">
            <v>166405.13</v>
          </cell>
        </row>
      </sheetData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/>
      <sheetData sheetId="2438">
        <row r="11">
          <cell r="D11">
            <v>166405.13</v>
          </cell>
        </row>
      </sheetData>
      <sheetData sheetId="2439">
        <row r="11">
          <cell r="D11">
            <v>166405.13</v>
          </cell>
        </row>
      </sheetData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>
        <row r="11">
          <cell r="D11">
            <v>166405.13</v>
          </cell>
        </row>
      </sheetData>
      <sheetData sheetId="2609">
        <row r="11">
          <cell r="D11">
            <v>166405.13</v>
          </cell>
        </row>
      </sheetData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/>
      <sheetData sheetId="2789">
        <row r="11">
          <cell r="D11">
            <v>166405.13</v>
          </cell>
        </row>
      </sheetData>
      <sheetData sheetId="2790">
        <row r="11">
          <cell r="D11">
            <v>166405.13</v>
          </cell>
        </row>
      </sheetData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>
        <row r="11">
          <cell r="D11">
            <v>166405.13</v>
          </cell>
        </row>
      </sheetData>
      <sheetData sheetId="2974">
        <row r="11">
          <cell r="D11">
            <v>166405.13</v>
          </cell>
        </row>
      </sheetData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>
        <row r="11">
          <cell r="D11">
            <v>166405.13</v>
          </cell>
        </row>
      </sheetData>
      <sheetData sheetId="3158">
        <row r="11">
          <cell r="D11">
            <v>166405.13</v>
          </cell>
        </row>
      </sheetData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D-Y2K"/>
      <sheetName val="SSDGrowth"/>
      <sheetName val="AFO Growth"/>
      <sheetName val="EFO Growth"/>
      <sheetName val="APFO Growth"/>
      <sheetName val="WWFieldGrowth"/>
      <sheetName val="Field graph"/>
      <sheetName val="WW Field_PL3D"/>
      <sheetName val="WW Field_PL06"/>
      <sheetName val="WW Field_PL7G"/>
      <sheetName val="ICI"/>
      <sheetName val="Super Region"/>
      <sheetName val="YTD Actual"/>
      <sheetName val="Region"/>
      <sheetName val="TEMPLATE"/>
      <sheetName val="Total Financials"/>
      <sheetName val="Data_Summary"/>
      <sheetName val="Data_Detail"/>
      <sheetName val="UTX"/>
      <sheetName val="AFO_Growth"/>
      <sheetName val="EFO_Growth"/>
      <sheetName val="APFO_Growth"/>
      <sheetName val="Field_graph"/>
      <sheetName val="WW_Field_PL3D"/>
      <sheetName val="WW_Field_PL06"/>
      <sheetName val="WW_Field_PL7G"/>
      <sheetName val="Super_Region"/>
      <sheetName val="YTD_Actual"/>
      <sheetName val="Total_Financials"/>
      <sheetName val="Long-Term Care Comps"/>
      <sheetName val="Owned_09"/>
      <sheetName val="Drivers - P&amp;L"/>
      <sheetName val=""/>
      <sheetName val="Control"/>
      <sheetName val="Keys"/>
      <sheetName val="Lookup"/>
      <sheetName val="YoY Summary"/>
      <sheetName val="Sheet2"/>
      <sheetName val="Lists"/>
      <sheetName val="Drop down list"/>
      <sheetName val="Drop-Down"/>
      <sheetName val="Index"/>
      <sheetName val="FoF"/>
      <sheetName val="FoF-FY16"/>
      <sheetName val="Others"/>
      <sheetName val="def"/>
      <sheetName val="Data Validation link"/>
      <sheetName val="walk_categ"/>
      <sheetName val="Status"/>
      <sheetName val="FoF FY18"/>
      <sheetName val="Country Cluster List"/>
      <sheetName val="Database"/>
      <sheetName val="List"/>
      <sheetName val="1."/>
      <sheetName val="AFO_Growth1"/>
      <sheetName val="EFO_Growth1"/>
      <sheetName val="APFO_Growth1"/>
      <sheetName val="Field_graph1"/>
      <sheetName val="WW_Field_PL3D1"/>
      <sheetName val="WW_Field_PL061"/>
      <sheetName val="WW_Field_PL7G1"/>
      <sheetName val="Super_Region1"/>
      <sheetName val="YTD_Actual1"/>
      <sheetName val="Total_Financials1"/>
      <sheetName val="Long-Term_Care_Comps"/>
      <sheetName val="Drivers_-_P&amp;L"/>
      <sheetName val="YoY_Summary"/>
      <sheetName val="Drop_down_list"/>
      <sheetName val="Data_Validation_link"/>
      <sheetName val="FoF_FY18"/>
      <sheetName val="Country_Cluster_List"/>
      <sheetName val="AFO_Growth2"/>
      <sheetName val="EFO_Growth2"/>
      <sheetName val="APFO_Growth2"/>
      <sheetName val="Field_graph2"/>
      <sheetName val="WW_Field_PL3D2"/>
      <sheetName val="WW_Field_PL062"/>
      <sheetName val="WW_Field_PL7G2"/>
      <sheetName val="Super_Region2"/>
      <sheetName val="YTD_Actual2"/>
      <sheetName val="Total_Financials2"/>
      <sheetName val="Long-Term_Care_Comps1"/>
      <sheetName val="Drivers_-_P&amp;L1"/>
      <sheetName val="YoY_Summary1"/>
      <sheetName val="Drop_down_list1"/>
      <sheetName val="Data_Validation_link1"/>
      <sheetName val="FoF_FY181"/>
      <sheetName val="Country_Cluster_List1"/>
      <sheetName val="1_"/>
      <sheetName val="AFO_Growth3"/>
      <sheetName val="EFO_Growth3"/>
      <sheetName val="APFO_Growth3"/>
      <sheetName val="Field_graph3"/>
      <sheetName val="WW_Field_PL3D3"/>
      <sheetName val="WW_Field_PL063"/>
      <sheetName val="WW_Field_PL7G3"/>
      <sheetName val="Super_Region3"/>
      <sheetName val="YTD_Actual3"/>
      <sheetName val="Total_Financials3"/>
      <sheetName val="Long-Term_Care_Comps2"/>
      <sheetName val="Drivers_-_P&amp;L2"/>
      <sheetName val="YoY_Summary2"/>
      <sheetName val="Drop_down_list2"/>
      <sheetName val="Data_Validation_link2"/>
      <sheetName val="FoF_FY182"/>
      <sheetName val="Country_Cluster_List2"/>
      <sheetName val="1_1"/>
      <sheetName val="Data Validation"/>
      <sheetName val="Mappings"/>
      <sheetName val="drop-down list"/>
      <sheetName val="AFO_Growth4"/>
      <sheetName val="EFO_Growth4"/>
      <sheetName val="APFO_Growth4"/>
      <sheetName val="Field_graph4"/>
      <sheetName val="WW_Field_PL3D4"/>
      <sheetName val="WW_Field_PL064"/>
      <sheetName val="WW_Field_PL7G4"/>
      <sheetName val="Super_Region4"/>
      <sheetName val="YTD_Actual4"/>
      <sheetName val="Total_Financials4"/>
      <sheetName val="Long-Term_Care_Comps3"/>
      <sheetName val="Drivers_-_P&amp;L3"/>
      <sheetName val="YoY_Summary3"/>
      <sheetName val="Drop_down_list3"/>
      <sheetName val="Data_Validation_link3"/>
      <sheetName val="FoF_FY183"/>
      <sheetName val="Country_Cluster_List3"/>
      <sheetName val="1_2"/>
      <sheetName val="Data_Validation"/>
      <sheetName val="drop-down_list"/>
      <sheetName val="AFO_Growth5"/>
      <sheetName val="EFO_Growth5"/>
      <sheetName val="APFO_Growth5"/>
      <sheetName val="Field_graph5"/>
      <sheetName val="WW_Field_PL3D5"/>
      <sheetName val="WW_Field_PL065"/>
      <sheetName val="WW_Field_PL7G5"/>
      <sheetName val="Super_Region5"/>
      <sheetName val="YTD_Actual5"/>
      <sheetName val="Total_Financials5"/>
      <sheetName val="Long-Term_Care_Comps4"/>
      <sheetName val="Drivers_-_P&amp;L4"/>
      <sheetName val="YoY_Summary4"/>
      <sheetName val="Drop_down_list4"/>
      <sheetName val="Data_Validation_link4"/>
      <sheetName val="FoF_FY184"/>
      <sheetName val="Country_Cluster_List4"/>
      <sheetName val="1_3"/>
      <sheetName val="Data_Validation1"/>
      <sheetName val="drop-down_list1"/>
      <sheetName val="AFO_Growth6"/>
      <sheetName val="EFO_Growth6"/>
      <sheetName val="APFO_Growth6"/>
      <sheetName val="Field_graph6"/>
      <sheetName val="WW_Field_PL3D6"/>
      <sheetName val="WW_Field_PL066"/>
      <sheetName val="WW_Field_PL7G6"/>
      <sheetName val="Super_Region6"/>
      <sheetName val="YTD_Actual6"/>
      <sheetName val="Total_Financials6"/>
      <sheetName val="Long-Term_Care_Comps5"/>
      <sheetName val="Drivers_-_P&amp;L5"/>
      <sheetName val="YoY_Summary5"/>
      <sheetName val="Drop_down_list5"/>
      <sheetName val="Data_Validation_link5"/>
      <sheetName val="FoF_FY185"/>
      <sheetName val="Country_Cluster_List5"/>
      <sheetName val="1_4"/>
      <sheetName val="Data_Validation2"/>
      <sheetName val="drop-down_list2"/>
      <sheetName val="AFO_Growth7"/>
      <sheetName val="EFO_Growth7"/>
      <sheetName val="APFO_Growth7"/>
      <sheetName val="Field_graph7"/>
      <sheetName val="WW_Field_PL3D7"/>
      <sheetName val="WW_Field_PL067"/>
      <sheetName val="WW_Field_PL7G7"/>
      <sheetName val="Super_Region7"/>
      <sheetName val="YTD_Actual7"/>
      <sheetName val="Total_Financials7"/>
      <sheetName val="Long-Term_Care_Comps6"/>
      <sheetName val="Drivers_-_P&amp;L6"/>
      <sheetName val="YoY_Summary6"/>
      <sheetName val="Drop_down_list6"/>
      <sheetName val="Data_Validation_link6"/>
      <sheetName val="FoF_FY186"/>
      <sheetName val="Country_Cluster_List6"/>
      <sheetName val="1_5"/>
      <sheetName val="Data_Validation3"/>
      <sheetName val="drop-down_list3"/>
      <sheetName val="AFO_Growth8"/>
      <sheetName val="EFO_Growth8"/>
      <sheetName val="APFO_Growth8"/>
      <sheetName val="Field_graph8"/>
      <sheetName val="WW_Field_PL3D8"/>
      <sheetName val="WW_Field_PL068"/>
      <sheetName val="WW_Field_PL7G8"/>
      <sheetName val="Super_Region8"/>
      <sheetName val="YTD_Actual8"/>
      <sheetName val="Total_Financials8"/>
      <sheetName val="Long-Term_Care_Comps7"/>
      <sheetName val="Drivers_-_P&amp;L7"/>
      <sheetName val="YoY_Summary7"/>
      <sheetName val="Drop_down_list7"/>
      <sheetName val="Data_Validation_link7"/>
      <sheetName val="FoF_FY187"/>
      <sheetName val="Country_Cluster_List7"/>
      <sheetName val="1_6"/>
      <sheetName val="Data_Validation4"/>
      <sheetName val="drop-down_list4"/>
      <sheetName val="AFO_Growth9"/>
      <sheetName val="EFO_Growth9"/>
      <sheetName val="APFO_Growth9"/>
      <sheetName val="Field_graph9"/>
      <sheetName val="WW_Field_PL3D9"/>
      <sheetName val="WW_Field_PL069"/>
      <sheetName val="WW_Field_PL7G9"/>
      <sheetName val="Super_Region9"/>
      <sheetName val="YTD_Actual9"/>
      <sheetName val="Total_Financials9"/>
      <sheetName val="Long-Term_Care_Comps8"/>
      <sheetName val="Drivers_-_P&amp;L8"/>
      <sheetName val="YoY_Summary8"/>
      <sheetName val="Drop_down_list8"/>
      <sheetName val="Data_Validation_link8"/>
      <sheetName val="FoF_FY188"/>
      <sheetName val="Country_Cluster_List8"/>
      <sheetName val="1_7"/>
      <sheetName val="Data_Validation5"/>
      <sheetName val="drop-down_list5"/>
      <sheetName val="AFO_Growth10"/>
      <sheetName val="EFO_Growth10"/>
      <sheetName val="APFO_Growth10"/>
      <sheetName val="Field_graph10"/>
      <sheetName val="WW_Field_PL3D10"/>
      <sheetName val="WW_Field_PL0610"/>
      <sheetName val="WW_Field_PL7G10"/>
      <sheetName val="Super_Region10"/>
      <sheetName val="YTD_Actual10"/>
      <sheetName val="Total_Financials10"/>
      <sheetName val="Long-Term_Care_Comps9"/>
      <sheetName val="Drivers_-_P&amp;L9"/>
      <sheetName val="YoY_Summary9"/>
      <sheetName val="Drop_down_list9"/>
      <sheetName val="Data_Validation_link9"/>
      <sheetName val="FoF_FY189"/>
      <sheetName val="Country_Cluster_List9"/>
      <sheetName val="1_8"/>
      <sheetName val="Data_Validation6"/>
      <sheetName val="drop-down_list6"/>
      <sheetName val="AFO_Growth11"/>
      <sheetName val="EFO_Growth11"/>
      <sheetName val="APFO_Growth11"/>
      <sheetName val="Field_graph11"/>
      <sheetName val="WW_Field_PL3D11"/>
      <sheetName val="WW_Field_PL0611"/>
      <sheetName val="WW_Field_PL7G11"/>
      <sheetName val="Super_Region11"/>
      <sheetName val="YTD_Actual11"/>
      <sheetName val="Total_Financials11"/>
      <sheetName val="Long-Term_Care_Comps10"/>
      <sheetName val="Drivers_-_P&amp;L10"/>
      <sheetName val="YoY_Summary10"/>
      <sheetName val="Drop_down_list10"/>
      <sheetName val="Data_Validation_link10"/>
      <sheetName val="FoF_FY1810"/>
      <sheetName val="Country_Cluster_List10"/>
      <sheetName val="1_9"/>
      <sheetName val="Data_Validation7"/>
      <sheetName val="drop-down_list7"/>
      <sheetName val="VLOOKUP"/>
      <sheetName val="Data"/>
      <sheetName val="Check"/>
      <sheetName val="956E7394CE014131ACFC0DCF2E0FE2A"/>
      <sheetName val="8ECB27FBE4AD40CEA9EAF8A37B5D5AE"/>
      <sheetName val="Narratives"/>
      <sheetName val="Lists CTO"/>
      <sheetName val="AFO_Growth12"/>
      <sheetName val="EFO_Growth12"/>
      <sheetName val="APFO_Growth12"/>
      <sheetName val="Field_graph12"/>
      <sheetName val="WW_Field_PL3D12"/>
      <sheetName val="WW_Field_PL0612"/>
      <sheetName val="WW_Field_PL7G12"/>
      <sheetName val="Super_Region12"/>
      <sheetName val="YTD_Actual12"/>
      <sheetName val="Total_Financials12"/>
      <sheetName val="Long-Term_Care_Comps11"/>
      <sheetName val="Drivers_-_P&amp;L11"/>
      <sheetName val="YoY_Summary11"/>
      <sheetName val="Drop_down_list11"/>
      <sheetName val="Data_Validation_link11"/>
      <sheetName val="FoF_FY1811"/>
      <sheetName val="Country_Cluster_List11"/>
      <sheetName val="1_10"/>
      <sheetName val="Data_Validation8"/>
      <sheetName val="drop-down_list8"/>
      <sheetName val="AFO_Growth13"/>
      <sheetName val="EFO_Growth13"/>
      <sheetName val="APFO_Growth13"/>
      <sheetName val="Field_graph13"/>
      <sheetName val="WW_Field_PL3D13"/>
      <sheetName val="WW_Field_PL0613"/>
      <sheetName val="WW_Field_PL7G13"/>
      <sheetName val="Super_Region13"/>
      <sheetName val="YTD_Actual13"/>
      <sheetName val="Total_Financials13"/>
      <sheetName val="Long-Term_Care_Comps12"/>
      <sheetName val="Drivers_-_P&amp;L12"/>
      <sheetName val="YoY_Summary12"/>
      <sheetName val="Drop_down_list12"/>
      <sheetName val="Data_Validation_link12"/>
      <sheetName val="FoF_FY1812"/>
      <sheetName val="Country_Cluster_List12"/>
      <sheetName val="1_11"/>
      <sheetName val="Data_Validation9"/>
      <sheetName val="drop-down_list9"/>
      <sheetName val="Lists_CTO"/>
      <sheetName val="AFO_Growth14"/>
      <sheetName val="EFO_Growth14"/>
      <sheetName val="APFO_Growth14"/>
      <sheetName val="Field_graph14"/>
      <sheetName val="WW_Field_PL3D14"/>
      <sheetName val="WW_Field_PL0614"/>
      <sheetName val="WW_Field_PL7G14"/>
      <sheetName val="Super_Region14"/>
      <sheetName val="YTD_Actual14"/>
      <sheetName val="Total_Financials14"/>
      <sheetName val="Long-Term_Care_Comps13"/>
      <sheetName val="Drivers_-_P&amp;L13"/>
      <sheetName val="YoY_Summary13"/>
      <sheetName val="Drop_down_list13"/>
      <sheetName val="Data_Validation_link13"/>
      <sheetName val="FoF_FY1813"/>
      <sheetName val="Country_Cluster_List13"/>
      <sheetName val="1_12"/>
      <sheetName val="Data_Validation10"/>
      <sheetName val="drop-down_list10"/>
      <sheetName val="Lists_CTO1"/>
      <sheetName val="AFO_Growth15"/>
      <sheetName val="EFO_Growth15"/>
      <sheetName val="APFO_Growth15"/>
      <sheetName val="Field_graph15"/>
      <sheetName val="WW_Field_PL3D15"/>
      <sheetName val="WW_Field_PL0615"/>
      <sheetName val="WW_Field_PL7G15"/>
      <sheetName val="Super_Region15"/>
      <sheetName val="YTD_Actual15"/>
      <sheetName val="Total_Financials15"/>
      <sheetName val="Long-Term_Care_Comps14"/>
      <sheetName val="Drivers_-_P&amp;L14"/>
      <sheetName val="YoY_Summary14"/>
      <sheetName val="Drop_down_list14"/>
      <sheetName val="Data_Validation_link14"/>
      <sheetName val="FoF_FY1814"/>
      <sheetName val="Country_Cluster_List14"/>
      <sheetName val="1_13"/>
      <sheetName val="Data_Validation11"/>
      <sheetName val="drop-down_list11"/>
      <sheetName val="Lists_CTO2"/>
      <sheetName val="AFO_Growth16"/>
      <sheetName val="EFO_Growth16"/>
      <sheetName val="APFO_Growth16"/>
      <sheetName val="Field_graph16"/>
      <sheetName val="WW_Field_PL3D16"/>
      <sheetName val="WW_Field_PL0616"/>
      <sheetName val="WW_Field_PL7G16"/>
      <sheetName val="Super_Region16"/>
      <sheetName val="YTD_Actual16"/>
      <sheetName val="Total_Financials16"/>
      <sheetName val="Long-Term_Care_Comps15"/>
      <sheetName val="Drivers_-_P&amp;L15"/>
      <sheetName val="YoY_Summary15"/>
      <sheetName val="Drop_down_list15"/>
      <sheetName val="Data_Validation_link15"/>
      <sheetName val="FoF_FY1815"/>
      <sheetName val="Country_Cluster_List15"/>
      <sheetName val="1_14"/>
      <sheetName val="Data_Validation12"/>
      <sheetName val="drop-down_list12"/>
      <sheetName val="Lists_CTO3"/>
      <sheetName val="AFO_Growth17"/>
      <sheetName val="EFO_Growth17"/>
      <sheetName val="APFO_Growth17"/>
      <sheetName val="Field_graph17"/>
      <sheetName val="WW_Field_PL3D17"/>
      <sheetName val="WW_Field_PL0617"/>
      <sheetName val="WW_Field_PL7G17"/>
      <sheetName val="Super_Region17"/>
      <sheetName val="YTD_Actual17"/>
      <sheetName val="Total_Financials17"/>
      <sheetName val="Long-Term_Care_Comps16"/>
      <sheetName val="Drivers_-_P&amp;L16"/>
      <sheetName val="YoY_Summary16"/>
      <sheetName val="Drop_down_list16"/>
      <sheetName val="Data_Validation_link16"/>
      <sheetName val="FoF_FY1816"/>
      <sheetName val="Country_Cluster_List16"/>
      <sheetName val="1_15"/>
      <sheetName val="Data_Validation13"/>
      <sheetName val="drop-down_list13"/>
      <sheetName val="Lists_CTO4"/>
      <sheetName val="AFO_Growth18"/>
      <sheetName val="EFO_Growth18"/>
      <sheetName val="APFO_Growth18"/>
      <sheetName val="Field_graph18"/>
      <sheetName val="WW_Field_PL3D18"/>
      <sheetName val="WW_Field_PL0618"/>
      <sheetName val="WW_Field_PL7G18"/>
      <sheetName val="Super_Region18"/>
      <sheetName val="YTD_Actual18"/>
      <sheetName val="Total_Financials18"/>
      <sheetName val="Long-Term_Care_Comps17"/>
      <sheetName val="Drivers_-_P&amp;L17"/>
      <sheetName val="YoY_Summary17"/>
      <sheetName val="Drop_down_list17"/>
      <sheetName val="Data_Validation_link17"/>
      <sheetName val="FoF_FY1817"/>
      <sheetName val="Country_Cluster_List17"/>
      <sheetName val="1_16"/>
      <sheetName val="Data_Validation14"/>
      <sheetName val="drop-down_list14"/>
      <sheetName val="Lists_CTO5"/>
      <sheetName val="AFO_Growth19"/>
      <sheetName val="EFO_Growth19"/>
      <sheetName val="APFO_Growth19"/>
      <sheetName val="Field_graph19"/>
      <sheetName val="WW_Field_PL3D19"/>
      <sheetName val="WW_Field_PL0619"/>
      <sheetName val="WW_Field_PL7G19"/>
      <sheetName val="Super_Region19"/>
      <sheetName val="YTD_Actual19"/>
      <sheetName val="Total_Financials19"/>
      <sheetName val="Long-Term_Care_Comps18"/>
      <sheetName val="Drivers_-_P&amp;L18"/>
      <sheetName val="YoY_Summary18"/>
      <sheetName val="Drop_down_list18"/>
      <sheetName val="Data_Validation_link18"/>
      <sheetName val="FoF_FY1818"/>
      <sheetName val="Country_Cluster_List18"/>
      <sheetName val="1_17"/>
      <sheetName val="Data_Validation15"/>
      <sheetName val="drop-down_list15"/>
      <sheetName val="Lists_CTO6"/>
      <sheetName val="Parameters"/>
      <sheetName val="mapping"/>
      <sheetName val="drop down"/>
      <sheetName val="FY00 Trend Report (Details)"/>
      <sheetName val="AFO_Growth20"/>
      <sheetName val="EFO_Growth20"/>
      <sheetName val="APFO_Growth20"/>
      <sheetName val="Field_graph20"/>
      <sheetName val="WW_Field_PL3D20"/>
      <sheetName val="WW_Field_PL0620"/>
      <sheetName val="WW_Field_PL7G20"/>
      <sheetName val="Super_Region20"/>
      <sheetName val="YTD_Actual20"/>
      <sheetName val="Total_Financials20"/>
      <sheetName val="Long-Term_Care_Comps19"/>
      <sheetName val="Drivers_-_P&amp;L19"/>
      <sheetName val="YoY_Summary19"/>
      <sheetName val="Drop_down_list19"/>
      <sheetName val="Data_Validation_link19"/>
      <sheetName val="FoF_FY1819"/>
      <sheetName val="Country_Cluster_List19"/>
      <sheetName val="1_18"/>
      <sheetName val="Data_Validation16"/>
      <sheetName val="drop-down_list16"/>
      <sheetName val="Lists_CTO7"/>
      <sheetName val="AFO_Growth21"/>
      <sheetName val="EFO_Growth21"/>
      <sheetName val="APFO_Growth21"/>
      <sheetName val="Field_graph21"/>
      <sheetName val="WW_Field_PL3D21"/>
      <sheetName val="WW_Field_PL0621"/>
      <sheetName val="WW_Field_PL7G21"/>
      <sheetName val="Super_Region21"/>
      <sheetName val="YTD_Actual21"/>
      <sheetName val="Total_Financials21"/>
      <sheetName val="Long-Term_Care_Comps20"/>
      <sheetName val="Drivers_-_P&amp;L20"/>
      <sheetName val="YoY_Summary20"/>
      <sheetName val="Drop_down_list20"/>
      <sheetName val="Data_Validation_link20"/>
      <sheetName val="FoF_FY1820"/>
      <sheetName val="Country_Cluster_List20"/>
      <sheetName val="1_19"/>
      <sheetName val="Data_Validation17"/>
      <sheetName val="drop-down_list17"/>
      <sheetName val="Lists_CTO8"/>
      <sheetName val="drop_down"/>
      <sheetName val="FY00_Trend_Report_(Detail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>
        <row r="13">
          <cell r="F13">
            <v>91.260799653000021</v>
          </cell>
        </row>
      </sheetData>
      <sheetData sheetId="272"/>
      <sheetData sheetId="273"/>
      <sheetData sheetId="274"/>
      <sheetData sheetId="275" refreshError="1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Y2010"/>
      <sheetName val="1Q10"/>
      <sheetName val="2Q10"/>
      <sheetName val="3Q10"/>
      <sheetName val="4Q10"/>
      <sheetName val="2010 Summary"/>
      <sheetName val="Data"/>
      <sheetName val="Churn-History&amp;Pipe"/>
      <sheetName val="Monthly SOLD History"/>
      <sheetName val="Lists"/>
      <sheetName val="Revenue Impact"/>
      <sheetName val="PY B&amp;C"/>
      <sheetName val="ActPYOP"/>
      <sheetName val="ActPYRev"/>
      <sheetName val="ActRel"/>
      <sheetName val="3. WorkForce Reduction"/>
      <sheetName val="4. WorkForce Staffing Up"/>
      <sheetName val="Status"/>
      <sheetName val="Total ISPR"/>
      <sheetName val="Keys"/>
      <sheetName val="Revenue (AUD)"/>
      <sheetName val="Version changes"/>
      <sheetName val="Sales Forecast to Revenue Rollo"/>
      <sheetName val="Risk"/>
      <sheetName val="DMB"/>
      <sheetName val="Key"/>
      <sheetName val="Reference"/>
      <sheetName val="BO-Reference"/>
      <sheetName val="0)Reference"/>
      <sheetName val="Instructions"/>
      <sheetName val="Attribute"/>
      <sheetName val="SL"/>
      <sheetName val="List"/>
      <sheetName val="Database"/>
      <sheetName val="Super Region"/>
      <sheetName val="YTD Actual"/>
      <sheetName val="Region"/>
      <sheetName val="TEMPLATE"/>
      <sheetName val="2010_Summary"/>
      <sheetName val="Monthly_SOLD_History"/>
      <sheetName val="Revenue_Impact"/>
      <sheetName val="PY_B&amp;C"/>
      <sheetName val="3__WorkForce_Reduction"/>
      <sheetName val="4__WorkForce_Staffing_Up"/>
      <sheetName val="Total_ISPR"/>
      <sheetName val="Version_changes"/>
      <sheetName val="Revenue_(AUD)"/>
      <sheetName val="Sales_Forecast_to_Revenue_Rollo"/>
      <sheetName val="Parameters"/>
      <sheetName val="Data_Detail"/>
      <sheetName val="Sheet1"/>
      <sheetName val="Code Description"/>
      <sheetName val="Table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OVBU"/>
      <sheetName val="Software-not used"/>
      <sheetName val="Data_Summary"/>
      <sheetName val="Data_Detail"/>
      <sheetName val="Data_Detail historical"/>
      <sheetName val="Monthly SOLD History"/>
      <sheetName val="Project Input"/>
      <sheetName val="Total_OVBU"/>
      <sheetName val="Software-not_used"/>
      <sheetName val="Data_Detail_historical"/>
      <sheetName val="Project_Input"/>
      <sheetName val="Risk"/>
      <sheetName val="Lists"/>
      <sheetName val="SSDGrowth"/>
      <sheetName val="Alloc"/>
      <sheetName val="M5-6"/>
      <sheetName val="Q4 costs"/>
      <sheetName val="FY05 cost distr per AB Q3 keys"/>
      <sheetName val="FSC summary _ reformat HQ"/>
      <sheetName val="FSC summary _ reformat"/>
      <sheetName val="Allocations (old, incl. H)"/>
      <sheetName val="Drop Down Lists"/>
      <sheetName val="TEMPLATE"/>
      <sheetName val="Super Region"/>
      <sheetName val="YTD Actual"/>
      <sheetName val="Region"/>
      <sheetName val="List"/>
      <sheetName val="ICI"/>
      <sheetName val="Instructions"/>
      <sheetName val="ES Asia Territory"/>
      <sheetName val="Cover Sheet"/>
      <sheetName val=""/>
      <sheetName val="Resource Names"/>
      <sheetName val="Ref"/>
      <sheetName val="Reference"/>
      <sheetName val="Sheet1"/>
      <sheetName val="Dimensions"/>
      <sheetName val="menu"/>
      <sheetName val="DOI, Inv$ Quarterly"/>
      <sheetName val="Latest Outlook"/>
      <sheetName val="Filters"/>
      <sheetName val="Control Panel"/>
      <sheetName val="FoF"/>
      <sheetName val="FY16 FoF"/>
      <sheetName val="Elaine's Pull downs"/>
      <sheetName val="FoF-FY16"/>
      <sheetName val="FoF Mapping"/>
      <sheetName val="Maping"/>
      <sheetName val="financial reporting model-May 0"/>
      <sheetName val="Code Descrip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OVBU"/>
      <sheetName val="Software-not used"/>
      <sheetName val="Data_Summary"/>
      <sheetName val="Data_Detail"/>
      <sheetName val="Data_Detail historical"/>
      <sheetName val="Project Input"/>
      <sheetName val="Monthly SOLD History"/>
      <sheetName val="Total_OVBU"/>
      <sheetName val="Software-not_used"/>
      <sheetName val="Data_Detail_historical"/>
      <sheetName val="Project_Input"/>
      <sheetName val="Risk"/>
      <sheetName val="Lists"/>
      <sheetName val="SSDGrowth"/>
      <sheetName val="Alloc"/>
      <sheetName val="M5-6"/>
      <sheetName val="Q4 costs"/>
      <sheetName val="FY05 cost distr per AB Q3 keys"/>
      <sheetName val="FSC summary _ reformat HQ"/>
      <sheetName val="FSC summary _ reformat"/>
      <sheetName val="Allocations (old, incl. H)"/>
      <sheetName val="Drop Down Lists"/>
      <sheetName val="TEMPLATE"/>
      <sheetName val="Super Region"/>
      <sheetName val="YTD Actual"/>
      <sheetName val="Region"/>
      <sheetName val="Instructions"/>
      <sheetName val="List"/>
      <sheetName val="ICI"/>
      <sheetName val="Cover Sheet"/>
      <sheetName val=""/>
      <sheetName val="ES Asia Territory"/>
      <sheetName val="Resource Names"/>
      <sheetName val="Ref"/>
      <sheetName val="Reference"/>
      <sheetName val="Sheet1"/>
      <sheetName val="Latest Outlook"/>
      <sheetName val="DOI, Inv$ Quarterly"/>
      <sheetName val="Filters"/>
      <sheetName val="Control Panel"/>
      <sheetName val="FoF"/>
      <sheetName val="FY16 FoF"/>
      <sheetName val="Dimensions"/>
      <sheetName val="menu"/>
      <sheetName val="Elaine's Pull downs"/>
      <sheetName val="FoF-FY16"/>
      <sheetName val="FoF Mapping"/>
      <sheetName val="Data"/>
      <sheetName val="walk_categ"/>
      <sheetName val="Total_OVBU1"/>
      <sheetName val="Software-not_used1"/>
      <sheetName val="Data_Detail_historical1"/>
      <sheetName val="Project_Input1"/>
      <sheetName val="Monthly_SOLD_History"/>
      <sheetName val="Q4_costs"/>
      <sheetName val="FY05_cost_distr_per_AB_Q3_keys"/>
      <sheetName val="FSC_summary___reformat_HQ"/>
      <sheetName val="FSC_summary___reformat"/>
      <sheetName val="Allocations_(old,_incl__H)"/>
      <sheetName val="Drop_Down_Lists"/>
      <sheetName val="Super_Region"/>
      <sheetName val="YTD_Actual"/>
      <sheetName val="Cover_Sheet"/>
      <sheetName val="ES_Asia_Territory"/>
      <sheetName val="Resource_Names"/>
      <sheetName val="Latest_Outlook"/>
      <sheetName val="DOI,_Inv$_Quarterly"/>
      <sheetName val="Control_Panel"/>
      <sheetName val="FY16_FoF"/>
      <sheetName val="Elaine's_Pull_downs"/>
      <sheetName val="FoF_Mapping"/>
      <sheetName val="Values"/>
      <sheetName val="eFW"/>
      <sheetName val="Exp"/>
      <sheetName val="Total_OVBU2"/>
      <sheetName val="Software-not_used2"/>
      <sheetName val="Data_Detail_historical2"/>
      <sheetName val="Project_Input2"/>
      <sheetName val="Monthly_SOLD_History1"/>
      <sheetName val="Q4_costs1"/>
      <sheetName val="FY05_cost_distr_per_AB_Q3_keys1"/>
      <sheetName val="FSC_summary___reformat_HQ1"/>
      <sheetName val="FSC_summary___reformat1"/>
      <sheetName val="Allocations_(old,_incl__H)1"/>
      <sheetName val="Drop_Down_Lists1"/>
      <sheetName val="Super_Region1"/>
      <sheetName val="YTD_Actual1"/>
      <sheetName val="Cover_Sheet1"/>
      <sheetName val="ES_Asia_Territory1"/>
      <sheetName val="Resource_Names1"/>
      <sheetName val="Latest_Outlook1"/>
      <sheetName val="DOI,_Inv$_Quarterly1"/>
      <sheetName val="Control_Panel1"/>
      <sheetName val="FY16_FoF1"/>
      <sheetName val="Elaine's_Pull_downs1"/>
      <sheetName val="FoF_Mapping1"/>
      <sheetName val="HC Horizon"/>
      <sheetName val="Total_OVBU3"/>
      <sheetName val="Software-not_used3"/>
      <sheetName val="Data_Detail_historical3"/>
      <sheetName val="Project_Input3"/>
      <sheetName val="Monthly_SOLD_History2"/>
      <sheetName val="Q4_costs2"/>
      <sheetName val="FY05_cost_distr_per_AB_Q3_keys2"/>
      <sheetName val="FSC_summary___reformat_HQ2"/>
      <sheetName val="FSC_summary___reformat2"/>
      <sheetName val="Allocations_(old,_incl__H)2"/>
      <sheetName val="Drop_Down_Lists2"/>
      <sheetName val="Super_Region2"/>
      <sheetName val="YTD_Actual2"/>
      <sheetName val="Cover_Sheet2"/>
      <sheetName val="ES_Asia_Territory2"/>
      <sheetName val="Resource_Names2"/>
      <sheetName val="Latest_Outlook2"/>
      <sheetName val="DOI,_Inv$_Quarterly2"/>
      <sheetName val="Control_Panel2"/>
      <sheetName val="FY16_FoF2"/>
      <sheetName val="Elaine's_Pull_downs2"/>
      <sheetName val="FoF_Mapping2"/>
      <sheetName val="HC_Horizon"/>
      <sheetName val="mapping"/>
      <sheetName val="Total_OVBU4"/>
      <sheetName val="Software-not_used4"/>
      <sheetName val="Data_Detail_historical4"/>
      <sheetName val="Project_Input4"/>
      <sheetName val="Monthly_SOLD_History3"/>
      <sheetName val="Q4_costs3"/>
      <sheetName val="FY05_cost_distr_per_AB_Q3_keys3"/>
      <sheetName val="FSC_summary___reformat_HQ3"/>
      <sheetName val="FSC_summary___reformat3"/>
      <sheetName val="Allocations_(old,_incl__H)3"/>
      <sheetName val="Drop_Down_Lists3"/>
      <sheetName val="Super_Region3"/>
      <sheetName val="YTD_Actual3"/>
      <sheetName val="Cover_Sheet3"/>
      <sheetName val="ES_Asia_Territory3"/>
      <sheetName val="Resource_Names3"/>
      <sheetName val="Latest_Outlook3"/>
      <sheetName val="DOI,_Inv$_Quarterly3"/>
      <sheetName val="Control_Panel3"/>
      <sheetName val="FY16_FoF3"/>
      <sheetName val="Elaine's_Pull_downs3"/>
      <sheetName val="FoF_Mapping3"/>
      <sheetName val="HC_Horizon1"/>
      <sheetName val="Total_OVBU5"/>
      <sheetName val="Software-not_used5"/>
      <sheetName val="Data_Detail_historical5"/>
      <sheetName val="Project_Input5"/>
      <sheetName val="Monthly_SOLD_History4"/>
      <sheetName val="Q4_costs4"/>
      <sheetName val="FY05_cost_distr_per_AB_Q3_keys4"/>
      <sheetName val="FSC_summary___reformat_HQ4"/>
      <sheetName val="FSC_summary___reformat4"/>
      <sheetName val="Allocations_(old,_incl__H)4"/>
      <sheetName val="Drop_Down_Lists4"/>
      <sheetName val="Super_Region4"/>
      <sheetName val="YTD_Actual4"/>
      <sheetName val="Cover_Sheet4"/>
      <sheetName val="ES_Asia_Territory4"/>
      <sheetName val="Resource_Names4"/>
      <sheetName val="Latest_Outlook4"/>
      <sheetName val="DOI,_Inv$_Quarterly4"/>
      <sheetName val="Control_Panel4"/>
      <sheetName val="FY16_FoF4"/>
      <sheetName val="Elaine's_Pull_downs4"/>
      <sheetName val="FoF_Mapping4"/>
      <sheetName val="HC_Horizon2"/>
      <sheetName val="Total_OVBU6"/>
      <sheetName val="Software-not_used6"/>
      <sheetName val="Data_Detail_historical6"/>
      <sheetName val="Project_Input6"/>
      <sheetName val="Monthly_SOLD_History5"/>
      <sheetName val="Q4_costs5"/>
      <sheetName val="FY05_cost_distr_per_AB_Q3_keys5"/>
      <sheetName val="FSC_summary___reformat_HQ5"/>
      <sheetName val="FSC_summary___reformat5"/>
      <sheetName val="Allocations_(old,_incl__H)5"/>
      <sheetName val="Drop_Down_Lists5"/>
      <sheetName val="Super_Region5"/>
      <sheetName val="YTD_Actual5"/>
      <sheetName val="Cover_Sheet5"/>
      <sheetName val="ES_Asia_Territory5"/>
      <sheetName val="Resource_Names5"/>
      <sheetName val="Latest_Outlook5"/>
      <sheetName val="DOI,_Inv$_Quarterly5"/>
      <sheetName val="Control_Panel5"/>
      <sheetName val="FY16_FoF5"/>
      <sheetName val="Elaine's_Pull_downs5"/>
      <sheetName val="FoF_Mapping5"/>
      <sheetName val="HC_Horizon3"/>
      <sheetName val="Total_OVBU7"/>
      <sheetName val="Software-not_used7"/>
      <sheetName val="Data_Detail_historical7"/>
      <sheetName val="Project_Input7"/>
      <sheetName val="Monthly_SOLD_History6"/>
      <sheetName val="Q4_costs6"/>
      <sheetName val="FY05_cost_distr_per_AB_Q3_keys6"/>
      <sheetName val="FSC_summary___reformat_HQ6"/>
      <sheetName val="FSC_summary___reformat6"/>
      <sheetName val="Allocations_(old,_incl__H)6"/>
      <sheetName val="Drop_Down_Lists6"/>
      <sheetName val="Super_Region6"/>
      <sheetName val="YTD_Actual6"/>
      <sheetName val="Cover_Sheet6"/>
      <sheetName val="ES_Asia_Territory6"/>
      <sheetName val="Resource_Names6"/>
      <sheetName val="Latest_Outlook6"/>
      <sheetName val="DOI,_Inv$_Quarterly6"/>
      <sheetName val="Control_Panel6"/>
      <sheetName val="FY16_FoF6"/>
      <sheetName val="Elaine's_Pull_downs6"/>
      <sheetName val="FoF_Mapping6"/>
      <sheetName val="HC_Horizon4"/>
      <sheetName val="Total_OVBU8"/>
      <sheetName val="Software-not_used8"/>
      <sheetName val="Data_Detail_historical8"/>
      <sheetName val="Project_Input8"/>
      <sheetName val="Monthly_SOLD_History7"/>
      <sheetName val="Q4_costs7"/>
      <sheetName val="FY05_cost_distr_per_AB_Q3_keys7"/>
      <sheetName val="FSC_summary___reformat_HQ7"/>
      <sheetName val="FSC_summary___reformat7"/>
      <sheetName val="Allocations_(old,_incl__H)7"/>
      <sheetName val="Drop_Down_Lists7"/>
      <sheetName val="Super_Region7"/>
      <sheetName val="YTD_Actual7"/>
      <sheetName val="Cover_Sheet7"/>
      <sheetName val="ES_Asia_Territory7"/>
      <sheetName val="Resource_Names7"/>
      <sheetName val="Latest_Outlook7"/>
      <sheetName val="DOI,_Inv$_Quarterly7"/>
      <sheetName val="Control_Panel7"/>
      <sheetName val="FY16_FoF7"/>
      <sheetName val="Elaine's_Pull_downs7"/>
      <sheetName val="FoF_Mapping7"/>
      <sheetName val="HC_Horizon5"/>
      <sheetName val="Total_OVBU9"/>
      <sheetName val="Software-not_used9"/>
      <sheetName val="Data_Detail_historical9"/>
      <sheetName val="Project_Input9"/>
      <sheetName val="Monthly_SOLD_History8"/>
      <sheetName val="Q4_costs8"/>
      <sheetName val="FY05_cost_distr_per_AB_Q3_keys8"/>
      <sheetName val="FSC_summary___reformat_HQ8"/>
      <sheetName val="FSC_summary___reformat8"/>
      <sheetName val="Allocations_(old,_incl__H)8"/>
      <sheetName val="Drop_Down_Lists8"/>
      <sheetName val="Super_Region8"/>
      <sheetName val="YTD_Actual8"/>
      <sheetName val="Cover_Sheet8"/>
      <sheetName val="ES_Asia_Territory8"/>
      <sheetName val="Resource_Names8"/>
      <sheetName val="Latest_Outlook8"/>
      <sheetName val="DOI,_Inv$_Quarterly8"/>
      <sheetName val="Control_Panel8"/>
      <sheetName val="FY16_FoF8"/>
      <sheetName val="Elaine's_Pull_downs8"/>
      <sheetName val="FoF_Mapping8"/>
      <sheetName val="HC_Horizon6"/>
      <sheetName val="Total_OVBU10"/>
      <sheetName val="Software-not_used10"/>
      <sheetName val="Data_Detail_historical10"/>
      <sheetName val="Project_Input10"/>
      <sheetName val="Monthly_SOLD_History9"/>
      <sheetName val="Q4_costs9"/>
      <sheetName val="FY05_cost_distr_per_AB_Q3_keys9"/>
      <sheetName val="FSC_summary___reformat_HQ9"/>
      <sheetName val="FSC_summary___reformat9"/>
      <sheetName val="Allocations_(old,_incl__H)9"/>
      <sheetName val="Drop_Down_Lists9"/>
      <sheetName val="Super_Region9"/>
      <sheetName val="YTD_Actual9"/>
      <sheetName val="Cover_Sheet9"/>
      <sheetName val="ES_Asia_Territory9"/>
      <sheetName val="Resource_Names9"/>
      <sheetName val="Latest_Outlook9"/>
      <sheetName val="DOI,_Inv$_Quarterly9"/>
      <sheetName val="Control_Panel9"/>
      <sheetName val="FY16_FoF9"/>
      <sheetName val="Elaine's_Pull_downs9"/>
      <sheetName val="FoF_Mapping9"/>
      <sheetName val="HC_Horizon7"/>
      <sheetName val="Total_OVBU11"/>
      <sheetName val="Software-not_used11"/>
      <sheetName val="Data_Detail_historical11"/>
      <sheetName val="Project_Input11"/>
      <sheetName val="Monthly_SOLD_History10"/>
      <sheetName val="Q4_costs10"/>
      <sheetName val="FY05_cost_distr_per_AB_Q3_key10"/>
      <sheetName val="FSC_summary___reformat_HQ10"/>
      <sheetName val="FSC_summary___reformat10"/>
      <sheetName val="Allocations_(old,_incl__H)10"/>
      <sheetName val="Drop_Down_Lists10"/>
      <sheetName val="Super_Region10"/>
      <sheetName val="YTD_Actual10"/>
      <sheetName val="Cover_Sheet10"/>
      <sheetName val="ES_Asia_Territory10"/>
      <sheetName val="Resource_Names10"/>
      <sheetName val="Latest_Outlook10"/>
      <sheetName val="DOI,_Inv$_Quarterly10"/>
      <sheetName val="Control_Panel10"/>
      <sheetName val="FY16_FoF10"/>
      <sheetName val="Elaine's_Pull_downs10"/>
      <sheetName val="FoF_Mapping10"/>
      <sheetName val="HC_Horizon8"/>
      <sheetName val="Total_OVBU12"/>
      <sheetName val="Software-not_used12"/>
      <sheetName val="Data_Detail_historical12"/>
      <sheetName val="Project_Input12"/>
      <sheetName val="Monthly_SOLD_History11"/>
      <sheetName val="Q4_costs11"/>
      <sheetName val="FY05_cost_distr_per_AB_Q3_key11"/>
      <sheetName val="FSC_summary___reformat_HQ11"/>
      <sheetName val="FSC_summary___reformat11"/>
      <sheetName val="Allocations_(old,_incl__H)11"/>
      <sheetName val="Drop_Down_Lists11"/>
      <sheetName val="Super_Region11"/>
      <sheetName val="YTD_Actual11"/>
      <sheetName val="Cover_Sheet11"/>
      <sheetName val="ES_Asia_Territory11"/>
      <sheetName val="Resource_Names11"/>
      <sheetName val="Latest_Outlook11"/>
      <sheetName val="DOI,_Inv$_Quarterly11"/>
      <sheetName val="Control_Panel11"/>
      <sheetName val="FY16_FoF11"/>
      <sheetName val="Elaine's_Pull_downs11"/>
      <sheetName val="FoF_Mapping11"/>
      <sheetName val="HC_Horizon9"/>
      <sheetName val="financial reporting model-May 0"/>
      <sheetName val="financial_reporting_model-May_0"/>
      <sheetName val="financial_reporting_model-May_1"/>
      <sheetName val="financial_reporting_model-May_2"/>
      <sheetName val="Total_OVBU13"/>
      <sheetName val="Software-not_used13"/>
      <sheetName val="Data_Detail_historical13"/>
      <sheetName val="Monthly_SOLD_History12"/>
      <sheetName val="Project_Input13"/>
      <sheetName val="Q4_costs12"/>
      <sheetName val="FY05_cost_distr_per_AB_Q3_key12"/>
      <sheetName val="FSC_summary___reformat_HQ12"/>
      <sheetName val="FSC_summary___reformat12"/>
      <sheetName val="Allocations_(old,_incl__H)12"/>
      <sheetName val="Drop_Down_Lists12"/>
      <sheetName val="Super_Region12"/>
      <sheetName val="YTD_Actual12"/>
      <sheetName val="Cover_Sheet12"/>
      <sheetName val="ES_Asia_Territory12"/>
      <sheetName val="Resource_Names12"/>
      <sheetName val="Latest_Outlook12"/>
      <sheetName val="DOI,_Inv$_Quarterly12"/>
      <sheetName val="Control_Panel12"/>
      <sheetName val="FY16_FoF12"/>
      <sheetName val="Elaine's_Pull_downs12"/>
      <sheetName val="financial_reporting_model-May_3"/>
      <sheetName val="Total_OVBU14"/>
      <sheetName val="Software-not_used14"/>
      <sheetName val="Data_Detail_historical14"/>
      <sheetName val="Monthly_SOLD_History13"/>
      <sheetName val="Project_Input14"/>
      <sheetName val="Q4_costs13"/>
      <sheetName val="FY05_cost_distr_per_AB_Q3_key13"/>
      <sheetName val="FSC_summary___reformat_HQ13"/>
      <sheetName val="FSC_summary___reformat13"/>
      <sheetName val="Allocations_(old,_incl__H)13"/>
      <sheetName val="Drop_Down_Lists13"/>
      <sheetName val="Super_Region13"/>
      <sheetName val="YTD_Actual13"/>
      <sheetName val="Cover_Sheet13"/>
      <sheetName val="ES_Asia_Territory13"/>
      <sheetName val="Resource_Names13"/>
      <sheetName val="Latest_Outlook13"/>
      <sheetName val="DOI,_Inv$_Quarterly13"/>
      <sheetName val="Control_Panel13"/>
      <sheetName val="FY16_FoF13"/>
      <sheetName val="Elaine's_Pull_downs13"/>
      <sheetName val="financial_reporting_model-May_4"/>
      <sheetName val="Total_OVBU15"/>
      <sheetName val="Software-not_used15"/>
      <sheetName val="Data_Detail_historical15"/>
      <sheetName val="Monthly_SOLD_History14"/>
      <sheetName val="Project_Input15"/>
      <sheetName val="Q4_costs14"/>
      <sheetName val="FY05_cost_distr_per_AB_Q3_key14"/>
      <sheetName val="FSC_summary___reformat_HQ14"/>
      <sheetName val="FSC_summary___reformat14"/>
      <sheetName val="Allocations_(old,_incl__H)14"/>
      <sheetName val="Drop_Down_Lists14"/>
      <sheetName val="Super_Region14"/>
      <sheetName val="YTD_Actual14"/>
      <sheetName val="Cover_Sheet14"/>
      <sheetName val="ES_Asia_Territory14"/>
      <sheetName val="Resource_Names14"/>
      <sheetName val="Latest_Outlook14"/>
      <sheetName val="DOI,_Inv$_Quarterly14"/>
      <sheetName val="Control_Panel14"/>
      <sheetName val="FY16_FoF14"/>
      <sheetName val="Elaine's_Pull_downs14"/>
      <sheetName val="financial_reporting_model-May_5"/>
      <sheetName val="Total_OVBU16"/>
      <sheetName val="Software-not_used16"/>
      <sheetName val="Data_Detail_historical16"/>
      <sheetName val="Monthly_SOLD_History15"/>
      <sheetName val="Project_Input16"/>
      <sheetName val="Q4_costs15"/>
      <sheetName val="FY05_cost_distr_per_AB_Q3_key15"/>
      <sheetName val="FSC_summary___reformat_HQ15"/>
      <sheetName val="FSC_summary___reformat15"/>
      <sheetName val="Allocations_(old,_incl__H)15"/>
      <sheetName val="Drop_Down_Lists15"/>
      <sheetName val="Super_Region15"/>
      <sheetName val="YTD_Actual15"/>
      <sheetName val="Cover_Sheet15"/>
      <sheetName val="ES_Asia_Territory15"/>
      <sheetName val="Resource_Names15"/>
      <sheetName val="Latest_Outlook15"/>
      <sheetName val="DOI,_Inv$_Quarterly15"/>
      <sheetName val="Control_Panel15"/>
      <sheetName val="FY16_FoF15"/>
      <sheetName val="Elaine's_Pull_downs15"/>
      <sheetName val="financial_reporting_model-May_6"/>
      <sheetName val="Total_OVBU17"/>
      <sheetName val="Software-not_used17"/>
      <sheetName val="Data_Detail_historical17"/>
      <sheetName val="Monthly_SOLD_History16"/>
      <sheetName val="Project_Input17"/>
      <sheetName val="Q4_costs16"/>
      <sheetName val="FY05_cost_distr_per_AB_Q3_key16"/>
      <sheetName val="FSC_summary___reformat_HQ16"/>
      <sheetName val="FSC_summary___reformat16"/>
      <sheetName val="Allocations_(old,_incl__H)16"/>
      <sheetName val="Drop_Down_Lists16"/>
      <sheetName val="Super_Region16"/>
      <sheetName val="YTD_Actual16"/>
      <sheetName val="Cover_Sheet16"/>
      <sheetName val="ES_Asia_Territory16"/>
      <sheetName val="Resource_Names16"/>
      <sheetName val="Latest_Outlook16"/>
      <sheetName val="DOI,_Inv$_Quarterly16"/>
      <sheetName val="Control_Panel16"/>
      <sheetName val="FY16_FoF16"/>
      <sheetName val="Elaine's_Pull_downs16"/>
      <sheetName val="financial_reporting_model-May_7"/>
      <sheetName val="Total_OVBU18"/>
      <sheetName val="Software-not_used18"/>
      <sheetName val="Data_Detail_historical18"/>
      <sheetName val="Project_Input18"/>
      <sheetName val="Monthly_SOLD_History17"/>
      <sheetName val="Q4_costs17"/>
      <sheetName val="FY05_cost_distr_per_AB_Q3_key17"/>
      <sheetName val="FSC_summary___reformat_HQ17"/>
      <sheetName val="FSC_summary___reformat17"/>
      <sheetName val="Allocations_(old,_incl__H)17"/>
      <sheetName val="Drop_Down_Lists17"/>
      <sheetName val="Super_Region17"/>
      <sheetName val="YTD_Actual17"/>
      <sheetName val="Cover_Sheet17"/>
      <sheetName val="ES_Asia_Territory17"/>
      <sheetName val="Resource_Names17"/>
      <sheetName val="Latest_Outlook17"/>
      <sheetName val="DOI,_Inv$_Quarterly17"/>
      <sheetName val="Control_Panel17"/>
      <sheetName val="FY16_FoF17"/>
      <sheetName val="Elaine's_Pull_downs17"/>
      <sheetName val="FoF_Mapping12"/>
      <sheetName val="HC_Horizon10"/>
      <sheetName val="financial_reporting_model-May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4"/>
  <sheetViews>
    <sheetView showGridLines="0" zoomScale="91" zoomScaleNormal="120" workbookViewId="0">
      <pane xSplit="9" ySplit="3" topLeftCell="J4" activePane="bottomRight" state="frozen"/>
      <selection activeCell="J47" sqref="J47"/>
      <selection pane="topRight" activeCell="J47" sqref="J47"/>
      <selection pane="bottomLeft" activeCell="J47" sqref="J47"/>
      <selection pane="bottomRight" activeCell="M51" sqref="M51"/>
    </sheetView>
  </sheetViews>
  <sheetFormatPr defaultColWidth="0" defaultRowHeight="14.4" x14ac:dyDescent="0.3"/>
  <cols>
    <col min="1" max="1" width="2.21875" customWidth="1"/>
    <col min="2" max="2" width="44.77734375" customWidth="1"/>
    <col min="3" max="7" width="1.77734375" customWidth="1"/>
    <col min="8" max="8" width="18.21875" style="6" customWidth="1"/>
    <col min="9" max="9" width="1.77734375" customWidth="1"/>
    <col min="10" max="10" width="12.21875" customWidth="1"/>
    <col min="11" max="18" width="10.21875" customWidth="1"/>
    <col min="19" max="19" width="9.21875" customWidth="1"/>
    <col min="20" max="16384" width="9.21875" hidden="1"/>
  </cols>
  <sheetData>
    <row r="1" spans="1:18" s="28" customFormat="1" ht="21" x14ac:dyDescent="0.4">
      <c r="A1" s="28" t="s">
        <v>78</v>
      </c>
      <c r="H1" s="29"/>
    </row>
    <row r="3" spans="1:18" s="1" customFormat="1" x14ac:dyDescent="0.3">
      <c r="A3" s="30"/>
      <c r="B3" s="30"/>
      <c r="C3" s="30"/>
      <c r="D3" s="30"/>
      <c r="E3" s="30"/>
      <c r="F3" s="30"/>
      <c r="G3" s="30"/>
      <c r="H3" s="35" t="s">
        <v>150</v>
      </c>
      <c r="I3" s="30"/>
      <c r="J3" s="30"/>
      <c r="K3" s="32">
        <v>44926</v>
      </c>
      <c r="L3" s="32">
        <f t="shared" ref="L3:R3" si="0">EDATE(K3,12)</f>
        <v>45291</v>
      </c>
      <c r="M3" s="32">
        <f t="shared" si="0"/>
        <v>45657</v>
      </c>
      <c r="N3" s="32">
        <f t="shared" si="0"/>
        <v>46022</v>
      </c>
      <c r="O3" s="32">
        <f t="shared" si="0"/>
        <v>46387</v>
      </c>
      <c r="P3" s="32">
        <f t="shared" si="0"/>
        <v>46752</v>
      </c>
      <c r="Q3" s="32">
        <f t="shared" si="0"/>
        <v>47118</v>
      </c>
      <c r="R3" s="32">
        <f t="shared" si="0"/>
        <v>47483</v>
      </c>
    </row>
    <row r="5" spans="1:18" x14ac:dyDescent="0.3">
      <c r="A5" t="s">
        <v>0</v>
      </c>
      <c r="H5" s="6" t="s">
        <v>12</v>
      </c>
      <c r="J5" s="7">
        <v>200</v>
      </c>
    </row>
    <row r="6" spans="1:18" x14ac:dyDescent="0.3">
      <c r="A6" s="3" t="s">
        <v>4</v>
      </c>
      <c r="J6" s="6"/>
    </row>
    <row r="7" spans="1:18" x14ac:dyDescent="0.3">
      <c r="B7" t="s">
        <v>1</v>
      </c>
      <c r="H7" s="6" t="s">
        <v>149</v>
      </c>
      <c r="J7" s="8">
        <v>0.5</v>
      </c>
    </row>
    <row r="8" spans="1:18" x14ac:dyDescent="0.3">
      <c r="B8" t="s">
        <v>2</v>
      </c>
      <c r="H8" s="6" t="s">
        <v>149</v>
      </c>
      <c r="J8" s="8">
        <v>0.3</v>
      </c>
    </row>
    <row r="9" spans="1:18" x14ac:dyDescent="0.3">
      <c r="B9" t="s">
        <v>3</v>
      </c>
      <c r="H9" s="6" t="s">
        <v>149</v>
      </c>
      <c r="J9" s="8">
        <v>0.2</v>
      </c>
    </row>
    <row r="10" spans="1:18" x14ac:dyDescent="0.3">
      <c r="J10" s="6" t="b">
        <f>SUM(J7:J9)=100%</f>
        <v>1</v>
      </c>
    </row>
    <row r="11" spans="1:18" x14ac:dyDescent="0.3">
      <c r="A11" s="3" t="s">
        <v>5</v>
      </c>
    </row>
    <row r="12" spans="1:18" x14ac:dyDescent="0.3">
      <c r="B12" t="s">
        <v>1</v>
      </c>
      <c r="H12" s="6" t="s">
        <v>11</v>
      </c>
      <c r="M12" s="4">
        <v>4000</v>
      </c>
      <c r="N12" s="4">
        <f>M12*(1+10%)</f>
        <v>4400</v>
      </c>
      <c r="O12" s="4">
        <f>N12*(1+10%)</f>
        <v>4840</v>
      </c>
      <c r="P12" s="4">
        <f>O12*(1+10%)</f>
        <v>5324</v>
      </c>
      <c r="Q12" s="4">
        <f>P12*(1+5%)</f>
        <v>5590.2</v>
      </c>
      <c r="R12" s="4">
        <f>Q12*(1+5%)</f>
        <v>5869.71</v>
      </c>
    </row>
    <row r="13" spans="1:18" x14ac:dyDescent="0.3">
      <c r="B13" t="s">
        <v>2</v>
      </c>
      <c r="H13" s="6" t="s">
        <v>11</v>
      </c>
      <c r="M13" s="4">
        <v>6500</v>
      </c>
      <c r="N13" s="4">
        <f t="shared" ref="N13:P13" si="1">M13*(1+10%)</f>
        <v>7150.0000000000009</v>
      </c>
      <c r="O13" s="4">
        <f t="shared" si="1"/>
        <v>7865.0000000000018</v>
      </c>
      <c r="P13" s="4">
        <f t="shared" si="1"/>
        <v>8651.5000000000018</v>
      </c>
      <c r="Q13" s="4">
        <f t="shared" ref="Q13:R13" si="2">P13*(1+5%)</f>
        <v>9084.0750000000025</v>
      </c>
      <c r="R13" s="4">
        <f t="shared" si="2"/>
        <v>9538.2787500000031</v>
      </c>
    </row>
    <row r="14" spans="1:18" x14ac:dyDescent="0.3">
      <c r="B14" t="s">
        <v>3</v>
      </c>
      <c r="H14" s="6" t="s">
        <v>11</v>
      </c>
      <c r="M14" s="4">
        <v>8500</v>
      </c>
      <c r="N14" s="4">
        <f t="shared" ref="N14:P14" si="3">M14*(1+10%)</f>
        <v>9350</v>
      </c>
      <c r="O14" s="4">
        <f t="shared" si="3"/>
        <v>10285</v>
      </c>
      <c r="P14" s="4">
        <f t="shared" si="3"/>
        <v>11313.500000000002</v>
      </c>
      <c r="Q14" s="4">
        <f t="shared" ref="Q14:R14" si="4">P14*(1+5%)</f>
        <v>11879.175000000003</v>
      </c>
      <c r="R14" s="4">
        <f t="shared" si="4"/>
        <v>12473.133750000003</v>
      </c>
    </row>
    <row r="16" spans="1:18" x14ac:dyDescent="0.3">
      <c r="A16" s="3" t="s">
        <v>7</v>
      </c>
    </row>
    <row r="17" spans="1:18" x14ac:dyDescent="0.3">
      <c r="B17" t="s">
        <v>1</v>
      </c>
      <c r="H17" s="6" t="s">
        <v>149</v>
      </c>
      <c r="M17" s="5">
        <v>0.45</v>
      </c>
      <c r="N17" s="5">
        <f>MIN(M17+5%,60%)</f>
        <v>0.5</v>
      </c>
      <c r="O17" s="5">
        <f t="shared" ref="O17:R17" si="5">MIN(N17+5%,60%)</f>
        <v>0.55000000000000004</v>
      </c>
      <c r="P17" s="5">
        <f t="shared" si="5"/>
        <v>0.6</v>
      </c>
      <c r="Q17" s="5">
        <f t="shared" si="5"/>
        <v>0.6</v>
      </c>
      <c r="R17" s="5">
        <f t="shared" si="5"/>
        <v>0.6</v>
      </c>
    </row>
    <row r="18" spans="1:18" x14ac:dyDescent="0.3">
      <c r="B18" t="s">
        <v>2</v>
      </c>
      <c r="H18" s="6" t="s">
        <v>149</v>
      </c>
      <c r="M18" s="5">
        <v>0.35</v>
      </c>
      <c r="N18" s="5">
        <f t="shared" ref="N18:R18" si="6">MIN(M18+5%,60%)</f>
        <v>0.39999999999999997</v>
      </c>
      <c r="O18" s="5">
        <f t="shared" si="6"/>
        <v>0.44999999999999996</v>
      </c>
      <c r="P18" s="5">
        <f t="shared" si="6"/>
        <v>0.49999999999999994</v>
      </c>
      <c r="Q18" s="5">
        <f t="shared" si="6"/>
        <v>0.54999999999999993</v>
      </c>
      <c r="R18" s="5">
        <f t="shared" si="6"/>
        <v>0.6</v>
      </c>
    </row>
    <row r="19" spans="1:18" x14ac:dyDescent="0.3">
      <c r="B19" t="s">
        <v>3</v>
      </c>
      <c r="H19" s="6" t="s">
        <v>149</v>
      </c>
      <c r="M19" s="5">
        <v>0.4</v>
      </c>
      <c r="N19" s="5">
        <f t="shared" ref="N19:R19" si="7">MIN(M19+5%,60%)</f>
        <v>0.45</v>
      </c>
      <c r="O19" s="5">
        <f t="shared" si="7"/>
        <v>0.5</v>
      </c>
      <c r="P19" s="5">
        <f t="shared" si="7"/>
        <v>0.55000000000000004</v>
      </c>
      <c r="Q19" s="5">
        <f t="shared" si="7"/>
        <v>0.6</v>
      </c>
      <c r="R19" s="5">
        <f t="shared" si="7"/>
        <v>0.6</v>
      </c>
    </row>
    <row r="21" spans="1:18" x14ac:dyDescent="0.3">
      <c r="A21" s="3" t="s">
        <v>8</v>
      </c>
      <c r="M21" s="18"/>
    </row>
    <row r="22" spans="1:18" x14ac:dyDescent="0.3">
      <c r="B22" t="s">
        <v>9</v>
      </c>
      <c r="H22" s="6" t="s">
        <v>12</v>
      </c>
      <c r="M22" s="4">
        <f>5*12</f>
        <v>60</v>
      </c>
      <c r="N22" s="4">
        <f t="shared" ref="N22:R22" si="8">5*12</f>
        <v>60</v>
      </c>
      <c r="O22" s="4">
        <f t="shared" si="8"/>
        <v>60</v>
      </c>
      <c r="P22" s="4">
        <f t="shared" si="8"/>
        <v>60</v>
      </c>
      <c r="Q22" s="4">
        <f t="shared" si="8"/>
        <v>60</v>
      </c>
      <c r="R22" s="4">
        <f t="shared" si="8"/>
        <v>60</v>
      </c>
    </row>
    <row r="23" spans="1:18" x14ac:dyDescent="0.3">
      <c r="B23" t="s">
        <v>10</v>
      </c>
      <c r="H23" s="6" t="s">
        <v>11</v>
      </c>
      <c r="M23" s="4">
        <f>500000*(1+10%)^YEARFRAC($M$3,M3)</f>
        <v>500000</v>
      </c>
      <c r="N23" s="4">
        <f t="shared" ref="N23:R23" si="9">500000*(1+10%)^YEARFRAC($M$3,N3)</f>
        <v>550000</v>
      </c>
      <c r="O23" s="4">
        <f t="shared" si="9"/>
        <v>605000.00000000012</v>
      </c>
      <c r="P23" s="4">
        <f t="shared" si="9"/>
        <v>665500.00000000023</v>
      </c>
      <c r="Q23" s="4">
        <f t="shared" si="9"/>
        <v>732050.00000000023</v>
      </c>
      <c r="R23" s="4">
        <f t="shared" si="9"/>
        <v>805255.00000000023</v>
      </c>
    </row>
    <row r="24" spans="1:18" x14ac:dyDescent="0.3">
      <c r="M24" s="18"/>
      <c r="O24" s="36"/>
    </row>
    <row r="25" spans="1:18" x14ac:dyDescent="0.3">
      <c r="A25" s="3" t="s">
        <v>13</v>
      </c>
      <c r="C25" s="18"/>
    </row>
    <row r="26" spans="1:18" x14ac:dyDescent="0.3">
      <c r="B26" t="s">
        <v>14</v>
      </c>
      <c r="H26" s="6" t="s">
        <v>16</v>
      </c>
      <c r="M26" s="5">
        <v>0.12</v>
      </c>
      <c r="N26" s="5">
        <v>0.12</v>
      </c>
      <c r="O26" s="5">
        <v>0.12</v>
      </c>
      <c r="P26" s="5">
        <v>0.12</v>
      </c>
      <c r="Q26" s="5">
        <v>0.12</v>
      </c>
      <c r="R26" s="5">
        <v>0.12</v>
      </c>
    </row>
    <row r="27" spans="1:18" x14ac:dyDescent="0.3">
      <c r="B27" t="s">
        <v>15</v>
      </c>
      <c r="H27" s="6" t="s">
        <v>16</v>
      </c>
      <c r="M27" s="5">
        <v>0.08</v>
      </c>
      <c r="N27" s="5">
        <v>0.08</v>
      </c>
      <c r="O27" s="5">
        <v>0.08</v>
      </c>
      <c r="P27" s="5">
        <v>0.08</v>
      </c>
      <c r="Q27" s="5">
        <v>0.08</v>
      </c>
      <c r="R27" s="5">
        <v>0.08</v>
      </c>
    </row>
    <row r="29" spans="1:18" x14ac:dyDescent="0.3">
      <c r="A29" s="3" t="s">
        <v>17</v>
      </c>
    </row>
    <row r="30" spans="1:18" x14ac:dyDescent="0.3">
      <c r="B30" t="s">
        <v>18</v>
      </c>
      <c r="H30" s="6" t="s">
        <v>27</v>
      </c>
      <c r="M30" s="5">
        <v>0.18</v>
      </c>
      <c r="N30" s="5">
        <v>0.18</v>
      </c>
      <c r="O30" s="5">
        <v>0.18</v>
      </c>
      <c r="P30" s="5">
        <v>0.18</v>
      </c>
      <c r="Q30" s="5">
        <v>0.18</v>
      </c>
      <c r="R30" s="5">
        <v>0.18</v>
      </c>
    </row>
    <row r="31" spans="1:18" x14ac:dyDescent="0.3">
      <c r="B31" t="s">
        <v>19</v>
      </c>
      <c r="H31" s="6" t="s">
        <v>28</v>
      </c>
      <c r="M31" s="5">
        <v>0.4</v>
      </c>
      <c r="N31" s="5">
        <v>0.4</v>
      </c>
      <c r="O31" s="5">
        <v>0.4</v>
      </c>
      <c r="P31" s="5">
        <v>0.4</v>
      </c>
      <c r="Q31" s="5">
        <v>0.4</v>
      </c>
      <c r="R31" s="5">
        <v>0.4</v>
      </c>
    </row>
    <row r="32" spans="1:18" x14ac:dyDescent="0.3">
      <c r="B32" t="s">
        <v>20</v>
      </c>
      <c r="H32" s="6" t="s">
        <v>29</v>
      </c>
      <c r="M32" s="5">
        <v>0.35</v>
      </c>
      <c r="N32" s="5">
        <v>0.35</v>
      </c>
      <c r="O32" s="5">
        <v>0.35</v>
      </c>
      <c r="P32" s="5">
        <v>0.35</v>
      </c>
      <c r="Q32" s="5">
        <v>0.35</v>
      </c>
      <c r="R32" s="5">
        <v>0.35</v>
      </c>
    </row>
    <row r="33" spans="1:18" x14ac:dyDescent="0.3">
      <c r="B33" t="s">
        <v>21</v>
      </c>
      <c r="H33" s="6" t="s">
        <v>30</v>
      </c>
      <c r="M33" s="5">
        <v>0.4</v>
      </c>
      <c r="N33" s="5">
        <v>0.4</v>
      </c>
      <c r="O33" s="5">
        <v>0.4</v>
      </c>
      <c r="P33" s="5">
        <v>0.4</v>
      </c>
      <c r="Q33" s="5">
        <v>0.4</v>
      </c>
      <c r="R33" s="5">
        <v>0.4</v>
      </c>
    </row>
    <row r="34" spans="1:18" x14ac:dyDescent="0.3">
      <c r="B34" t="s">
        <v>22</v>
      </c>
      <c r="H34" s="6" t="s">
        <v>31</v>
      </c>
      <c r="M34" s="5">
        <v>0.1</v>
      </c>
      <c r="N34" s="5">
        <v>0.1</v>
      </c>
      <c r="O34" s="5">
        <v>0.1</v>
      </c>
      <c r="P34" s="5">
        <v>0.1</v>
      </c>
      <c r="Q34" s="5">
        <v>0.1</v>
      </c>
      <c r="R34" s="5">
        <v>0.1</v>
      </c>
    </row>
    <row r="35" spans="1:18" x14ac:dyDescent="0.3">
      <c r="B35" t="s">
        <v>23</v>
      </c>
      <c r="H35" s="6" t="s">
        <v>31</v>
      </c>
      <c r="M35" s="5">
        <v>0.05</v>
      </c>
      <c r="N35" s="5">
        <v>0.05</v>
      </c>
      <c r="O35" s="5">
        <v>0.05</v>
      </c>
      <c r="P35" s="5">
        <v>0.05</v>
      </c>
      <c r="Q35" s="5">
        <v>0.05</v>
      </c>
      <c r="R35" s="5">
        <v>0.05</v>
      </c>
    </row>
    <row r="36" spans="1:18" x14ac:dyDescent="0.3">
      <c r="B36" t="s">
        <v>24</v>
      </c>
      <c r="H36" s="6" t="s">
        <v>31</v>
      </c>
      <c r="M36" s="5">
        <v>3.5000000000000003E-2</v>
      </c>
      <c r="N36" s="5">
        <v>3.5000000000000003E-2</v>
      </c>
      <c r="O36" s="5">
        <v>3.5000000000000003E-2</v>
      </c>
      <c r="P36" s="5">
        <v>3.5000000000000003E-2</v>
      </c>
      <c r="Q36" s="5">
        <v>3.5000000000000003E-2</v>
      </c>
      <c r="R36" s="5">
        <v>3.5000000000000003E-2</v>
      </c>
    </row>
    <row r="37" spans="1:18" x14ac:dyDescent="0.3">
      <c r="B37" t="s">
        <v>25</v>
      </c>
      <c r="H37" s="6" t="s">
        <v>31</v>
      </c>
      <c r="M37" s="5">
        <v>0.03</v>
      </c>
      <c r="N37" s="5">
        <v>0.03</v>
      </c>
      <c r="O37" s="5">
        <v>0.03</v>
      </c>
      <c r="P37" s="5">
        <v>0.03</v>
      </c>
      <c r="Q37" s="5">
        <v>0.03</v>
      </c>
      <c r="R37" s="5">
        <v>0.03</v>
      </c>
    </row>
    <row r="38" spans="1:18" x14ac:dyDescent="0.3">
      <c r="B38" t="s">
        <v>26</v>
      </c>
      <c r="H38" s="6" t="s">
        <v>31</v>
      </c>
      <c r="M38" s="5">
        <v>0.09</v>
      </c>
      <c r="N38" s="5">
        <v>0.09</v>
      </c>
      <c r="O38" s="5">
        <v>0.09</v>
      </c>
      <c r="P38" s="5">
        <v>0.09</v>
      </c>
      <c r="Q38" s="5">
        <v>0.09</v>
      </c>
      <c r="R38" s="5">
        <v>0.09</v>
      </c>
    </row>
    <row r="40" spans="1:18" x14ac:dyDescent="0.3">
      <c r="A40" t="s">
        <v>32</v>
      </c>
      <c r="H40" s="6" t="s">
        <v>149</v>
      </c>
      <c r="J40" s="8">
        <v>0.25</v>
      </c>
    </row>
    <row r="42" spans="1:18" x14ac:dyDescent="0.3">
      <c r="A42" s="3" t="s">
        <v>33</v>
      </c>
    </row>
    <row r="43" spans="1:18" x14ac:dyDescent="0.3">
      <c r="B43" t="s">
        <v>34</v>
      </c>
      <c r="H43" s="6" t="s">
        <v>36</v>
      </c>
      <c r="J43" s="4">
        <v>6000</v>
      </c>
    </row>
    <row r="44" spans="1:18" x14ac:dyDescent="0.3">
      <c r="B44" t="s">
        <v>35</v>
      </c>
      <c r="H44" s="6" t="s">
        <v>37</v>
      </c>
      <c r="J44" s="4">
        <v>50000</v>
      </c>
    </row>
    <row r="46" spans="1:18" x14ac:dyDescent="0.3">
      <c r="A46" t="s">
        <v>38</v>
      </c>
      <c r="H46" s="6" t="s">
        <v>39</v>
      </c>
      <c r="J46" s="4">
        <v>2</v>
      </c>
    </row>
    <row r="47" spans="1:18" x14ac:dyDescent="0.3">
      <c r="A47" t="s">
        <v>40</v>
      </c>
      <c r="H47" s="6" t="s">
        <v>41</v>
      </c>
      <c r="J47" s="4">
        <v>750</v>
      </c>
    </row>
    <row r="48" spans="1:18" x14ac:dyDescent="0.3">
      <c r="A48" t="s">
        <v>43</v>
      </c>
      <c r="H48" s="6" t="s">
        <v>41</v>
      </c>
      <c r="J48" s="4">
        <v>250</v>
      </c>
    </row>
    <row r="50" spans="1:18" x14ac:dyDescent="0.3">
      <c r="A50" s="3" t="s">
        <v>44</v>
      </c>
    </row>
    <row r="51" spans="1:18" x14ac:dyDescent="0.3">
      <c r="B51" t="s">
        <v>45</v>
      </c>
      <c r="H51" s="6" t="s">
        <v>39</v>
      </c>
      <c r="J51" s="4">
        <v>30</v>
      </c>
    </row>
    <row r="52" spans="1:18" x14ac:dyDescent="0.3">
      <c r="B52" t="s">
        <v>42</v>
      </c>
      <c r="H52" s="6" t="s">
        <v>39</v>
      </c>
      <c r="J52" s="4">
        <v>10</v>
      </c>
    </row>
    <row r="54" spans="1:18" x14ac:dyDescent="0.3">
      <c r="A54" s="3" t="s">
        <v>48</v>
      </c>
    </row>
    <row r="55" spans="1:18" x14ac:dyDescent="0.3">
      <c r="B55" t="s">
        <v>46</v>
      </c>
      <c r="H55" s="6" t="s">
        <v>149</v>
      </c>
      <c r="J55" s="5">
        <v>0.4</v>
      </c>
    </row>
    <row r="56" spans="1:18" x14ac:dyDescent="0.3">
      <c r="B56" t="s">
        <v>47</v>
      </c>
      <c r="H56" s="6" t="s">
        <v>149</v>
      </c>
      <c r="J56" s="37">
        <f>1-J55</f>
        <v>0.6</v>
      </c>
    </row>
    <row r="58" spans="1:18" x14ac:dyDescent="0.3">
      <c r="A58" t="s">
        <v>49</v>
      </c>
      <c r="H58" s="6" t="s">
        <v>149</v>
      </c>
      <c r="J58" s="5">
        <v>0.12</v>
      </c>
      <c r="K58" s="17"/>
    </row>
    <row r="59" spans="1:18" x14ac:dyDescent="0.3">
      <c r="A59" t="s">
        <v>147</v>
      </c>
      <c r="C59" s="17"/>
      <c r="H59" s="6" t="s">
        <v>149</v>
      </c>
      <c r="J59" s="17"/>
      <c r="M59" s="5">
        <v>0</v>
      </c>
      <c r="N59" s="5">
        <f>1/10</f>
        <v>0.1</v>
      </c>
      <c r="O59" s="5">
        <f t="shared" ref="O59:R59" si="10">1/10</f>
        <v>0.1</v>
      </c>
      <c r="P59" s="5">
        <f t="shared" si="10"/>
        <v>0.1</v>
      </c>
      <c r="Q59" s="5">
        <f t="shared" si="10"/>
        <v>0.1</v>
      </c>
      <c r="R59" s="5">
        <f t="shared" si="10"/>
        <v>0.1</v>
      </c>
    </row>
    <row r="61" spans="1:18" x14ac:dyDescent="0.3">
      <c r="A61" t="s">
        <v>50</v>
      </c>
      <c r="H61" s="6" t="s">
        <v>149</v>
      </c>
      <c r="M61" s="5">
        <v>0</v>
      </c>
      <c r="N61" s="5">
        <v>0</v>
      </c>
      <c r="O61" s="5">
        <v>0</v>
      </c>
      <c r="P61" s="5">
        <v>0.25</v>
      </c>
      <c r="Q61" s="5">
        <v>0.25</v>
      </c>
      <c r="R61" s="5">
        <v>0.25</v>
      </c>
    </row>
    <row r="63" spans="1:18" ht="15" thickBot="1" x14ac:dyDescent="0.35"/>
    <row r="64" spans="1:18" s="34" customFormat="1" x14ac:dyDescent="0.3">
      <c r="A64" s="33" t="s">
        <v>146</v>
      </c>
      <c r="B64" s="33"/>
    </row>
  </sheetData>
  <conditionalFormatting sqref="J10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7"/>
  <sheetViews>
    <sheetView showGridLines="0" zoomScaleNormal="100" workbookViewId="0">
      <pane xSplit="9" ySplit="3" topLeftCell="J4" activePane="bottomRight" state="frozen"/>
      <selection activeCell="K2" sqref="K2"/>
      <selection pane="topRight" activeCell="K2" sqref="K2"/>
      <selection pane="bottomLeft" activeCell="K2" sqref="K2"/>
      <selection pane="bottomRight" activeCell="M24" sqref="M24"/>
    </sheetView>
  </sheetViews>
  <sheetFormatPr defaultColWidth="0" defaultRowHeight="14.4" x14ac:dyDescent="0.3"/>
  <cols>
    <col min="1" max="1" width="2.21875" customWidth="1"/>
    <col min="2" max="2" width="44.77734375" customWidth="1"/>
    <col min="3" max="7" width="1.77734375" customWidth="1"/>
    <col min="8" max="8" width="18.21875" style="6" customWidth="1"/>
    <col min="9" max="9" width="1.77734375" customWidth="1"/>
    <col min="10" max="10" width="12.21875" customWidth="1"/>
    <col min="11" max="18" width="10.21875" customWidth="1"/>
    <col min="19" max="19" width="9.21875" customWidth="1"/>
    <col min="20" max="16384" width="9.21875" hidden="1"/>
  </cols>
  <sheetData>
    <row r="1" spans="1:19" s="2" customFormat="1" ht="21" x14ac:dyDescent="0.4">
      <c r="A1" s="28" t="s">
        <v>77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3" spans="1:19" x14ac:dyDescent="0.3">
      <c r="A3" s="30"/>
      <c r="B3" s="30"/>
      <c r="C3" s="30"/>
      <c r="D3" s="30"/>
      <c r="E3" s="30"/>
      <c r="F3" s="30"/>
      <c r="G3" s="30"/>
      <c r="H3" s="31"/>
      <c r="I3" s="30"/>
      <c r="J3" s="30"/>
      <c r="K3" s="32">
        <f>Assumptions!K3</f>
        <v>44926</v>
      </c>
      <c r="L3" s="32">
        <f>Assumptions!L3</f>
        <v>45291</v>
      </c>
      <c r="M3" s="32">
        <f>Assumptions!M3</f>
        <v>45657</v>
      </c>
      <c r="N3" s="32">
        <f>Assumptions!N3</f>
        <v>46022</v>
      </c>
      <c r="O3" s="32">
        <f>Assumptions!O3</f>
        <v>46387</v>
      </c>
      <c r="P3" s="32">
        <f>Assumptions!P3</f>
        <v>46752</v>
      </c>
      <c r="Q3" s="32">
        <f>Assumptions!Q3</f>
        <v>47118</v>
      </c>
      <c r="R3" s="32">
        <f>Assumptions!R3</f>
        <v>47483</v>
      </c>
    </row>
    <row r="4" spans="1:19" x14ac:dyDescent="0.3">
      <c r="A4" s="3" t="s">
        <v>59</v>
      </c>
    </row>
    <row r="5" spans="1:19" x14ac:dyDescent="0.3">
      <c r="B5" t="s">
        <v>60</v>
      </c>
      <c r="H5" s="6" t="s">
        <v>41</v>
      </c>
      <c r="J5" s="10">
        <f>Assumptions!J43*Assumptions!J44/10^5</f>
        <v>3000</v>
      </c>
    </row>
    <row r="6" spans="1:19" x14ac:dyDescent="0.3">
      <c r="B6" t="s">
        <v>40</v>
      </c>
      <c r="H6" s="6" t="s">
        <v>41</v>
      </c>
      <c r="J6" s="10">
        <f>Assumptions!J47</f>
        <v>750</v>
      </c>
    </row>
    <row r="7" spans="1:19" x14ac:dyDescent="0.3">
      <c r="B7" t="s">
        <v>42</v>
      </c>
      <c r="H7" s="6" t="s">
        <v>41</v>
      </c>
      <c r="J7" s="10">
        <f>Assumptions!J48</f>
        <v>250</v>
      </c>
    </row>
    <row r="8" spans="1:19" x14ac:dyDescent="0.3">
      <c r="B8" t="s">
        <v>61</v>
      </c>
      <c r="H8" s="6" t="s">
        <v>41</v>
      </c>
      <c r="J8" s="12">
        <f>SUM(J5:J7)</f>
        <v>4000</v>
      </c>
      <c r="K8" s="17" t="s">
        <v>148</v>
      </c>
    </row>
    <row r="10" spans="1:19" x14ac:dyDescent="0.3">
      <c r="A10" t="s">
        <v>46</v>
      </c>
      <c r="H10" s="6" t="s">
        <v>149</v>
      </c>
      <c r="J10" s="9">
        <f>Assumptions!J55</f>
        <v>0.4</v>
      </c>
    </row>
    <row r="11" spans="1:19" x14ac:dyDescent="0.3">
      <c r="A11" t="s">
        <v>62</v>
      </c>
      <c r="H11" s="6" t="s">
        <v>41</v>
      </c>
      <c r="J11" s="14">
        <f>J8*J10</f>
        <v>1600</v>
      </c>
    </row>
    <row r="13" spans="1:19" x14ac:dyDescent="0.3">
      <c r="A13" s="3" t="s">
        <v>63</v>
      </c>
    </row>
    <row r="14" spans="1:19" x14ac:dyDescent="0.3">
      <c r="B14" t="s">
        <v>66</v>
      </c>
      <c r="H14" s="6" t="s">
        <v>41</v>
      </c>
      <c r="K14" s="15"/>
      <c r="L14" s="10">
        <f>K17</f>
        <v>1600</v>
      </c>
      <c r="M14" s="10">
        <f t="shared" ref="M14:R14" si="0">L17</f>
        <v>1600</v>
      </c>
      <c r="N14" s="10">
        <f t="shared" si="0"/>
        <v>1600</v>
      </c>
      <c r="O14" s="10">
        <f t="shared" si="0"/>
        <v>1440</v>
      </c>
      <c r="P14" s="10">
        <f t="shared" si="0"/>
        <v>1280</v>
      </c>
      <c r="Q14" s="10">
        <f t="shared" si="0"/>
        <v>1120</v>
      </c>
      <c r="R14" s="10">
        <f t="shared" si="0"/>
        <v>960</v>
      </c>
    </row>
    <row r="15" spans="1:19" x14ac:dyDescent="0.3">
      <c r="B15" t="s">
        <v>64</v>
      </c>
      <c r="H15" s="6" t="s">
        <v>41</v>
      </c>
      <c r="K15" s="10">
        <f>J11</f>
        <v>1600</v>
      </c>
      <c r="L15" s="10"/>
      <c r="M15" s="10"/>
      <c r="N15" s="10"/>
      <c r="O15" s="10"/>
      <c r="P15" s="10"/>
      <c r="Q15" s="10"/>
      <c r="R15" s="10"/>
    </row>
    <row r="16" spans="1:19" x14ac:dyDescent="0.3">
      <c r="B16" t="s">
        <v>65</v>
      </c>
      <c r="H16" s="6" t="s">
        <v>41</v>
      </c>
      <c r="K16" s="10">
        <f>-$J$11*Assumptions!K59</f>
        <v>0</v>
      </c>
      <c r="L16" s="10">
        <f>-$J$11*Assumptions!L59</f>
        <v>0</v>
      </c>
      <c r="M16" s="10">
        <f>-$J$11*Assumptions!M59</f>
        <v>0</v>
      </c>
      <c r="N16" s="10">
        <f>-$J$11*Assumptions!N59</f>
        <v>-160</v>
      </c>
      <c r="O16" s="10">
        <f>-$J$11*Assumptions!O59</f>
        <v>-160</v>
      </c>
      <c r="P16" s="10">
        <f>-$J$11*Assumptions!P59</f>
        <v>-160</v>
      </c>
      <c r="Q16" s="10">
        <f>-$J$11*Assumptions!Q59</f>
        <v>-160</v>
      </c>
      <c r="R16" s="10">
        <f>-$J$11*Assumptions!R59</f>
        <v>-160</v>
      </c>
    </row>
    <row r="17" spans="1:19" x14ac:dyDescent="0.3">
      <c r="B17" t="s">
        <v>67</v>
      </c>
      <c r="C17" s="18"/>
      <c r="H17" s="6" t="s">
        <v>41</v>
      </c>
      <c r="K17" s="12">
        <f>SUM(K14:K16)</f>
        <v>1600</v>
      </c>
      <c r="L17" s="12">
        <f t="shared" ref="L17:R17" si="1">SUM(L14:L16)</f>
        <v>1600</v>
      </c>
      <c r="M17" s="12">
        <f t="shared" si="1"/>
        <v>1600</v>
      </c>
      <c r="N17" s="12">
        <f t="shared" si="1"/>
        <v>1440</v>
      </c>
      <c r="O17" s="12">
        <f t="shared" si="1"/>
        <v>1280</v>
      </c>
      <c r="P17" s="12">
        <f t="shared" si="1"/>
        <v>1120</v>
      </c>
      <c r="Q17" s="12">
        <f t="shared" si="1"/>
        <v>960</v>
      </c>
      <c r="R17" s="12">
        <f t="shared" si="1"/>
        <v>800</v>
      </c>
    </row>
    <row r="19" spans="1:19" x14ac:dyDescent="0.3">
      <c r="A19" t="s">
        <v>69</v>
      </c>
      <c r="H19" s="6" t="s">
        <v>149</v>
      </c>
      <c r="J19" s="13">
        <f>Assumptions!J58</f>
        <v>0.12</v>
      </c>
    </row>
    <row r="20" spans="1:19" x14ac:dyDescent="0.3">
      <c r="A20" t="s">
        <v>68</v>
      </c>
      <c r="C20" s="18"/>
      <c r="H20" s="6" t="s">
        <v>41</v>
      </c>
      <c r="K20" s="16"/>
      <c r="L20" s="16"/>
      <c r="M20" s="14">
        <f>M14*$J$19</f>
        <v>192</v>
      </c>
      <c r="N20" s="14">
        <f t="shared" ref="N20:R20" si="2">N14*$J$19</f>
        <v>192</v>
      </c>
      <c r="O20" s="14">
        <f t="shared" si="2"/>
        <v>172.79999999999998</v>
      </c>
      <c r="P20" s="14">
        <f t="shared" si="2"/>
        <v>153.6</v>
      </c>
      <c r="Q20" s="14">
        <f t="shared" si="2"/>
        <v>134.4</v>
      </c>
      <c r="R20" s="14">
        <f t="shared" si="2"/>
        <v>115.19999999999999</v>
      </c>
    </row>
    <row r="21" spans="1:19" x14ac:dyDescent="0.3">
      <c r="B21" s="17"/>
    </row>
    <row r="26" spans="1:19" ht="15" thickBot="1" x14ac:dyDescent="0.35"/>
    <row r="27" spans="1:19" x14ac:dyDescent="0.3">
      <c r="A27" s="33" t="s">
        <v>146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5"/>
  <sheetViews>
    <sheetView showGridLines="0" zoomScaleNormal="100" workbookViewId="0">
      <pane xSplit="9" ySplit="3" topLeftCell="J4" activePane="bottomRight" state="frozen"/>
      <selection activeCell="K2" sqref="K2"/>
      <selection pane="topRight" activeCell="K2" sqref="K2"/>
      <selection pane="bottomLeft" activeCell="K2" sqref="K2"/>
      <selection pane="bottomRight" activeCell="L23" sqref="L23"/>
    </sheetView>
  </sheetViews>
  <sheetFormatPr defaultColWidth="0" defaultRowHeight="14.4" x14ac:dyDescent="0.3"/>
  <cols>
    <col min="1" max="1" width="2.21875" customWidth="1"/>
    <col min="2" max="2" width="44.77734375" customWidth="1"/>
    <col min="3" max="7" width="1.77734375" customWidth="1"/>
    <col min="8" max="8" width="18.21875" customWidth="1"/>
    <col min="9" max="9" width="1.77734375" customWidth="1"/>
    <col min="10" max="10" width="12.21875" customWidth="1"/>
    <col min="11" max="18" width="10.21875" customWidth="1"/>
    <col min="19" max="19" width="9.21875" customWidth="1"/>
    <col min="20" max="16384" width="9.21875" hidden="1"/>
  </cols>
  <sheetData>
    <row r="1" spans="1:19" s="2" customFormat="1" ht="21" x14ac:dyDescent="0.4">
      <c r="A1" s="28" t="s">
        <v>76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3" spans="1:19" x14ac:dyDescent="0.3">
      <c r="A3" s="30"/>
      <c r="B3" s="30"/>
      <c r="C3" s="30"/>
      <c r="D3" s="30"/>
      <c r="E3" s="30"/>
      <c r="F3" s="30"/>
      <c r="G3" s="30"/>
      <c r="H3" s="31"/>
      <c r="I3" s="30"/>
      <c r="J3" s="30"/>
      <c r="K3" s="32">
        <f>Assumptions!K3</f>
        <v>44926</v>
      </c>
      <c r="L3" s="32">
        <f>Assumptions!L3</f>
        <v>45291</v>
      </c>
      <c r="M3" s="32">
        <f>Assumptions!M3</f>
        <v>45657</v>
      </c>
      <c r="N3" s="32">
        <f>Assumptions!N3</f>
        <v>46022</v>
      </c>
      <c r="O3" s="32">
        <f>Assumptions!O3</f>
        <v>46387</v>
      </c>
      <c r="P3" s="32">
        <f>Assumptions!P3</f>
        <v>46752</v>
      </c>
      <c r="Q3" s="32">
        <f>Assumptions!Q3</f>
        <v>47118</v>
      </c>
      <c r="R3" s="32">
        <f>Assumptions!R3</f>
        <v>47483</v>
      </c>
    </row>
    <row r="4" spans="1:19" x14ac:dyDescent="0.3">
      <c r="A4" s="3" t="s">
        <v>59</v>
      </c>
      <c r="H4" s="6"/>
    </row>
    <row r="5" spans="1:19" x14ac:dyDescent="0.3">
      <c r="B5" t="s">
        <v>60</v>
      </c>
      <c r="H5" s="6" t="s">
        <v>41</v>
      </c>
      <c r="J5" s="10">
        <f>'Debt Sch.'!J5</f>
        <v>3000</v>
      </c>
    </row>
    <row r="6" spans="1:19" x14ac:dyDescent="0.3">
      <c r="B6" t="s">
        <v>40</v>
      </c>
      <c r="H6" s="6" t="s">
        <v>41</v>
      </c>
      <c r="J6" s="10">
        <f>'Debt Sch.'!J6</f>
        <v>750</v>
      </c>
    </row>
    <row r="7" spans="1:19" x14ac:dyDescent="0.3">
      <c r="B7" t="s">
        <v>42</v>
      </c>
      <c r="H7" s="6" t="s">
        <v>41</v>
      </c>
      <c r="J7" s="10">
        <f>'Debt Sch.'!J7</f>
        <v>250</v>
      </c>
    </row>
    <row r="8" spans="1:19" x14ac:dyDescent="0.3">
      <c r="B8" t="s">
        <v>61</v>
      </c>
      <c r="H8" s="6" t="s">
        <v>41</v>
      </c>
      <c r="J8" s="12">
        <f>SUM(J5:J7)</f>
        <v>4000</v>
      </c>
    </row>
    <row r="10" spans="1:19" x14ac:dyDescent="0.3">
      <c r="A10" t="s">
        <v>47</v>
      </c>
      <c r="H10" s="6" t="s">
        <v>149</v>
      </c>
      <c r="J10" s="9">
        <f>Assumptions!J56</f>
        <v>0.6</v>
      </c>
    </row>
    <row r="11" spans="1:19" x14ac:dyDescent="0.3">
      <c r="A11" t="s">
        <v>79</v>
      </c>
      <c r="H11" s="6" t="s">
        <v>41</v>
      </c>
      <c r="J11" s="14">
        <f>J8*J10</f>
        <v>2400</v>
      </c>
    </row>
    <row r="13" spans="1:19" x14ac:dyDescent="0.3">
      <c r="A13" s="3" t="s">
        <v>81</v>
      </c>
    </row>
    <row r="14" spans="1:19" x14ac:dyDescent="0.3">
      <c r="B14" t="s">
        <v>83</v>
      </c>
      <c r="H14" s="6" t="s">
        <v>41</v>
      </c>
      <c r="K14" s="15"/>
      <c r="L14" s="10">
        <f>K16</f>
        <v>2400</v>
      </c>
      <c r="M14" s="10">
        <f t="shared" ref="M14:R14" si="0">L16</f>
        <v>2400</v>
      </c>
      <c r="N14" s="10">
        <f t="shared" si="0"/>
        <v>2400</v>
      </c>
      <c r="O14" s="10">
        <f t="shared" si="0"/>
        <v>2400</v>
      </c>
      <c r="P14" s="10">
        <f t="shared" si="0"/>
        <v>2400</v>
      </c>
      <c r="Q14" s="10">
        <f t="shared" si="0"/>
        <v>2400</v>
      </c>
      <c r="R14" s="10">
        <f t="shared" si="0"/>
        <v>2400</v>
      </c>
    </row>
    <row r="15" spans="1:19" x14ac:dyDescent="0.3">
      <c r="B15" t="s">
        <v>80</v>
      </c>
      <c r="H15" s="6" t="s">
        <v>41</v>
      </c>
      <c r="K15" s="10">
        <f>J11</f>
        <v>2400</v>
      </c>
      <c r="L15" s="10"/>
      <c r="M15" s="10"/>
      <c r="N15" s="10"/>
      <c r="O15" s="10"/>
      <c r="P15" s="10"/>
      <c r="Q15" s="10"/>
      <c r="R15" s="10"/>
    </row>
    <row r="16" spans="1:19" x14ac:dyDescent="0.3">
      <c r="B16" t="s">
        <v>86</v>
      </c>
      <c r="H16" s="6" t="s">
        <v>41</v>
      </c>
      <c r="K16" s="12">
        <f>SUM(K14:K15)</f>
        <v>2400</v>
      </c>
      <c r="L16" s="12">
        <f>SUM(L14:L15)</f>
        <v>2400</v>
      </c>
      <c r="M16" s="12">
        <f t="shared" ref="M16:R16" si="1">SUM(M14:M15)</f>
        <v>2400</v>
      </c>
      <c r="N16" s="12">
        <f t="shared" si="1"/>
        <v>2400</v>
      </c>
      <c r="O16" s="12">
        <f t="shared" si="1"/>
        <v>2400</v>
      </c>
      <c r="P16" s="12">
        <f t="shared" si="1"/>
        <v>2400</v>
      </c>
      <c r="Q16" s="12">
        <f t="shared" si="1"/>
        <v>2400</v>
      </c>
      <c r="R16" s="12">
        <f t="shared" si="1"/>
        <v>2400</v>
      </c>
    </row>
    <row r="18" spans="1:19" x14ac:dyDescent="0.3">
      <c r="A18" s="3" t="s">
        <v>82</v>
      </c>
      <c r="C18" s="18"/>
    </row>
    <row r="19" spans="1:19" x14ac:dyDescent="0.3">
      <c r="B19" t="s">
        <v>83</v>
      </c>
      <c r="H19" s="6" t="s">
        <v>41</v>
      </c>
      <c r="M19" s="10">
        <f>L22</f>
        <v>0</v>
      </c>
      <c r="N19" s="10">
        <f t="shared" ref="N19:R19" si="2">M22</f>
        <v>605.30024999999978</v>
      </c>
      <c r="O19" s="10">
        <f t="shared" si="2"/>
        <v>1385.793975</v>
      </c>
      <c r="P19" s="10">
        <f t="shared" si="2"/>
        <v>2385.4336012500003</v>
      </c>
      <c r="Q19" s="10">
        <f t="shared" si="2"/>
        <v>3323.0196791250009</v>
      </c>
      <c r="R19" s="10">
        <f t="shared" si="2"/>
        <v>4391.0707187006265</v>
      </c>
    </row>
    <row r="20" spans="1:19" x14ac:dyDescent="0.3">
      <c r="B20" s="23" t="s">
        <v>84</v>
      </c>
      <c r="C20" s="23"/>
      <c r="D20" s="23"/>
      <c r="E20" s="23"/>
      <c r="F20" s="23"/>
      <c r="G20" s="23"/>
      <c r="H20" s="24" t="s">
        <v>41</v>
      </c>
      <c r="M20" s="10">
        <f>PL!M19</f>
        <v>605.30024999999978</v>
      </c>
      <c r="N20" s="10">
        <f>PL!N19</f>
        <v>780.49372500000027</v>
      </c>
      <c r="O20" s="10">
        <f>PL!O19</f>
        <v>999.63962625000011</v>
      </c>
      <c r="P20" s="10">
        <f>PL!P19</f>
        <v>1250.1147705000005</v>
      </c>
      <c r="Q20" s="10">
        <f>PL!Q19</f>
        <v>1424.0680527674999</v>
      </c>
      <c r="R20" s="10">
        <f>PL!R19</f>
        <v>1562.6752341487502</v>
      </c>
    </row>
    <row r="21" spans="1:19" x14ac:dyDescent="0.3">
      <c r="B21" s="23" t="s">
        <v>85</v>
      </c>
      <c r="C21" s="23"/>
      <c r="D21" s="23"/>
      <c r="E21" s="23"/>
      <c r="F21" s="23"/>
      <c r="G21" s="23"/>
      <c r="H21" s="24" t="s">
        <v>41</v>
      </c>
      <c r="M21" s="10">
        <f>PL!M23</f>
        <v>0</v>
      </c>
      <c r="N21" s="10">
        <f>PL!N23</f>
        <v>0</v>
      </c>
      <c r="O21" s="10">
        <f>PL!O23</f>
        <v>0</v>
      </c>
      <c r="P21" s="10">
        <f>PL!P23</f>
        <v>-312.52869262500013</v>
      </c>
      <c r="Q21" s="10">
        <f>PL!Q23</f>
        <v>-356.01701319187498</v>
      </c>
      <c r="R21" s="10">
        <f>PL!R23</f>
        <v>-390.66880853718754</v>
      </c>
    </row>
    <row r="22" spans="1:19" x14ac:dyDescent="0.3">
      <c r="B22" t="s">
        <v>86</v>
      </c>
      <c r="C22" s="18"/>
      <c r="H22" s="6" t="s">
        <v>41</v>
      </c>
      <c r="M22" s="12">
        <f>SUM(M19:M21)</f>
        <v>605.30024999999978</v>
      </c>
      <c r="N22" s="12">
        <f t="shared" ref="N22:R22" si="3">SUM(N19:N21)</f>
        <v>1385.793975</v>
      </c>
      <c r="O22" s="12">
        <f t="shared" si="3"/>
        <v>2385.4336012500003</v>
      </c>
      <c r="P22" s="12">
        <f t="shared" si="3"/>
        <v>3323.0196791250009</v>
      </c>
      <c r="Q22" s="12">
        <f t="shared" si="3"/>
        <v>4391.0707187006265</v>
      </c>
      <c r="R22" s="12">
        <f t="shared" si="3"/>
        <v>5563.0771443121885</v>
      </c>
    </row>
    <row r="24" spans="1:19" ht="15" thickBot="1" x14ac:dyDescent="0.35"/>
    <row r="25" spans="1:19" x14ac:dyDescent="0.3">
      <c r="A25" s="33" t="s">
        <v>146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9"/>
  <sheetViews>
    <sheetView showGridLines="0" zoomScaleNormal="100" workbookViewId="0">
      <pane xSplit="9" ySplit="3" topLeftCell="J4" activePane="bottomRight" state="frozen"/>
      <selection activeCell="K2" sqref="K2"/>
      <selection pane="topRight" activeCell="K2" sqref="K2"/>
      <selection pane="bottomLeft" activeCell="K2" sqref="K2"/>
      <selection pane="bottomRight" activeCell="L57" sqref="L57"/>
    </sheetView>
  </sheetViews>
  <sheetFormatPr defaultColWidth="0" defaultRowHeight="14.4" x14ac:dyDescent="0.3"/>
  <cols>
    <col min="1" max="1" width="2.21875" customWidth="1"/>
    <col min="2" max="2" width="38.44140625" customWidth="1"/>
    <col min="3" max="7" width="1.77734375" customWidth="1"/>
    <col min="8" max="8" width="18.21875" style="6" customWidth="1"/>
    <col min="9" max="9" width="1.77734375" customWidth="1"/>
    <col min="10" max="10" width="12.21875" customWidth="1"/>
    <col min="11" max="11" width="10.21875" customWidth="1"/>
    <col min="12" max="12" width="16.33203125" bestFit="1" customWidth="1"/>
    <col min="13" max="18" width="10.21875" customWidth="1"/>
    <col min="19" max="19" width="9.21875" customWidth="1"/>
    <col min="20" max="16384" width="9.21875" hidden="1"/>
  </cols>
  <sheetData>
    <row r="1" spans="1:19" s="2" customFormat="1" ht="21" x14ac:dyDescent="0.4">
      <c r="A1" s="28" t="s">
        <v>75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3" spans="1:19" x14ac:dyDescent="0.3">
      <c r="A3" s="30"/>
      <c r="B3" s="30"/>
      <c r="C3" s="30"/>
      <c r="D3" s="30"/>
      <c r="E3" s="30"/>
      <c r="F3" s="30"/>
      <c r="G3" s="30"/>
      <c r="H3" s="31"/>
      <c r="I3" s="30"/>
      <c r="J3" s="30"/>
      <c r="K3" s="32">
        <f>Assumptions!K3</f>
        <v>44926</v>
      </c>
      <c r="L3" s="32">
        <f>Assumptions!L3</f>
        <v>45291</v>
      </c>
      <c r="M3" s="32">
        <f>Assumptions!M3</f>
        <v>45657</v>
      </c>
      <c r="N3" s="32">
        <f>Assumptions!N3</f>
        <v>46022</v>
      </c>
      <c r="O3" s="32">
        <f>Assumptions!O3</f>
        <v>46387</v>
      </c>
      <c r="P3" s="32">
        <f>Assumptions!P3</f>
        <v>46752</v>
      </c>
      <c r="Q3" s="32">
        <f>Assumptions!Q3</f>
        <v>47118</v>
      </c>
      <c r="R3" s="32">
        <f>Assumptions!R3</f>
        <v>47483</v>
      </c>
    </row>
    <row r="4" spans="1:19" x14ac:dyDescent="0.3">
      <c r="A4" s="3" t="s">
        <v>124</v>
      </c>
      <c r="K4" s="10"/>
      <c r="L4" s="10"/>
      <c r="M4" s="10"/>
      <c r="N4" s="10"/>
      <c r="O4" s="10"/>
      <c r="P4" s="10"/>
      <c r="Q4" s="10"/>
      <c r="R4" s="10"/>
    </row>
    <row r="5" spans="1:19" x14ac:dyDescent="0.3">
      <c r="B5" t="s">
        <v>83</v>
      </c>
      <c r="H5" s="24" t="s">
        <v>41</v>
      </c>
      <c r="K5" s="15"/>
      <c r="L5" s="10">
        <f>K7</f>
        <v>3000</v>
      </c>
      <c r="M5" s="10">
        <f t="shared" ref="M5:R5" si="0">L7</f>
        <v>3000</v>
      </c>
      <c r="N5" s="10">
        <f t="shared" si="0"/>
        <v>3000</v>
      </c>
      <c r="O5" s="10">
        <f t="shared" si="0"/>
        <v>3000</v>
      </c>
      <c r="P5" s="10">
        <f t="shared" si="0"/>
        <v>3000</v>
      </c>
      <c r="Q5" s="10">
        <f t="shared" si="0"/>
        <v>3000</v>
      </c>
      <c r="R5" s="10">
        <f t="shared" si="0"/>
        <v>3000</v>
      </c>
    </row>
    <row r="6" spans="1:19" x14ac:dyDescent="0.3">
      <c r="B6" t="s">
        <v>125</v>
      </c>
      <c r="H6" s="24" t="s">
        <v>41</v>
      </c>
      <c r="K6" s="10">
        <f>'Debt Sch.'!J5</f>
        <v>3000</v>
      </c>
      <c r="L6" s="10"/>
      <c r="M6" s="10"/>
      <c r="N6" s="10"/>
      <c r="O6" s="10"/>
      <c r="P6" s="10"/>
      <c r="Q6" s="10"/>
      <c r="R6" s="10"/>
    </row>
    <row r="7" spans="1:19" x14ac:dyDescent="0.3">
      <c r="B7" t="s">
        <v>86</v>
      </c>
      <c r="C7" s="18"/>
      <c r="H7" s="24" t="s">
        <v>41</v>
      </c>
      <c r="K7" s="12">
        <f>SUM(K5:K6)</f>
        <v>3000</v>
      </c>
      <c r="L7" s="12">
        <f t="shared" ref="L7:R7" si="1">SUM(L5:L6)</f>
        <v>3000</v>
      </c>
      <c r="M7" s="12">
        <f t="shared" si="1"/>
        <v>3000</v>
      </c>
      <c r="N7" s="12">
        <f t="shared" si="1"/>
        <v>3000</v>
      </c>
      <c r="O7" s="12">
        <f t="shared" si="1"/>
        <v>3000</v>
      </c>
      <c r="P7" s="12">
        <f t="shared" si="1"/>
        <v>3000</v>
      </c>
      <c r="Q7" s="12">
        <f t="shared" si="1"/>
        <v>3000</v>
      </c>
      <c r="R7" s="12">
        <f t="shared" si="1"/>
        <v>3000</v>
      </c>
    </row>
    <row r="8" spans="1:19" x14ac:dyDescent="0.3">
      <c r="K8" s="10"/>
      <c r="L8" s="10"/>
      <c r="M8" s="10"/>
      <c r="N8" s="10"/>
      <c r="O8" s="10"/>
      <c r="P8" s="10"/>
      <c r="Q8" s="10"/>
      <c r="R8" s="10"/>
    </row>
    <row r="9" spans="1:19" x14ac:dyDescent="0.3">
      <c r="A9" s="3" t="s">
        <v>126</v>
      </c>
      <c r="K9" s="10"/>
      <c r="L9" s="25"/>
      <c r="M9" s="10"/>
      <c r="N9" s="10"/>
      <c r="O9" s="10"/>
      <c r="P9" s="10"/>
      <c r="Q9" s="10"/>
      <c r="R9" s="10"/>
    </row>
    <row r="10" spans="1:19" x14ac:dyDescent="0.3">
      <c r="B10" t="s">
        <v>83</v>
      </c>
      <c r="H10" s="24" t="s">
        <v>41</v>
      </c>
      <c r="K10" s="15"/>
      <c r="L10" s="10">
        <f>K12</f>
        <v>750</v>
      </c>
      <c r="M10" s="10">
        <f t="shared" ref="M10:R10" si="2">L12</f>
        <v>750</v>
      </c>
      <c r="N10" s="10">
        <f t="shared" si="2"/>
        <v>750</v>
      </c>
      <c r="O10" s="10">
        <f t="shared" si="2"/>
        <v>750</v>
      </c>
      <c r="P10" s="10">
        <f t="shared" si="2"/>
        <v>750</v>
      </c>
      <c r="Q10" s="10">
        <f t="shared" si="2"/>
        <v>750</v>
      </c>
      <c r="R10" s="10">
        <f t="shared" si="2"/>
        <v>750</v>
      </c>
    </row>
    <row r="11" spans="1:19" x14ac:dyDescent="0.3">
      <c r="B11" t="s">
        <v>127</v>
      </c>
      <c r="H11" s="24" t="s">
        <v>41</v>
      </c>
      <c r="K11" s="10">
        <f>J17</f>
        <v>750</v>
      </c>
      <c r="L11" s="10"/>
      <c r="M11" s="10"/>
      <c r="N11" s="10"/>
      <c r="O11" s="10"/>
      <c r="P11" s="10"/>
      <c r="Q11" s="10"/>
      <c r="R11" s="10"/>
    </row>
    <row r="12" spans="1:19" x14ac:dyDescent="0.3">
      <c r="B12" t="s">
        <v>86</v>
      </c>
      <c r="H12" s="24" t="s">
        <v>41</v>
      </c>
      <c r="K12" s="12">
        <f>SUM(K10:K11)</f>
        <v>750</v>
      </c>
      <c r="L12" s="12">
        <f>SUM(L10:L11)</f>
        <v>750</v>
      </c>
      <c r="M12" s="12">
        <f t="shared" ref="M12:R12" si="3">SUM(M10:M11)</f>
        <v>750</v>
      </c>
      <c r="N12" s="12">
        <f t="shared" si="3"/>
        <v>750</v>
      </c>
      <c r="O12" s="12">
        <f t="shared" si="3"/>
        <v>750</v>
      </c>
      <c r="P12" s="12">
        <f t="shared" si="3"/>
        <v>750</v>
      </c>
      <c r="Q12" s="12">
        <f t="shared" si="3"/>
        <v>750</v>
      </c>
      <c r="R12" s="12">
        <f t="shared" si="3"/>
        <v>750</v>
      </c>
    </row>
    <row r="13" spans="1:19" x14ac:dyDescent="0.3">
      <c r="K13" s="10"/>
      <c r="L13" s="10"/>
      <c r="M13" s="10"/>
      <c r="N13" s="10"/>
      <c r="O13" s="10"/>
      <c r="P13" s="10"/>
      <c r="Q13" s="10"/>
      <c r="R13" s="10"/>
    </row>
    <row r="14" spans="1:19" x14ac:dyDescent="0.3">
      <c r="A14" s="3" t="s">
        <v>128</v>
      </c>
      <c r="K14" s="10"/>
      <c r="L14" s="10"/>
      <c r="M14" s="10"/>
      <c r="N14" s="10"/>
      <c r="O14" s="10"/>
      <c r="P14" s="10"/>
      <c r="Q14" s="10"/>
      <c r="R14" s="10"/>
    </row>
    <row r="15" spans="1:19" x14ac:dyDescent="0.3">
      <c r="B15" t="s">
        <v>129</v>
      </c>
      <c r="J15" s="6" t="s">
        <v>130</v>
      </c>
      <c r="K15" s="10"/>
      <c r="L15" s="10"/>
      <c r="M15" s="10"/>
      <c r="N15" s="10"/>
      <c r="O15" s="10"/>
      <c r="P15" s="10"/>
      <c r="Q15" s="10"/>
      <c r="R15" s="10"/>
    </row>
    <row r="16" spans="1:19" x14ac:dyDescent="0.3">
      <c r="B16" t="s">
        <v>44</v>
      </c>
      <c r="H16" s="6" t="s">
        <v>39</v>
      </c>
      <c r="J16" s="14">
        <f>Assumptions!J51</f>
        <v>30</v>
      </c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B17" t="s">
        <v>131</v>
      </c>
      <c r="H17" s="24" t="s">
        <v>41</v>
      </c>
      <c r="J17" s="14">
        <f>Assumptions!J47</f>
        <v>750</v>
      </c>
      <c r="K17" s="10"/>
      <c r="L17" s="10"/>
      <c r="M17" s="10"/>
      <c r="N17" s="10"/>
      <c r="O17" s="10"/>
      <c r="P17" s="10"/>
      <c r="Q17" s="10"/>
      <c r="R17" s="10"/>
    </row>
    <row r="18" spans="1:18" x14ac:dyDescent="0.3">
      <c r="B18" t="s">
        <v>100</v>
      </c>
      <c r="H18" s="24" t="s">
        <v>41</v>
      </c>
      <c r="J18" s="38">
        <f>J17/J16</f>
        <v>25</v>
      </c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K19" s="10"/>
      <c r="L19" s="10"/>
      <c r="M19" s="25"/>
      <c r="N19" s="10"/>
      <c r="O19" s="10"/>
      <c r="P19" s="10"/>
      <c r="Q19" s="10"/>
      <c r="R19" s="10"/>
    </row>
    <row r="20" spans="1:18" x14ac:dyDescent="0.3">
      <c r="A20" s="3" t="s">
        <v>132</v>
      </c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B21" t="s">
        <v>83</v>
      </c>
      <c r="H21" s="24" t="s">
        <v>41</v>
      </c>
      <c r="K21" s="15"/>
      <c r="L21" s="15"/>
      <c r="M21" s="15"/>
      <c r="N21" s="10">
        <f>M23</f>
        <v>25</v>
      </c>
      <c r="O21" s="10">
        <f t="shared" ref="O21:R21" si="4">N23</f>
        <v>50</v>
      </c>
      <c r="P21" s="10">
        <f t="shared" si="4"/>
        <v>75</v>
      </c>
      <c r="Q21" s="10">
        <f t="shared" si="4"/>
        <v>100</v>
      </c>
      <c r="R21" s="10">
        <f t="shared" si="4"/>
        <v>125</v>
      </c>
    </row>
    <row r="22" spans="1:18" x14ac:dyDescent="0.3">
      <c r="B22" t="s">
        <v>133</v>
      </c>
      <c r="H22" s="24" t="s">
        <v>41</v>
      </c>
      <c r="K22" s="15"/>
      <c r="L22" s="15"/>
      <c r="M22" s="10">
        <f>$J$18</f>
        <v>25</v>
      </c>
      <c r="N22" s="10">
        <f t="shared" ref="N22:R22" si="5">$J$18</f>
        <v>25</v>
      </c>
      <c r="O22" s="10">
        <f t="shared" si="5"/>
        <v>25</v>
      </c>
      <c r="P22" s="10">
        <f t="shared" si="5"/>
        <v>25</v>
      </c>
      <c r="Q22" s="10">
        <f t="shared" si="5"/>
        <v>25</v>
      </c>
      <c r="R22" s="10">
        <f t="shared" si="5"/>
        <v>25</v>
      </c>
    </row>
    <row r="23" spans="1:18" x14ac:dyDescent="0.3">
      <c r="B23" t="s">
        <v>86</v>
      </c>
      <c r="H23" s="24" t="s">
        <v>41</v>
      </c>
      <c r="K23" s="15"/>
      <c r="L23" s="15"/>
      <c r="M23" s="12">
        <f>SUM(M21:M22)</f>
        <v>25</v>
      </c>
      <c r="N23" s="12">
        <f>SUM(N21:N22)</f>
        <v>50</v>
      </c>
      <c r="O23" s="12">
        <f t="shared" ref="O23:R23" si="6">SUM(O21:O22)</f>
        <v>75</v>
      </c>
      <c r="P23" s="12">
        <f t="shared" si="6"/>
        <v>100</v>
      </c>
      <c r="Q23" s="12">
        <f t="shared" si="6"/>
        <v>125</v>
      </c>
      <c r="R23" s="12">
        <f t="shared" si="6"/>
        <v>150</v>
      </c>
    </row>
    <row r="24" spans="1:18" x14ac:dyDescent="0.3">
      <c r="K24" s="10"/>
      <c r="L24" s="10"/>
      <c r="M24" s="10"/>
      <c r="N24" s="10"/>
      <c r="O24" s="10"/>
      <c r="P24" s="10"/>
      <c r="Q24" s="10"/>
      <c r="R24" s="10"/>
    </row>
    <row r="25" spans="1:18" x14ac:dyDescent="0.3">
      <c r="A25" s="3" t="s">
        <v>134</v>
      </c>
      <c r="K25" s="10"/>
      <c r="L25" s="10"/>
      <c r="M25" s="10"/>
      <c r="N25" s="10"/>
      <c r="O25" s="10"/>
      <c r="P25" s="10"/>
      <c r="Q25" s="10"/>
      <c r="R25" s="10"/>
    </row>
    <row r="26" spans="1:18" x14ac:dyDescent="0.3">
      <c r="B26" t="s">
        <v>135</v>
      </c>
      <c r="H26" s="24" t="s">
        <v>41</v>
      </c>
      <c r="K26" s="10"/>
      <c r="L26" s="10"/>
      <c r="M26" s="10">
        <f>M12</f>
        <v>750</v>
      </c>
      <c r="N26" s="10">
        <f t="shared" ref="N26:R26" si="7">N12</f>
        <v>750</v>
      </c>
      <c r="O26" s="10">
        <f t="shared" si="7"/>
        <v>750</v>
      </c>
      <c r="P26" s="10">
        <f t="shared" si="7"/>
        <v>750</v>
      </c>
      <c r="Q26" s="10">
        <f t="shared" si="7"/>
        <v>750</v>
      </c>
      <c r="R26" s="10">
        <f t="shared" si="7"/>
        <v>750</v>
      </c>
    </row>
    <row r="27" spans="1:18" x14ac:dyDescent="0.3">
      <c r="B27" t="s">
        <v>136</v>
      </c>
      <c r="H27" s="24" t="s">
        <v>41</v>
      </c>
      <c r="K27" s="10"/>
      <c r="L27" s="10"/>
      <c r="M27" s="10">
        <f t="shared" ref="M27:R27" si="8">-M23</f>
        <v>-25</v>
      </c>
      <c r="N27" s="10">
        <f t="shared" si="8"/>
        <v>-50</v>
      </c>
      <c r="O27" s="10">
        <f t="shared" si="8"/>
        <v>-75</v>
      </c>
      <c r="P27" s="10">
        <f t="shared" si="8"/>
        <v>-100</v>
      </c>
      <c r="Q27" s="10">
        <f t="shared" si="8"/>
        <v>-125</v>
      </c>
      <c r="R27" s="10">
        <f t="shared" si="8"/>
        <v>-150</v>
      </c>
    </row>
    <row r="28" spans="1:18" x14ac:dyDescent="0.3">
      <c r="B28" t="s">
        <v>137</v>
      </c>
      <c r="H28" s="24" t="s">
        <v>41</v>
      </c>
      <c r="K28" s="10"/>
      <c r="L28" s="10"/>
      <c r="M28" s="12">
        <f>SUM(M26:M27)</f>
        <v>725</v>
      </c>
      <c r="N28" s="12">
        <f>SUM(N26:N27)</f>
        <v>700</v>
      </c>
      <c r="O28" s="12">
        <f>SUM(O26:O27)</f>
        <v>675</v>
      </c>
      <c r="P28" s="12">
        <f t="shared" ref="P28:R28" si="9">SUM(P26:P27)</f>
        <v>650</v>
      </c>
      <c r="Q28" s="12">
        <f t="shared" si="9"/>
        <v>625</v>
      </c>
      <c r="R28" s="12">
        <f t="shared" si="9"/>
        <v>600</v>
      </c>
    </row>
    <row r="29" spans="1:18" x14ac:dyDescent="0.3"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3" t="s">
        <v>138</v>
      </c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B31" t="s">
        <v>83</v>
      </c>
      <c r="H31" s="24" t="s">
        <v>41</v>
      </c>
      <c r="K31" s="15"/>
      <c r="L31" s="10">
        <f>K33</f>
        <v>250</v>
      </c>
      <c r="M31" s="10">
        <f t="shared" ref="M31:R31" si="10">L33</f>
        <v>250</v>
      </c>
      <c r="N31" s="10">
        <f t="shared" si="10"/>
        <v>250</v>
      </c>
      <c r="O31" s="10">
        <f t="shared" si="10"/>
        <v>250</v>
      </c>
      <c r="P31" s="10">
        <f t="shared" si="10"/>
        <v>250</v>
      </c>
      <c r="Q31" s="10">
        <f t="shared" si="10"/>
        <v>250</v>
      </c>
      <c r="R31" s="10">
        <f t="shared" si="10"/>
        <v>250</v>
      </c>
    </row>
    <row r="32" spans="1:18" x14ac:dyDescent="0.3">
      <c r="B32" t="s">
        <v>127</v>
      </c>
      <c r="H32" s="24" t="s">
        <v>41</v>
      </c>
      <c r="K32" s="10">
        <f>J38</f>
        <v>250</v>
      </c>
      <c r="L32" s="10"/>
      <c r="M32" s="10"/>
      <c r="N32" s="10"/>
      <c r="O32" s="10"/>
      <c r="P32" s="10"/>
      <c r="Q32" s="10"/>
      <c r="R32" s="10"/>
    </row>
    <row r="33" spans="1:18" x14ac:dyDescent="0.3">
      <c r="B33" t="s">
        <v>86</v>
      </c>
      <c r="H33" s="24" t="s">
        <v>41</v>
      </c>
      <c r="K33" s="12">
        <f>SUM(K31:K32)</f>
        <v>250</v>
      </c>
      <c r="L33" s="12">
        <f>SUM(L31:L32)</f>
        <v>250</v>
      </c>
      <c r="M33" s="12">
        <f t="shared" ref="M33:R33" si="11">SUM(M31:M32)</f>
        <v>250</v>
      </c>
      <c r="N33" s="12">
        <f t="shared" si="11"/>
        <v>250</v>
      </c>
      <c r="O33" s="12">
        <f t="shared" si="11"/>
        <v>250</v>
      </c>
      <c r="P33" s="12">
        <f t="shared" si="11"/>
        <v>250</v>
      </c>
      <c r="Q33" s="12">
        <f t="shared" si="11"/>
        <v>250</v>
      </c>
      <c r="R33" s="12">
        <f t="shared" si="11"/>
        <v>250</v>
      </c>
    </row>
    <row r="34" spans="1:18" x14ac:dyDescent="0.3"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3" t="s">
        <v>139</v>
      </c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B36" t="s">
        <v>129</v>
      </c>
      <c r="J36" s="6" t="s">
        <v>130</v>
      </c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B37" t="s">
        <v>44</v>
      </c>
      <c r="H37" s="6" t="s">
        <v>39</v>
      </c>
      <c r="J37" s="14">
        <f>Assumptions!J52</f>
        <v>10</v>
      </c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B38" t="s">
        <v>131</v>
      </c>
      <c r="H38" s="24" t="s">
        <v>41</v>
      </c>
      <c r="J38" s="14">
        <f>Assumptions!J48</f>
        <v>250</v>
      </c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B39" t="s">
        <v>100</v>
      </c>
      <c r="H39" s="24" t="s">
        <v>41</v>
      </c>
      <c r="J39" s="14">
        <f>J38/J37</f>
        <v>25</v>
      </c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3" t="s">
        <v>140</v>
      </c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B42" t="s">
        <v>83</v>
      </c>
      <c r="H42" s="24" t="s">
        <v>41</v>
      </c>
      <c r="K42" s="10"/>
      <c r="L42" s="10"/>
      <c r="M42" s="15"/>
      <c r="N42" s="10">
        <f>M44</f>
        <v>25</v>
      </c>
      <c r="O42" s="10">
        <f t="shared" ref="O42:R42" si="12">N44</f>
        <v>50</v>
      </c>
      <c r="P42" s="10">
        <f t="shared" si="12"/>
        <v>75</v>
      </c>
      <c r="Q42" s="10">
        <f t="shared" si="12"/>
        <v>100</v>
      </c>
      <c r="R42" s="10">
        <f t="shared" si="12"/>
        <v>125</v>
      </c>
    </row>
    <row r="43" spans="1:18" x14ac:dyDescent="0.3">
      <c r="B43" t="s">
        <v>133</v>
      </c>
      <c r="H43" s="24" t="s">
        <v>41</v>
      </c>
      <c r="K43" s="10"/>
      <c r="L43" s="10"/>
      <c r="M43" s="10">
        <f>$J$39</f>
        <v>25</v>
      </c>
      <c r="N43" s="10">
        <f t="shared" ref="N43:R43" si="13">$J$39</f>
        <v>25</v>
      </c>
      <c r="O43" s="10">
        <f t="shared" si="13"/>
        <v>25</v>
      </c>
      <c r="P43" s="10">
        <f t="shared" si="13"/>
        <v>25</v>
      </c>
      <c r="Q43" s="10">
        <f t="shared" si="13"/>
        <v>25</v>
      </c>
      <c r="R43" s="10">
        <f t="shared" si="13"/>
        <v>25</v>
      </c>
    </row>
    <row r="44" spans="1:18" x14ac:dyDescent="0.3">
      <c r="B44" t="s">
        <v>86</v>
      </c>
      <c r="H44" s="24" t="s">
        <v>41</v>
      </c>
      <c r="K44" s="10"/>
      <c r="L44" s="10"/>
      <c r="M44" s="12">
        <f>SUM(M42:M43)</f>
        <v>25</v>
      </c>
      <c r="N44" s="12">
        <f>SUM(N42:N43)</f>
        <v>50</v>
      </c>
      <c r="O44" s="12">
        <f t="shared" ref="O44:R44" si="14">SUM(O42:O43)</f>
        <v>75</v>
      </c>
      <c r="P44" s="12">
        <f t="shared" si="14"/>
        <v>100</v>
      </c>
      <c r="Q44" s="12">
        <f t="shared" si="14"/>
        <v>125</v>
      </c>
      <c r="R44" s="12">
        <f t="shared" si="14"/>
        <v>150</v>
      </c>
    </row>
    <row r="45" spans="1:18" x14ac:dyDescent="0.3"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3" t="s">
        <v>141</v>
      </c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B47" t="s">
        <v>135</v>
      </c>
      <c r="H47" s="24" t="s">
        <v>41</v>
      </c>
      <c r="K47" s="10"/>
      <c r="L47" s="10"/>
      <c r="M47" s="10">
        <f>M33</f>
        <v>250</v>
      </c>
      <c r="N47" s="10">
        <f t="shared" ref="N47:R47" si="15">N33</f>
        <v>250</v>
      </c>
      <c r="O47" s="10">
        <f t="shared" si="15"/>
        <v>250</v>
      </c>
      <c r="P47" s="10">
        <f t="shared" si="15"/>
        <v>250</v>
      </c>
      <c r="Q47" s="10">
        <f t="shared" si="15"/>
        <v>250</v>
      </c>
      <c r="R47" s="10">
        <f t="shared" si="15"/>
        <v>250</v>
      </c>
    </row>
    <row r="48" spans="1:18" x14ac:dyDescent="0.3">
      <c r="B48" t="s">
        <v>136</v>
      </c>
      <c r="H48" s="24" t="s">
        <v>41</v>
      </c>
      <c r="K48" s="10"/>
      <c r="L48" s="10"/>
      <c r="M48" s="10">
        <f>-M44</f>
        <v>-25</v>
      </c>
      <c r="N48" s="10">
        <f t="shared" ref="N48:R48" si="16">-N44</f>
        <v>-50</v>
      </c>
      <c r="O48" s="10">
        <f t="shared" si="16"/>
        <v>-75</v>
      </c>
      <c r="P48" s="10">
        <f t="shared" si="16"/>
        <v>-100</v>
      </c>
      <c r="Q48" s="10">
        <f t="shared" si="16"/>
        <v>-125</v>
      </c>
      <c r="R48" s="10">
        <f t="shared" si="16"/>
        <v>-150</v>
      </c>
    </row>
    <row r="49" spans="1:19" x14ac:dyDescent="0.3">
      <c r="B49" t="s">
        <v>137</v>
      </c>
      <c r="H49" s="24" t="s">
        <v>41</v>
      </c>
      <c r="K49" s="10"/>
      <c r="L49" s="10"/>
      <c r="M49" s="12">
        <f>SUM(M47:M48)</f>
        <v>225</v>
      </c>
      <c r="N49" s="12">
        <f t="shared" ref="N49:R49" si="17">SUM(N47:N48)</f>
        <v>200</v>
      </c>
      <c r="O49" s="12">
        <f t="shared" si="17"/>
        <v>175</v>
      </c>
      <c r="P49" s="12">
        <f t="shared" si="17"/>
        <v>150</v>
      </c>
      <c r="Q49" s="12">
        <f t="shared" si="17"/>
        <v>125</v>
      </c>
      <c r="R49" s="12">
        <f t="shared" si="17"/>
        <v>100</v>
      </c>
    </row>
    <row r="50" spans="1:19" x14ac:dyDescent="0.3">
      <c r="K50" s="10"/>
      <c r="L50" s="10"/>
      <c r="M50" s="10"/>
      <c r="N50" s="10"/>
      <c r="O50" s="10"/>
      <c r="P50" s="10"/>
      <c r="Q50" s="10"/>
      <c r="R50" s="10"/>
    </row>
    <row r="51" spans="1:19" x14ac:dyDescent="0.3">
      <c r="A51" s="3" t="s">
        <v>144</v>
      </c>
      <c r="K51" s="10"/>
      <c r="L51" s="10"/>
      <c r="M51" s="10"/>
      <c r="N51" s="10"/>
      <c r="O51" s="10"/>
      <c r="P51" s="10"/>
      <c r="Q51" s="10"/>
      <c r="R51" s="10"/>
    </row>
    <row r="52" spans="1:19" x14ac:dyDescent="0.3">
      <c r="B52" t="s">
        <v>142</v>
      </c>
      <c r="H52" s="24" t="s">
        <v>41</v>
      </c>
      <c r="K52" s="10"/>
      <c r="L52" s="10"/>
      <c r="M52" s="10">
        <f>M22</f>
        <v>25</v>
      </c>
      <c r="N52" s="10">
        <f t="shared" ref="N52:R52" si="18">N22</f>
        <v>25</v>
      </c>
      <c r="O52" s="10">
        <f t="shared" si="18"/>
        <v>25</v>
      </c>
      <c r="P52" s="10">
        <f t="shared" si="18"/>
        <v>25</v>
      </c>
      <c r="Q52" s="10">
        <f t="shared" si="18"/>
        <v>25</v>
      </c>
      <c r="R52" s="10">
        <f t="shared" si="18"/>
        <v>25</v>
      </c>
    </row>
    <row r="53" spans="1:19" x14ac:dyDescent="0.3">
      <c r="B53" t="s">
        <v>143</v>
      </c>
      <c r="H53" s="24" t="s">
        <v>41</v>
      </c>
      <c r="K53" s="10"/>
      <c r="L53" s="10"/>
      <c r="M53" s="10">
        <f>M43</f>
        <v>25</v>
      </c>
      <c r="N53" s="10">
        <f t="shared" ref="N53:R53" si="19">N43</f>
        <v>25</v>
      </c>
      <c r="O53" s="10">
        <f t="shared" si="19"/>
        <v>25</v>
      </c>
      <c r="P53" s="10">
        <f t="shared" si="19"/>
        <v>25</v>
      </c>
      <c r="Q53" s="10">
        <f t="shared" si="19"/>
        <v>25</v>
      </c>
      <c r="R53" s="10">
        <f t="shared" si="19"/>
        <v>25</v>
      </c>
    </row>
    <row r="54" spans="1:19" x14ac:dyDescent="0.3">
      <c r="B54" t="s">
        <v>145</v>
      </c>
      <c r="C54" s="18"/>
      <c r="H54" s="24" t="s">
        <v>41</v>
      </c>
      <c r="K54" s="10"/>
      <c r="L54" s="10"/>
      <c r="M54" s="12">
        <f>SUM(M52:M53)</f>
        <v>50</v>
      </c>
      <c r="N54" s="12">
        <f t="shared" ref="N54:R54" si="20">SUM(N52:N53)</f>
        <v>50</v>
      </c>
      <c r="O54" s="12">
        <f t="shared" si="20"/>
        <v>50</v>
      </c>
      <c r="P54" s="12">
        <f t="shared" si="20"/>
        <v>50</v>
      </c>
      <c r="Q54" s="12">
        <f t="shared" si="20"/>
        <v>50</v>
      </c>
      <c r="R54" s="12">
        <f t="shared" si="20"/>
        <v>50</v>
      </c>
    </row>
    <row r="55" spans="1:19" x14ac:dyDescent="0.3">
      <c r="K55" s="10"/>
      <c r="L55" s="10"/>
      <c r="M55" s="10"/>
      <c r="N55" s="10"/>
      <c r="O55" s="10"/>
      <c r="P55" s="10"/>
      <c r="Q55" s="10"/>
      <c r="R55" s="10"/>
    </row>
    <row r="56" spans="1:19" x14ac:dyDescent="0.3">
      <c r="K56" s="10"/>
      <c r="L56" s="10"/>
      <c r="M56" s="10"/>
      <c r="N56" s="10"/>
      <c r="O56" s="10"/>
      <c r="P56" s="10"/>
      <c r="Q56" s="10"/>
      <c r="R56" s="10"/>
    </row>
    <row r="57" spans="1:19" ht="15" thickBot="1" x14ac:dyDescent="0.35">
      <c r="K57" s="10"/>
      <c r="L57" s="10"/>
      <c r="M57" s="10"/>
      <c r="N57" s="10"/>
      <c r="O57" s="10"/>
      <c r="P57" s="10"/>
      <c r="Q57" s="10"/>
      <c r="R57" s="10"/>
    </row>
    <row r="58" spans="1:19" x14ac:dyDescent="0.3">
      <c r="A58" s="33" t="s">
        <v>146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</row>
    <row r="59" spans="1:19" x14ac:dyDescent="0.3">
      <c r="K59" s="10"/>
      <c r="L59" s="10"/>
      <c r="M59" s="10"/>
      <c r="N59" s="10"/>
      <c r="O59" s="10"/>
      <c r="P59" s="10"/>
      <c r="Q59" s="10"/>
      <c r="R59" s="10"/>
    </row>
    <row r="60" spans="1:19" x14ac:dyDescent="0.3">
      <c r="K60" s="10"/>
      <c r="L60" s="10"/>
      <c r="M60" s="10"/>
      <c r="N60" s="10"/>
      <c r="O60" s="10"/>
      <c r="P60" s="10"/>
      <c r="Q60" s="10"/>
      <c r="R60" s="10"/>
    </row>
    <row r="61" spans="1:19" x14ac:dyDescent="0.3">
      <c r="K61" s="10"/>
      <c r="L61" s="10"/>
      <c r="M61" s="10"/>
      <c r="N61" s="10"/>
      <c r="O61" s="10"/>
      <c r="P61" s="10"/>
      <c r="Q61" s="10"/>
      <c r="R61" s="10"/>
    </row>
    <row r="62" spans="1:19" x14ac:dyDescent="0.3">
      <c r="K62" s="10"/>
      <c r="L62" s="10"/>
      <c r="M62" s="10"/>
      <c r="N62" s="10"/>
      <c r="O62" s="10"/>
      <c r="P62" s="10"/>
      <c r="Q62" s="10"/>
      <c r="R62" s="10"/>
    </row>
    <row r="63" spans="1:19" x14ac:dyDescent="0.3">
      <c r="K63" s="10"/>
      <c r="L63" s="10"/>
      <c r="M63" s="10"/>
      <c r="N63" s="10"/>
      <c r="O63" s="10"/>
      <c r="P63" s="10"/>
      <c r="Q63" s="10"/>
      <c r="R63" s="10"/>
    </row>
    <row r="64" spans="1:19" x14ac:dyDescent="0.3">
      <c r="K64" s="10"/>
      <c r="L64" s="10"/>
      <c r="M64" s="10"/>
      <c r="N64" s="10"/>
      <c r="O64" s="10"/>
      <c r="P64" s="10"/>
      <c r="Q64" s="10"/>
      <c r="R64" s="10"/>
    </row>
    <row r="65" spans="11:18" x14ac:dyDescent="0.3">
      <c r="K65" s="10"/>
      <c r="L65" s="10"/>
      <c r="M65" s="10"/>
      <c r="N65" s="10"/>
      <c r="O65" s="10"/>
      <c r="P65" s="10"/>
      <c r="Q65" s="10"/>
      <c r="R65" s="10"/>
    </row>
    <row r="66" spans="11:18" x14ac:dyDescent="0.3">
      <c r="K66" s="10"/>
      <c r="L66" s="10"/>
      <c r="M66" s="10"/>
      <c r="N66" s="10"/>
      <c r="O66" s="10"/>
      <c r="P66" s="10"/>
      <c r="Q66" s="10"/>
      <c r="R66" s="10"/>
    </row>
    <row r="67" spans="11:18" x14ac:dyDescent="0.3">
      <c r="K67" s="10"/>
      <c r="L67" s="10"/>
      <c r="M67" s="10"/>
      <c r="N67" s="10"/>
      <c r="O67" s="10"/>
      <c r="P67" s="10"/>
      <c r="Q67" s="10"/>
      <c r="R67" s="10"/>
    </row>
    <row r="68" spans="11:18" x14ac:dyDescent="0.3">
      <c r="K68" s="10"/>
      <c r="L68" s="10"/>
      <c r="M68" s="10"/>
      <c r="N68" s="10"/>
      <c r="O68" s="10"/>
      <c r="P68" s="10"/>
      <c r="Q68" s="10"/>
      <c r="R68" s="10"/>
    </row>
    <row r="69" spans="11:18" x14ac:dyDescent="0.3">
      <c r="K69" s="10"/>
      <c r="L69" s="10"/>
      <c r="M69" s="10"/>
      <c r="N69" s="10"/>
      <c r="O69" s="10"/>
      <c r="P69" s="10"/>
      <c r="Q69" s="10"/>
      <c r="R69" s="10"/>
    </row>
    <row r="70" spans="11:18" x14ac:dyDescent="0.3">
      <c r="K70" s="10"/>
      <c r="L70" s="10"/>
      <c r="M70" s="10"/>
      <c r="N70" s="10"/>
      <c r="O70" s="10"/>
      <c r="P70" s="10"/>
      <c r="Q70" s="10"/>
      <c r="R70" s="10"/>
    </row>
    <row r="71" spans="11:18" x14ac:dyDescent="0.3">
      <c r="K71" s="10"/>
      <c r="L71" s="10"/>
      <c r="M71" s="10"/>
      <c r="N71" s="10"/>
      <c r="O71" s="10"/>
      <c r="P71" s="10"/>
      <c r="Q71" s="10"/>
      <c r="R71" s="10"/>
    </row>
    <row r="72" spans="11:18" x14ac:dyDescent="0.3">
      <c r="K72" s="10"/>
      <c r="L72" s="10"/>
      <c r="M72" s="10"/>
      <c r="N72" s="10"/>
      <c r="O72" s="10"/>
      <c r="P72" s="10"/>
      <c r="Q72" s="10"/>
      <c r="R72" s="10"/>
    </row>
    <row r="73" spans="11:18" x14ac:dyDescent="0.3">
      <c r="K73" s="10"/>
      <c r="L73" s="10"/>
      <c r="M73" s="10"/>
      <c r="N73" s="10"/>
      <c r="O73" s="10"/>
      <c r="P73" s="10"/>
      <c r="Q73" s="10"/>
      <c r="R73" s="10"/>
    </row>
    <row r="74" spans="11:18" x14ac:dyDescent="0.3">
      <c r="K74" s="10"/>
      <c r="L74" s="10"/>
      <c r="M74" s="10"/>
      <c r="N74" s="10"/>
      <c r="O74" s="10"/>
      <c r="P74" s="10"/>
      <c r="Q74" s="10"/>
      <c r="R74" s="10"/>
    </row>
    <row r="75" spans="11:18" x14ac:dyDescent="0.3">
      <c r="K75" s="10"/>
      <c r="L75" s="10"/>
      <c r="M75" s="10"/>
      <c r="N75" s="10"/>
      <c r="O75" s="10"/>
      <c r="P75" s="10"/>
      <c r="Q75" s="10"/>
      <c r="R75" s="10"/>
    </row>
    <row r="76" spans="11:18" x14ac:dyDescent="0.3">
      <c r="K76" s="10"/>
      <c r="L76" s="10"/>
      <c r="M76" s="10"/>
      <c r="N76" s="10"/>
      <c r="O76" s="10"/>
      <c r="P76" s="10"/>
      <c r="Q76" s="10"/>
      <c r="R76" s="10"/>
    </row>
    <row r="77" spans="11:18" x14ac:dyDescent="0.3">
      <c r="K77" s="10"/>
      <c r="L77" s="10"/>
      <c r="M77" s="10"/>
      <c r="N77" s="10"/>
      <c r="O77" s="10"/>
      <c r="P77" s="10"/>
      <c r="Q77" s="10"/>
      <c r="R77" s="10"/>
    </row>
    <row r="78" spans="11:18" x14ac:dyDescent="0.3">
      <c r="K78" s="10"/>
      <c r="L78" s="10"/>
      <c r="M78" s="10"/>
      <c r="N78" s="10"/>
      <c r="O78" s="10"/>
      <c r="P78" s="10"/>
      <c r="Q78" s="10"/>
      <c r="R78" s="10"/>
    </row>
    <row r="79" spans="11:18" x14ac:dyDescent="0.3">
      <c r="K79" s="10"/>
      <c r="L79" s="10"/>
      <c r="M79" s="10"/>
      <c r="N79" s="10"/>
      <c r="O79" s="10"/>
      <c r="P79" s="10"/>
      <c r="Q79" s="10"/>
      <c r="R79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4"/>
  <sheetViews>
    <sheetView showGridLines="0" zoomScaleNormal="100" workbookViewId="0">
      <pane xSplit="9" ySplit="3" topLeftCell="J4" activePane="bottomRight" state="frozen"/>
      <selection activeCell="K2" sqref="K2"/>
      <selection pane="topRight" activeCell="K2" sqref="K2"/>
      <selection pane="bottomLeft" activeCell="K2" sqref="K2"/>
      <selection pane="bottomRight" activeCell="L43" sqref="L43"/>
    </sheetView>
  </sheetViews>
  <sheetFormatPr defaultColWidth="0" defaultRowHeight="14.4" x14ac:dyDescent="0.3"/>
  <cols>
    <col min="1" max="1" width="2.21875" customWidth="1"/>
    <col min="2" max="2" width="27.88671875" customWidth="1"/>
    <col min="3" max="7" width="1.77734375" customWidth="1"/>
    <col min="8" max="8" width="18.21875" style="6" customWidth="1"/>
    <col min="9" max="9" width="1.77734375" customWidth="1"/>
    <col min="10" max="10" width="12.21875" customWidth="1"/>
    <col min="11" max="18" width="10.21875" customWidth="1"/>
    <col min="19" max="19" width="9.21875" customWidth="1"/>
    <col min="20" max="16384" width="9.21875" hidden="1"/>
  </cols>
  <sheetData>
    <row r="1" spans="1:19" s="2" customFormat="1" ht="21" x14ac:dyDescent="0.4">
      <c r="A1" s="28" t="s">
        <v>74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3" spans="1:19" x14ac:dyDescent="0.3">
      <c r="A3" s="30"/>
      <c r="B3" s="30"/>
      <c r="C3" s="30"/>
      <c r="D3" s="30"/>
      <c r="E3" s="30"/>
      <c r="F3" s="30"/>
      <c r="G3" s="30"/>
      <c r="H3" s="31"/>
      <c r="I3" s="30"/>
      <c r="J3" s="30"/>
      <c r="K3" s="32">
        <f>Assumptions!K3</f>
        <v>44926</v>
      </c>
      <c r="L3" s="32">
        <f>Assumptions!L3</f>
        <v>45291</v>
      </c>
      <c r="M3" s="32">
        <f>Assumptions!M3</f>
        <v>45657</v>
      </c>
      <c r="N3" s="32">
        <f>Assumptions!N3</f>
        <v>46022</v>
      </c>
      <c r="O3" s="32">
        <f>Assumptions!O3</f>
        <v>46387</v>
      </c>
      <c r="P3" s="32">
        <f>Assumptions!P3</f>
        <v>46752</v>
      </c>
      <c r="Q3" s="32">
        <f>Assumptions!Q3</f>
        <v>47118</v>
      </c>
      <c r="R3" s="32">
        <f>Assumptions!R3</f>
        <v>47483</v>
      </c>
    </row>
    <row r="4" spans="1:19" x14ac:dyDescent="0.3">
      <c r="A4" s="3" t="s">
        <v>7</v>
      </c>
    </row>
    <row r="5" spans="1:19" x14ac:dyDescent="0.3">
      <c r="B5" t="s">
        <v>1</v>
      </c>
      <c r="M5" s="9">
        <f>Assumptions!M17</f>
        <v>0.45</v>
      </c>
      <c r="N5" s="9">
        <f>Assumptions!N17</f>
        <v>0.5</v>
      </c>
      <c r="O5" s="9">
        <f>Assumptions!O17</f>
        <v>0.55000000000000004</v>
      </c>
      <c r="P5" s="9">
        <f>Assumptions!P17</f>
        <v>0.6</v>
      </c>
      <c r="Q5" s="9">
        <f>Assumptions!Q17</f>
        <v>0.6</v>
      </c>
      <c r="R5" s="9">
        <f>Assumptions!R17</f>
        <v>0.6</v>
      </c>
    </row>
    <row r="6" spans="1:19" x14ac:dyDescent="0.3">
      <c r="B6" t="s">
        <v>2</v>
      </c>
      <c r="M6" s="9">
        <f>Assumptions!M18</f>
        <v>0.35</v>
      </c>
      <c r="N6" s="9">
        <f>Assumptions!N18</f>
        <v>0.39999999999999997</v>
      </c>
      <c r="O6" s="9">
        <f>Assumptions!O18</f>
        <v>0.44999999999999996</v>
      </c>
      <c r="P6" s="9">
        <f>Assumptions!P18</f>
        <v>0.49999999999999994</v>
      </c>
      <c r="Q6" s="9">
        <f>Assumptions!Q18</f>
        <v>0.54999999999999993</v>
      </c>
      <c r="R6" s="9">
        <f>Assumptions!R18</f>
        <v>0.6</v>
      </c>
    </row>
    <row r="7" spans="1:19" x14ac:dyDescent="0.3">
      <c r="B7" t="s">
        <v>3</v>
      </c>
      <c r="M7" s="9">
        <f>Assumptions!M19</f>
        <v>0.4</v>
      </c>
      <c r="N7" s="9">
        <f>Assumptions!N19</f>
        <v>0.45</v>
      </c>
      <c r="O7" s="9">
        <f>Assumptions!O19</f>
        <v>0.5</v>
      </c>
      <c r="P7" s="9">
        <f>Assumptions!P19</f>
        <v>0.55000000000000004</v>
      </c>
      <c r="Q7" s="9">
        <f>Assumptions!Q19</f>
        <v>0.6</v>
      </c>
      <c r="R7" s="9">
        <f>Assumptions!R19</f>
        <v>0.6</v>
      </c>
    </row>
    <row r="9" spans="1:19" x14ac:dyDescent="0.3">
      <c r="A9" s="3" t="s">
        <v>6</v>
      </c>
      <c r="J9" t="s">
        <v>52</v>
      </c>
    </row>
    <row r="10" spans="1:19" x14ac:dyDescent="0.3">
      <c r="B10" t="s">
        <v>1</v>
      </c>
      <c r="J10" s="10">
        <f>Assumptions!$J$5*Assumptions!J7</f>
        <v>100</v>
      </c>
      <c r="K10" s="10"/>
      <c r="L10" s="10"/>
      <c r="M10" s="10"/>
      <c r="N10" s="10"/>
      <c r="O10" s="10"/>
      <c r="P10" s="10"/>
      <c r="Q10" s="10"/>
      <c r="R10" s="10"/>
    </row>
    <row r="11" spans="1:19" x14ac:dyDescent="0.3">
      <c r="B11" t="s">
        <v>2</v>
      </c>
      <c r="J11" s="10">
        <f>Assumptions!$J$5*Assumptions!J8</f>
        <v>60</v>
      </c>
      <c r="K11" s="10"/>
      <c r="L11" s="10"/>
      <c r="M11" s="10"/>
      <c r="N11" s="10"/>
      <c r="O11" s="10"/>
      <c r="P11" s="10"/>
      <c r="Q11" s="10"/>
      <c r="R11" s="10"/>
    </row>
    <row r="12" spans="1:19" x14ac:dyDescent="0.3">
      <c r="B12" t="s">
        <v>3</v>
      </c>
      <c r="J12" s="10">
        <f>Assumptions!$J$5*Assumptions!J9</f>
        <v>40</v>
      </c>
      <c r="K12" s="10"/>
      <c r="L12" s="10"/>
      <c r="M12" s="10"/>
      <c r="N12" s="10"/>
      <c r="O12" s="10"/>
      <c r="P12" s="10"/>
      <c r="Q12" s="10"/>
      <c r="R12" s="10"/>
    </row>
    <row r="13" spans="1:19" x14ac:dyDescent="0.3">
      <c r="K13" s="18"/>
      <c r="M13">
        <f>_xlfn.DAYS(M3,L3)</f>
        <v>366</v>
      </c>
      <c r="N13">
        <f t="shared" ref="N13:R13" si="0">_xlfn.DAYS(N3,M3)</f>
        <v>365</v>
      </c>
      <c r="O13">
        <f t="shared" si="0"/>
        <v>365</v>
      </c>
      <c r="P13">
        <f t="shared" si="0"/>
        <v>365</v>
      </c>
      <c r="Q13">
        <f t="shared" si="0"/>
        <v>366</v>
      </c>
      <c r="R13">
        <f t="shared" si="0"/>
        <v>365</v>
      </c>
    </row>
    <row r="14" spans="1:19" x14ac:dyDescent="0.3">
      <c r="A14" s="3" t="s">
        <v>51</v>
      </c>
    </row>
    <row r="15" spans="1:19" x14ac:dyDescent="0.3">
      <c r="B15" t="s">
        <v>1</v>
      </c>
      <c r="J15" s="18"/>
      <c r="M15" s="10">
        <f>M5*_xlfn.DAYS(M$3,L$3)*$J10</f>
        <v>16470</v>
      </c>
      <c r="N15" s="10">
        <f t="shared" ref="N15:R15" si="1">N5*_xlfn.DAYS(N$3,M$3)*$J10</f>
        <v>18250</v>
      </c>
      <c r="O15" s="10">
        <f t="shared" si="1"/>
        <v>20075.000000000004</v>
      </c>
      <c r="P15" s="10">
        <f t="shared" si="1"/>
        <v>21900</v>
      </c>
      <c r="Q15" s="10">
        <f t="shared" si="1"/>
        <v>21960</v>
      </c>
      <c r="R15" s="10">
        <f t="shared" si="1"/>
        <v>21900</v>
      </c>
    </row>
    <row r="16" spans="1:19" x14ac:dyDescent="0.3">
      <c r="B16" t="s">
        <v>2</v>
      </c>
      <c r="M16" s="10">
        <f t="shared" ref="M16:R16" si="2">M6*_xlfn.DAYS(M$3,L$3)*$J11</f>
        <v>7686</v>
      </c>
      <c r="N16" s="10">
        <f t="shared" si="2"/>
        <v>8760</v>
      </c>
      <c r="O16" s="10">
        <f t="shared" si="2"/>
        <v>9854.9999999999982</v>
      </c>
      <c r="P16" s="10">
        <f t="shared" si="2"/>
        <v>10949.999999999998</v>
      </c>
      <c r="Q16" s="10">
        <f t="shared" si="2"/>
        <v>12077.999999999998</v>
      </c>
      <c r="R16" s="10">
        <f t="shared" si="2"/>
        <v>13140</v>
      </c>
    </row>
    <row r="17" spans="1:18" x14ac:dyDescent="0.3">
      <c r="B17" t="s">
        <v>3</v>
      </c>
      <c r="M17" s="10">
        <f t="shared" ref="M17:R17" si="3">M7*_xlfn.DAYS(M$3,L$3)*$J12</f>
        <v>5856</v>
      </c>
      <c r="N17" s="10">
        <f t="shared" si="3"/>
        <v>6570</v>
      </c>
      <c r="O17" s="10">
        <f t="shared" si="3"/>
        <v>7300</v>
      </c>
      <c r="P17" s="10">
        <f t="shared" si="3"/>
        <v>8030.0000000000009</v>
      </c>
      <c r="Q17" s="10">
        <f t="shared" si="3"/>
        <v>8784</v>
      </c>
      <c r="R17" s="10">
        <f t="shared" si="3"/>
        <v>8760</v>
      </c>
    </row>
    <row r="18" spans="1:18" x14ac:dyDescent="0.3">
      <c r="M18" s="10"/>
      <c r="N18" s="10"/>
      <c r="O18" s="10"/>
      <c r="P18" s="10"/>
      <c r="Q18" s="10"/>
      <c r="R18" s="10"/>
    </row>
    <row r="19" spans="1:18" x14ac:dyDescent="0.3">
      <c r="A19" s="3" t="s">
        <v>5</v>
      </c>
      <c r="M19" s="10"/>
      <c r="N19" s="10"/>
      <c r="O19" s="10"/>
      <c r="P19" s="10"/>
      <c r="Q19" s="10"/>
      <c r="R19" s="10"/>
    </row>
    <row r="20" spans="1:18" x14ac:dyDescent="0.3">
      <c r="B20" t="s">
        <v>1</v>
      </c>
      <c r="H20" s="6" t="s">
        <v>11</v>
      </c>
      <c r="M20" s="10">
        <f>Assumptions!M12</f>
        <v>4000</v>
      </c>
      <c r="N20" s="10">
        <f>Assumptions!N12</f>
        <v>4400</v>
      </c>
      <c r="O20" s="10">
        <f>Assumptions!O12</f>
        <v>4840</v>
      </c>
      <c r="P20" s="10">
        <f>Assumptions!P12</f>
        <v>5324</v>
      </c>
      <c r="Q20" s="10">
        <f>Assumptions!Q12</f>
        <v>5590.2</v>
      </c>
      <c r="R20" s="10">
        <f>Assumptions!R12</f>
        <v>5869.71</v>
      </c>
    </row>
    <row r="21" spans="1:18" x14ac:dyDescent="0.3">
      <c r="B21" t="s">
        <v>2</v>
      </c>
      <c r="H21" s="6" t="s">
        <v>11</v>
      </c>
      <c r="M21" s="10">
        <f>Assumptions!M13</f>
        <v>6500</v>
      </c>
      <c r="N21" s="10">
        <f>Assumptions!N13</f>
        <v>7150.0000000000009</v>
      </c>
      <c r="O21" s="10">
        <f>Assumptions!O13</f>
        <v>7865.0000000000018</v>
      </c>
      <c r="P21" s="10">
        <f>Assumptions!P13</f>
        <v>8651.5000000000018</v>
      </c>
      <c r="Q21" s="10">
        <f>Assumptions!Q13</f>
        <v>9084.0750000000025</v>
      </c>
      <c r="R21" s="10">
        <f>Assumptions!R13</f>
        <v>9538.2787500000031</v>
      </c>
    </row>
    <row r="22" spans="1:18" x14ac:dyDescent="0.3">
      <c r="B22" t="s">
        <v>3</v>
      </c>
      <c r="H22" s="6" t="s">
        <v>11</v>
      </c>
      <c r="M22" s="10">
        <f>Assumptions!M14</f>
        <v>8500</v>
      </c>
      <c r="N22" s="10">
        <f>Assumptions!N14</f>
        <v>9350</v>
      </c>
      <c r="O22" s="10">
        <f>Assumptions!O14</f>
        <v>10285</v>
      </c>
      <c r="P22" s="10">
        <f>Assumptions!P14</f>
        <v>11313.500000000002</v>
      </c>
      <c r="Q22" s="10">
        <f>Assumptions!Q14</f>
        <v>11879.175000000003</v>
      </c>
      <c r="R22" s="10">
        <f>Assumptions!R14</f>
        <v>12473.133750000003</v>
      </c>
    </row>
    <row r="23" spans="1:18" x14ac:dyDescent="0.3">
      <c r="M23" s="10"/>
      <c r="N23" s="10"/>
      <c r="O23" s="10"/>
      <c r="P23" s="10"/>
      <c r="Q23" s="10"/>
      <c r="R23" s="10"/>
    </row>
    <row r="24" spans="1:18" x14ac:dyDescent="0.3">
      <c r="A24" s="3" t="s">
        <v>53</v>
      </c>
      <c r="M24" s="10"/>
      <c r="N24" s="10"/>
      <c r="O24" s="10"/>
      <c r="P24" s="10"/>
      <c r="Q24" s="10"/>
      <c r="R24" s="10"/>
    </row>
    <row r="25" spans="1:18" x14ac:dyDescent="0.3">
      <c r="B25" t="s">
        <v>1</v>
      </c>
      <c r="H25" s="6" t="s">
        <v>41</v>
      </c>
      <c r="M25" s="10">
        <f t="shared" ref="M25:R27" si="4">M15*M20/10^5</f>
        <v>658.8</v>
      </c>
      <c r="N25" s="10">
        <f t="shared" si="4"/>
        <v>803</v>
      </c>
      <c r="O25" s="10">
        <f t="shared" si="4"/>
        <v>971.63000000000011</v>
      </c>
      <c r="P25" s="10">
        <f t="shared" si="4"/>
        <v>1165.9559999999999</v>
      </c>
      <c r="Q25" s="10">
        <f t="shared" si="4"/>
        <v>1227.6079199999999</v>
      </c>
      <c r="R25" s="10">
        <f t="shared" si="4"/>
        <v>1285.46649</v>
      </c>
    </row>
    <row r="26" spans="1:18" x14ac:dyDescent="0.3">
      <c r="B26" t="s">
        <v>2</v>
      </c>
      <c r="H26" s="6" t="s">
        <v>41</v>
      </c>
      <c r="M26" s="10">
        <f t="shared" si="4"/>
        <v>499.59</v>
      </c>
      <c r="N26" s="10">
        <f t="shared" si="4"/>
        <v>626.34</v>
      </c>
      <c r="O26" s="10">
        <f t="shared" si="4"/>
        <v>775.09574999999995</v>
      </c>
      <c r="P26" s="10">
        <f t="shared" si="4"/>
        <v>947.33924999999999</v>
      </c>
      <c r="Q26" s="10">
        <f t="shared" si="4"/>
        <v>1097.1745785000001</v>
      </c>
      <c r="R26" s="10">
        <f t="shared" si="4"/>
        <v>1253.3298277500003</v>
      </c>
    </row>
    <row r="27" spans="1:18" x14ac:dyDescent="0.3">
      <c r="B27" t="s">
        <v>3</v>
      </c>
      <c r="H27" s="6" t="s">
        <v>41</v>
      </c>
      <c r="M27" s="10">
        <f t="shared" si="4"/>
        <v>497.76</v>
      </c>
      <c r="N27" s="10">
        <f t="shared" si="4"/>
        <v>614.29499999999996</v>
      </c>
      <c r="O27" s="10">
        <f t="shared" si="4"/>
        <v>750.80499999999995</v>
      </c>
      <c r="P27" s="10">
        <f t="shared" si="4"/>
        <v>908.47405000000026</v>
      </c>
      <c r="Q27" s="10">
        <f t="shared" si="4"/>
        <v>1043.4667320000003</v>
      </c>
      <c r="R27" s="10">
        <f t="shared" si="4"/>
        <v>1092.6465165000002</v>
      </c>
    </row>
    <row r="28" spans="1:18" x14ac:dyDescent="0.3">
      <c r="B28" t="s">
        <v>54</v>
      </c>
      <c r="H28" s="6" t="s">
        <v>41</v>
      </c>
      <c r="M28" s="11">
        <f t="shared" ref="M28:R28" si="5">SUM(M25:M27)</f>
        <v>1656.1499999999999</v>
      </c>
      <c r="N28" s="11">
        <f t="shared" si="5"/>
        <v>2043.6350000000002</v>
      </c>
      <c r="O28" s="11">
        <f t="shared" si="5"/>
        <v>2497.5307499999999</v>
      </c>
      <c r="P28" s="11">
        <f t="shared" si="5"/>
        <v>3021.7693000000004</v>
      </c>
      <c r="Q28" s="11">
        <f t="shared" si="5"/>
        <v>3368.2492305000001</v>
      </c>
      <c r="R28" s="11">
        <f t="shared" si="5"/>
        <v>3631.4428342500005</v>
      </c>
    </row>
    <row r="30" spans="1:18" x14ac:dyDescent="0.3">
      <c r="A30" s="3" t="s">
        <v>8</v>
      </c>
    </row>
    <row r="31" spans="1:18" x14ac:dyDescent="0.3">
      <c r="B31" t="s">
        <v>9</v>
      </c>
      <c r="H31" s="6" t="s">
        <v>12</v>
      </c>
      <c r="M31" s="10">
        <f>Assumptions!M22</f>
        <v>60</v>
      </c>
      <c r="N31" s="10">
        <f>Assumptions!N22</f>
        <v>60</v>
      </c>
      <c r="O31" s="10">
        <f>Assumptions!O22</f>
        <v>60</v>
      </c>
      <c r="P31" s="10">
        <f>Assumptions!P22</f>
        <v>60</v>
      </c>
      <c r="Q31" s="10">
        <f>Assumptions!Q22</f>
        <v>60</v>
      </c>
      <c r="R31" s="10">
        <f>Assumptions!R22</f>
        <v>60</v>
      </c>
    </row>
    <row r="32" spans="1:18" x14ac:dyDescent="0.3">
      <c r="B32" t="s">
        <v>10</v>
      </c>
      <c r="H32" s="6" t="s">
        <v>11</v>
      </c>
      <c r="M32" s="10">
        <f>Assumptions!M23</f>
        <v>500000</v>
      </c>
      <c r="N32" s="10">
        <f>Assumptions!N23</f>
        <v>550000</v>
      </c>
      <c r="O32" s="10">
        <f>Assumptions!O23</f>
        <v>605000.00000000012</v>
      </c>
      <c r="P32" s="10">
        <f>Assumptions!P23</f>
        <v>665500.00000000023</v>
      </c>
      <c r="Q32" s="10">
        <f>Assumptions!Q23</f>
        <v>732050.00000000023</v>
      </c>
      <c r="R32" s="10">
        <f>Assumptions!R23</f>
        <v>805255.00000000023</v>
      </c>
    </row>
    <row r="33" spans="1:19" x14ac:dyDescent="0.3">
      <c r="B33" t="s">
        <v>55</v>
      </c>
      <c r="H33" s="6" t="s">
        <v>41</v>
      </c>
      <c r="M33" s="12">
        <f t="shared" ref="M33:R33" si="6">M31*M32/10^5</f>
        <v>300</v>
      </c>
      <c r="N33" s="12">
        <f t="shared" si="6"/>
        <v>330</v>
      </c>
      <c r="O33" s="12">
        <f t="shared" si="6"/>
        <v>363.00000000000006</v>
      </c>
      <c r="P33" s="12">
        <f t="shared" si="6"/>
        <v>399.30000000000013</v>
      </c>
      <c r="Q33" s="12">
        <f t="shared" si="6"/>
        <v>439.23000000000013</v>
      </c>
      <c r="R33" s="12">
        <f t="shared" si="6"/>
        <v>483.15300000000013</v>
      </c>
    </row>
    <row r="34" spans="1:19" x14ac:dyDescent="0.3">
      <c r="M34" s="10"/>
      <c r="N34" s="10"/>
      <c r="O34" s="10"/>
      <c r="P34" s="10"/>
      <c r="Q34" s="10"/>
      <c r="R34" s="10"/>
    </row>
    <row r="35" spans="1:19" x14ac:dyDescent="0.3">
      <c r="A35" s="3" t="s">
        <v>13</v>
      </c>
      <c r="M35" s="10"/>
      <c r="N35" s="10"/>
      <c r="O35" s="10"/>
      <c r="P35" s="10"/>
      <c r="Q35" s="10"/>
      <c r="R35" s="10"/>
    </row>
    <row r="36" spans="1:19" x14ac:dyDescent="0.3">
      <c r="B36" t="s">
        <v>14</v>
      </c>
      <c r="H36" s="6" t="s">
        <v>41</v>
      </c>
      <c r="J36" s="18"/>
      <c r="M36" s="10">
        <f>M$28*Assumptions!M26</f>
        <v>198.73799999999997</v>
      </c>
      <c r="N36" s="10">
        <f>N$28*Assumptions!N26</f>
        <v>245.23620000000003</v>
      </c>
      <c r="O36" s="10">
        <f>O$28*Assumptions!O26</f>
        <v>299.70368999999999</v>
      </c>
      <c r="P36" s="10">
        <f>P$28*Assumptions!P26</f>
        <v>362.61231600000002</v>
      </c>
      <c r="Q36" s="10">
        <f>Q$28*Assumptions!Q26</f>
        <v>404.18990766000002</v>
      </c>
      <c r="R36" s="10">
        <f>R$28*Assumptions!R26</f>
        <v>435.77314011000004</v>
      </c>
    </row>
    <row r="37" spans="1:19" x14ac:dyDescent="0.3">
      <c r="B37" t="s">
        <v>15</v>
      </c>
      <c r="H37" s="6" t="s">
        <v>41</v>
      </c>
      <c r="M37" s="10">
        <f>M$28*Assumptions!M27</f>
        <v>132.49199999999999</v>
      </c>
      <c r="N37" s="10">
        <f>N$28*Assumptions!N27</f>
        <v>163.49080000000001</v>
      </c>
      <c r="O37" s="10">
        <f>O$28*Assumptions!O27</f>
        <v>199.80246</v>
      </c>
      <c r="P37" s="10">
        <f>P$28*Assumptions!P27</f>
        <v>241.74154400000003</v>
      </c>
      <c r="Q37" s="10">
        <f>Q$28*Assumptions!Q27</f>
        <v>269.45993844000003</v>
      </c>
      <c r="R37" s="10">
        <f>R$28*Assumptions!R27</f>
        <v>290.51542674000007</v>
      </c>
    </row>
    <row r="38" spans="1:19" x14ac:dyDescent="0.3">
      <c r="B38" t="s">
        <v>56</v>
      </c>
      <c r="H38" s="6" t="s">
        <v>41</v>
      </c>
      <c r="M38" s="12">
        <f t="shared" ref="M38:R38" si="7">SUM(M36:M37)</f>
        <v>331.22999999999996</v>
      </c>
      <c r="N38" s="12">
        <f t="shared" si="7"/>
        <v>408.72700000000003</v>
      </c>
      <c r="O38" s="12">
        <f t="shared" si="7"/>
        <v>499.50614999999999</v>
      </c>
      <c r="P38" s="12">
        <f t="shared" si="7"/>
        <v>604.35386000000005</v>
      </c>
      <c r="Q38" s="12">
        <f t="shared" si="7"/>
        <v>673.6498461000001</v>
      </c>
      <c r="R38" s="12">
        <f t="shared" si="7"/>
        <v>726.28856685000005</v>
      </c>
    </row>
    <row r="39" spans="1:19" x14ac:dyDescent="0.3">
      <c r="M39" s="10"/>
      <c r="N39" s="10"/>
      <c r="O39" s="10"/>
      <c r="P39" s="10"/>
      <c r="Q39" s="10"/>
      <c r="R39" s="10"/>
    </row>
    <row r="40" spans="1:19" x14ac:dyDescent="0.3">
      <c r="A40" s="3" t="s">
        <v>57</v>
      </c>
      <c r="M40" s="39"/>
      <c r="N40" s="10"/>
      <c r="O40" s="10"/>
      <c r="P40" s="10"/>
      <c r="Q40" s="10"/>
      <c r="R40" s="10"/>
    </row>
    <row r="41" spans="1:19" x14ac:dyDescent="0.3">
      <c r="B41" t="s">
        <v>53</v>
      </c>
      <c r="H41" s="6" t="s">
        <v>41</v>
      </c>
      <c r="M41" s="10">
        <f>M28</f>
        <v>1656.1499999999999</v>
      </c>
      <c r="N41" s="10">
        <f t="shared" ref="N41:R41" si="8">N28</f>
        <v>2043.6350000000002</v>
      </c>
      <c r="O41" s="10">
        <f t="shared" si="8"/>
        <v>2497.5307499999999</v>
      </c>
      <c r="P41" s="10">
        <f t="shared" si="8"/>
        <v>3021.7693000000004</v>
      </c>
      <c r="Q41" s="10">
        <f t="shared" si="8"/>
        <v>3368.2492305000001</v>
      </c>
      <c r="R41" s="10">
        <f t="shared" si="8"/>
        <v>3631.4428342500005</v>
      </c>
    </row>
    <row r="42" spans="1:19" x14ac:dyDescent="0.3">
      <c r="B42" t="s">
        <v>8</v>
      </c>
      <c r="H42" s="6" t="s">
        <v>41</v>
      </c>
      <c r="M42" s="10">
        <f>M33</f>
        <v>300</v>
      </c>
      <c r="N42" s="10">
        <f t="shared" ref="N42:R42" si="9">N33</f>
        <v>330</v>
      </c>
      <c r="O42" s="10">
        <f t="shared" si="9"/>
        <v>363.00000000000006</v>
      </c>
      <c r="P42" s="10">
        <f t="shared" si="9"/>
        <v>399.30000000000013</v>
      </c>
      <c r="Q42" s="10">
        <f t="shared" si="9"/>
        <v>439.23000000000013</v>
      </c>
      <c r="R42" s="10">
        <f t="shared" si="9"/>
        <v>483.15300000000013</v>
      </c>
    </row>
    <row r="43" spans="1:19" x14ac:dyDescent="0.3">
      <c r="B43" t="s">
        <v>58</v>
      </c>
      <c r="H43" s="6" t="s">
        <v>41</v>
      </c>
      <c r="M43" s="10">
        <f>M38</f>
        <v>331.22999999999996</v>
      </c>
      <c r="N43" s="10">
        <f t="shared" ref="N43:R43" si="10">N38</f>
        <v>408.72700000000003</v>
      </c>
      <c r="O43" s="10">
        <f t="shared" si="10"/>
        <v>499.50614999999999</v>
      </c>
      <c r="P43" s="10">
        <f t="shared" si="10"/>
        <v>604.35386000000005</v>
      </c>
      <c r="Q43" s="10">
        <f t="shared" si="10"/>
        <v>673.6498461000001</v>
      </c>
      <c r="R43" s="10">
        <f t="shared" si="10"/>
        <v>726.28856685000005</v>
      </c>
    </row>
    <row r="44" spans="1:19" x14ac:dyDescent="0.3">
      <c r="B44" t="s">
        <v>54</v>
      </c>
      <c r="H44" s="6" t="s">
        <v>41</v>
      </c>
      <c r="M44" s="12">
        <f>SUM(M41:M43)</f>
        <v>2287.3799999999997</v>
      </c>
      <c r="N44" s="12">
        <f t="shared" ref="N44:R44" si="11">SUM(N41:N43)</f>
        <v>2782.3620000000001</v>
      </c>
      <c r="O44" s="12">
        <f t="shared" si="11"/>
        <v>3360.0369000000001</v>
      </c>
      <c r="P44" s="12">
        <f t="shared" si="11"/>
        <v>4025.4231600000007</v>
      </c>
      <c r="Q44" s="12">
        <f t="shared" si="11"/>
        <v>4481.1290766000002</v>
      </c>
      <c r="R44" s="12">
        <f t="shared" si="11"/>
        <v>4840.884401100001</v>
      </c>
    </row>
    <row r="45" spans="1:19" x14ac:dyDescent="0.3">
      <c r="L45" s="10"/>
      <c r="M45" s="10"/>
      <c r="N45" s="10"/>
      <c r="O45" s="10"/>
      <c r="P45" s="10"/>
      <c r="Q45" s="10"/>
      <c r="R45" s="10"/>
    </row>
    <row r="46" spans="1:19" ht="15" thickBot="1" x14ac:dyDescent="0.35">
      <c r="L46" s="10"/>
      <c r="M46" s="10"/>
      <c r="N46" s="10"/>
      <c r="O46" s="43" t="s">
        <v>151</v>
      </c>
      <c r="P46" s="43"/>
      <c r="Q46" s="43"/>
      <c r="R46" s="44">
        <f>(R44/M44)^(1/5)-1</f>
        <v>0.16176229808246667</v>
      </c>
    </row>
    <row r="47" spans="1:19" x14ac:dyDescent="0.3">
      <c r="A47" s="33" t="s">
        <v>146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x14ac:dyDescent="0.3">
      <c r="L48" s="10"/>
      <c r="M48" s="10"/>
      <c r="N48" s="10"/>
      <c r="O48" s="10"/>
      <c r="P48" s="10"/>
      <c r="Q48" s="10"/>
      <c r="R48" s="40"/>
    </row>
    <row r="49" spans="12:18" x14ac:dyDescent="0.3">
      <c r="L49" s="10"/>
      <c r="M49" s="10"/>
      <c r="N49" s="10"/>
      <c r="O49" s="10"/>
      <c r="P49" s="10"/>
      <c r="Q49" s="10"/>
      <c r="R49" s="10"/>
    </row>
    <row r="50" spans="12:18" x14ac:dyDescent="0.3">
      <c r="L50" s="10"/>
      <c r="M50" s="10"/>
      <c r="N50" s="10"/>
      <c r="O50" s="10"/>
      <c r="P50" s="10"/>
      <c r="Q50" s="10"/>
      <c r="R50" s="10"/>
    </row>
    <row r="51" spans="12:18" x14ac:dyDescent="0.3">
      <c r="L51" s="10"/>
      <c r="M51" s="10"/>
      <c r="N51" s="10"/>
      <c r="O51" s="10"/>
      <c r="P51" s="10"/>
      <c r="Q51" s="10"/>
      <c r="R51" s="10"/>
    </row>
    <row r="52" spans="12:18" x14ac:dyDescent="0.3">
      <c r="L52" s="10"/>
      <c r="M52" s="10"/>
      <c r="N52" s="10"/>
      <c r="O52" s="10"/>
      <c r="P52" s="10"/>
      <c r="Q52" s="10"/>
      <c r="R52" s="10"/>
    </row>
    <row r="53" spans="12:18" x14ac:dyDescent="0.3">
      <c r="L53" s="10"/>
      <c r="M53" s="10"/>
      <c r="N53" s="10"/>
      <c r="O53" s="10"/>
      <c r="P53" s="10"/>
      <c r="Q53" s="10"/>
      <c r="R53" s="10"/>
    </row>
    <row r="54" spans="12:18" x14ac:dyDescent="0.3">
      <c r="L54" s="10"/>
      <c r="M54" s="10"/>
      <c r="N54" s="10"/>
      <c r="O54" s="10"/>
      <c r="P54" s="10"/>
      <c r="Q54" s="10"/>
      <c r="R54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1"/>
  <sheetViews>
    <sheetView showGridLines="0" zoomScale="117" zoomScaleNormal="117" workbookViewId="0">
      <pane xSplit="9" ySplit="3" topLeftCell="J4" activePane="bottomRight" state="frozen"/>
      <selection activeCell="K2" sqref="K2"/>
      <selection pane="topRight" activeCell="K2" sqref="K2"/>
      <selection pane="bottomLeft" activeCell="K2" sqref="K2"/>
      <selection pane="bottomRight" activeCell="K34" sqref="K34"/>
    </sheetView>
  </sheetViews>
  <sheetFormatPr defaultColWidth="0" defaultRowHeight="14.4" x14ac:dyDescent="0.3"/>
  <cols>
    <col min="1" max="1" width="2.21875" customWidth="1"/>
    <col min="2" max="2" width="28.88671875" customWidth="1"/>
    <col min="3" max="7" width="1.77734375" customWidth="1"/>
    <col min="8" max="8" width="18.21875" style="6" customWidth="1"/>
    <col min="9" max="9" width="1.77734375" customWidth="1"/>
    <col min="10" max="10" width="18.77734375" customWidth="1"/>
    <col min="11" max="18" width="10.21875" customWidth="1"/>
    <col min="19" max="19" width="9.21875" customWidth="1"/>
    <col min="20" max="16384" width="9.21875" hidden="1"/>
  </cols>
  <sheetData>
    <row r="1" spans="1:19" s="2" customFormat="1" ht="21" x14ac:dyDescent="0.4">
      <c r="A1" s="28" t="s">
        <v>73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3" spans="1:19" x14ac:dyDescent="0.3">
      <c r="A3" s="30"/>
      <c r="B3" s="30"/>
      <c r="C3" s="30"/>
      <c r="D3" s="30"/>
      <c r="E3" s="30"/>
      <c r="F3" s="30"/>
      <c r="G3" s="30"/>
      <c r="H3" s="31"/>
      <c r="I3" s="30"/>
      <c r="J3" s="30"/>
      <c r="K3" s="32">
        <f>Assumptions!K3</f>
        <v>44926</v>
      </c>
      <c r="L3" s="32">
        <f>Assumptions!L3</f>
        <v>45291</v>
      </c>
      <c r="M3" s="32">
        <f>Assumptions!M3</f>
        <v>45657</v>
      </c>
      <c r="N3" s="32">
        <f>Assumptions!N3</f>
        <v>46022</v>
      </c>
      <c r="O3" s="32">
        <f>Assumptions!O3</f>
        <v>46387</v>
      </c>
      <c r="P3" s="32">
        <f>Assumptions!P3</f>
        <v>46752</v>
      </c>
      <c r="Q3" s="32">
        <f>Assumptions!Q3</f>
        <v>47118</v>
      </c>
      <c r="R3" s="32">
        <f>Assumptions!R3</f>
        <v>47483</v>
      </c>
    </row>
    <row r="4" spans="1:19" x14ac:dyDescent="0.3">
      <c r="A4" s="3" t="s">
        <v>17</v>
      </c>
    </row>
    <row r="5" spans="1:19" x14ac:dyDescent="0.3">
      <c r="B5" t="s">
        <v>18</v>
      </c>
      <c r="H5" s="6" t="s">
        <v>41</v>
      </c>
      <c r="M5" s="10">
        <f>Assumptions!M30*'Revenue Calc.'!M41</f>
        <v>298.10699999999997</v>
      </c>
      <c r="N5" s="10">
        <f>Assumptions!N30*'Revenue Calc.'!N41</f>
        <v>367.85430000000002</v>
      </c>
      <c r="O5" s="10">
        <f>Assumptions!O30*'Revenue Calc.'!O41</f>
        <v>449.55553499999996</v>
      </c>
      <c r="P5" s="10">
        <f>Assumptions!P30*'Revenue Calc.'!P41</f>
        <v>543.91847400000006</v>
      </c>
      <c r="Q5" s="10">
        <f>Assumptions!Q30*'Revenue Calc.'!Q41</f>
        <v>606.28486149000003</v>
      </c>
      <c r="R5" s="10">
        <f>Assumptions!R30*'Revenue Calc.'!R41</f>
        <v>653.65971016500009</v>
      </c>
    </row>
    <row r="6" spans="1:19" x14ac:dyDescent="0.3">
      <c r="B6" t="s">
        <v>19</v>
      </c>
      <c r="H6" s="6" t="s">
        <v>41</v>
      </c>
      <c r="M6" s="10">
        <f>Assumptions!M31*'Revenue Calc.'!M42</f>
        <v>120</v>
      </c>
      <c r="N6" s="10">
        <f>Assumptions!N31*'Revenue Calc.'!N42</f>
        <v>132</v>
      </c>
      <c r="O6" s="10">
        <f>Assumptions!O31*'Revenue Calc.'!O42</f>
        <v>145.20000000000002</v>
      </c>
      <c r="P6" s="10">
        <f>Assumptions!P31*'Revenue Calc.'!P42</f>
        <v>159.72000000000006</v>
      </c>
      <c r="Q6" s="10">
        <f>Assumptions!Q31*'Revenue Calc.'!Q42</f>
        <v>175.69200000000006</v>
      </c>
      <c r="R6" s="10">
        <f>Assumptions!R31*'Revenue Calc.'!R42</f>
        <v>193.26120000000006</v>
      </c>
    </row>
    <row r="7" spans="1:19" x14ac:dyDescent="0.3">
      <c r="B7" t="s">
        <v>20</v>
      </c>
      <c r="H7" s="6" t="s">
        <v>41</v>
      </c>
      <c r="M7" s="10">
        <f>Assumptions!M32*'Revenue Calc.'!M36</f>
        <v>69.558299999999988</v>
      </c>
      <c r="N7" s="10">
        <f>Assumptions!N32*'Revenue Calc.'!N36</f>
        <v>85.832670000000007</v>
      </c>
      <c r="O7" s="10">
        <f>Assumptions!O32*'Revenue Calc.'!O36</f>
        <v>104.89629149999999</v>
      </c>
      <c r="P7" s="10">
        <f>Assumptions!P32*'Revenue Calc.'!P36</f>
        <v>126.91431059999999</v>
      </c>
      <c r="Q7" s="10">
        <f>Assumptions!Q32*'Revenue Calc.'!Q36</f>
        <v>141.46646768099998</v>
      </c>
      <c r="R7" s="10">
        <f>Assumptions!R32*'Revenue Calc.'!R36</f>
        <v>152.5205990385</v>
      </c>
    </row>
    <row r="8" spans="1:19" x14ac:dyDescent="0.3">
      <c r="B8" t="s">
        <v>21</v>
      </c>
      <c r="H8" s="6" t="s">
        <v>41</v>
      </c>
      <c r="M8" s="10">
        <f>Assumptions!M33*'Revenue Calc.'!M37</f>
        <v>52.9968</v>
      </c>
      <c r="N8" s="10">
        <f>Assumptions!N33*'Revenue Calc.'!N37</f>
        <v>65.396320000000003</v>
      </c>
      <c r="O8" s="10">
        <f>Assumptions!O33*'Revenue Calc.'!O37</f>
        <v>79.920984000000004</v>
      </c>
      <c r="P8" s="10">
        <f>Assumptions!P33*'Revenue Calc.'!P37</f>
        <v>96.696617600000025</v>
      </c>
      <c r="Q8" s="10">
        <f>Assumptions!Q33*'Revenue Calc.'!Q37</f>
        <v>107.78397537600001</v>
      </c>
      <c r="R8" s="10">
        <f>Assumptions!R33*'Revenue Calc.'!R37</f>
        <v>116.20617069600003</v>
      </c>
    </row>
    <row r="9" spans="1:19" x14ac:dyDescent="0.3">
      <c r="B9" t="s">
        <v>22</v>
      </c>
      <c r="H9" s="6" t="s">
        <v>41</v>
      </c>
      <c r="M9" s="10">
        <f>Assumptions!M34*'Revenue Calc.'!M$44</f>
        <v>228.73799999999997</v>
      </c>
      <c r="N9" s="10">
        <f>Assumptions!N34*'Revenue Calc.'!N$44</f>
        <v>278.2362</v>
      </c>
      <c r="O9" s="10">
        <f>Assumptions!O34*'Revenue Calc.'!O$44</f>
        <v>336.00369000000001</v>
      </c>
      <c r="P9" s="10">
        <f>Assumptions!P34*'Revenue Calc.'!P$44</f>
        <v>402.54231600000008</v>
      </c>
      <c r="Q9" s="10">
        <f>Assumptions!Q34*'Revenue Calc.'!Q$44</f>
        <v>448.11290766000002</v>
      </c>
      <c r="R9" s="10">
        <f>Assumptions!R34*'Revenue Calc.'!R$44</f>
        <v>484.08844011000014</v>
      </c>
    </row>
    <row r="10" spans="1:19" x14ac:dyDescent="0.3">
      <c r="B10" t="s">
        <v>23</v>
      </c>
      <c r="H10" s="6" t="s">
        <v>41</v>
      </c>
      <c r="M10" s="10">
        <f>Assumptions!M35*'Revenue Calc.'!M$44</f>
        <v>114.36899999999999</v>
      </c>
      <c r="N10" s="10">
        <f>Assumptions!N35*'Revenue Calc.'!N$44</f>
        <v>139.1181</v>
      </c>
      <c r="O10" s="10">
        <f>Assumptions!O35*'Revenue Calc.'!O$44</f>
        <v>168.001845</v>
      </c>
      <c r="P10" s="10">
        <f>Assumptions!P35*'Revenue Calc.'!P$44</f>
        <v>201.27115800000004</v>
      </c>
      <c r="Q10" s="10">
        <f>Assumptions!Q35*'Revenue Calc.'!Q$44</f>
        <v>224.05645383000001</v>
      </c>
      <c r="R10" s="10">
        <f>Assumptions!R35*'Revenue Calc.'!R$44</f>
        <v>242.04422005500007</v>
      </c>
    </row>
    <row r="11" spans="1:19" x14ac:dyDescent="0.3">
      <c r="B11" t="s">
        <v>24</v>
      </c>
      <c r="H11" s="6" t="s">
        <v>41</v>
      </c>
      <c r="M11" s="10">
        <f>Assumptions!M36*'Revenue Calc.'!M$44</f>
        <v>80.058299999999988</v>
      </c>
      <c r="N11" s="10">
        <f>Assumptions!N36*'Revenue Calc.'!N$44</f>
        <v>97.382670000000019</v>
      </c>
      <c r="O11" s="10">
        <f>Assumptions!O36*'Revenue Calc.'!O$44</f>
        <v>117.60129150000002</v>
      </c>
      <c r="P11" s="10">
        <f>Assumptions!P36*'Revenue Calc.'!P$44</f>
        <v>140.88981060000003</v>
      </c>
      <c r="Q11" s="10">
        <f>Assumptions!Q36*'Revenue Calc.'!Q$44</f>
        <v>156.83951768100002</v>
      </c>
      <c r="R11" s="10">
        <f>Assumptions!R36*'Revenue Calc.'!R$44</f>
        <v>169.43095403850006</v>
      </c>
    </row>
    <row r="12" spans="1:19" x14ac:dyDescent="0.3">
      <c r="B12" t="s">
        <v>25</v>
      </c>
      <c r="H12" s="6" t="s">
        <v>41</v>
      </c>
      <c r="M12" s="10">
        <f>Assumptions!M37*'Revenue Calc.'!M$44</f>
        <v>68.621399999999994</v>
      </c>
      <c r="N12" s="10">
        <f>Assumptions!N37*'Revenue Calc.'!N$44</f>
        <v>83.470860000000002</v>
      </c>
      <c r="O12" s="10">
        <f>Assumptions!O37*'Revenue Calc.'!O$44</f>
        <v>100.801107</v>
      </c>
      <c r="P12" s="10">
        <f>Assumptions!P37*'Revenue Calc.'!P$44</f>
        <v>120.76269480000002</v>
      </c>
      <c r="Q12" s="10">
        <f>Assumptions!Q37*'Revenue Calc.'!Q$44</f>
        <v>134.43387229800001</v>
      </c>
      <c r="R12" s="10">
        <f>Assumptions!R37*'Revenue Calc.'!R$44</f>
        <v>145.22653203300001</v>
      </c>
    </row>
    <row r="13" spans="1:19" x14ac:dyDescent="0.3">
      <c r="B13" t="s">
        <v>26</v>
      </c>
      <c r="H13" s="6" t="s">
        <v>41</v>
      </c>
      <c r="M13" s="10">
        <f>Assumptions!M38*'Revenue Calc.'!M$44</f>
        <v>205.86419999999995</v>
      </c>
      <c r="N13" s="10">
        <f>Assumptions!N38*'Revenue Calc.'!N$44</f>
        <v>250.41257999999999</v>
      </c>
      <c r="O13" s="10">
        <f>Assumptions!O38*'Revenue Calc.'!O$44</f>
        <v>302.40332100000001</v>
      </c>
      <c r="P13" s="10">
        <f>Assumptions!P38*'Revenue Calc.'!P$44</f>
        <v>362.28808440000006</v>
      </c>
      <c r="Q13" s="10">
        <f>Assumptions!Q38*'Revenue Calc.'!Q$44</f>
        <v>403.30161689400001</v>
      </c>
      <c r="R13" s="10">
        <f>Assumptions!R38*'Revenue Calc.'!R$44</f>
        <v>435.67959609900009</v>
      </c>
    </row>
    <row r="14" spans="1:19" x14ac:dyDescent="0.3">
      <c r="B14" t="s">
        <v>54</v>
      </c>
      <c r="H14" s="6" t="s">
        <v>41</v>
      </c>
      <c r="M14" s="12">
        <f>SUM(M5:M13)</f>
        <v>1238.3129999999999</v>
      </c>
      <c r="N14" s="12">
        <f t="shared" ref="N14:R14" si="0">SUM(N5:N13)</f>
        <v>1499.7036999999998</v>
      </c>
      <c r="O14" s="12">
        <f t="shared" si="0"/>
        <v>1804.384065</v>
      </c>
      <c r="P14" s="12">
        <f t="shared" si="0"/>
        <v>2155.0034660000001</v>
      </c>
      <c r="Q14" s="12">
        <f t="shared" si="0"/>
        <v>2397.9716729100001</v>
      </c>
      <c r="R14" s="12">
        <f t="shared" si="0"/>
        <v>2592.117422235001</v>
      </c>
    </row>
    <row r="16" spans="1:19" x14ac:dyDescent="0.3">
      <c r="O16" s="43" t="s">
        <v>151</v>
      </c>
      <c r="P16" s="45"/>
      <c r="Q16" s="45"/>
      <c r="R16" s="44">
        <f>_xlfn.RRI(5,M14,R14)</f>
        <v>0.15921728372733113</v>
      </c>
    </row>
    <row r="17" spans="1:19" ht="15" thickBot="1" x14ac:dyDescent="0.35"/>
    <row r="18" spans="1:19" x14ac:dyDescent="0.3">
      <c r="A18" s="33" t="s">
        <v>146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21" spans="1:19" x14ac:dyDescent="0.3">
      <c r="R21" s="41"/>
    </row>
    <row r="27" spans="1:19" x14ac:dyDescent="0.3">
      <c r="H27"/>
    </row>
    <row r="28" spans="1:19" x14ac:dyDescent="0.3">
      <c r="H28"/>
    </row>
    <row r="29" spans="1:19" x14ac:dyDescent="0.3">
      <c r="H29"/>
    </row>
    <row r="30" spans="1:19" x14ac:dyDescent="0.3">
      <c r="H30"/>
    </row>
    <row r="31" spans="1:19" x14ac:dyDescent="0.3">
      <c r="H31"/>
    </row>
    <row r="32" spans="1:19" x14ac:dyDescent="0.3">
      <c r="H32"/>
    </row>
    <row r="33" spans="8:8" x14ac:dyDescent="0.3">
      <c r="H33"/>
    </row>
    <row r="34" spans="8:8" x14ac:dyDescent="0.3">
      <c r="H34"/>
    </row>
    <row r="35" spans="8:8" x14ac:dyDescent="0.3">
      <c r="H35"/>
    </row>
    <row r="36" spans="8:8" x14ac:dyDescent="0.3">
      <c r="H36"/>
    </row>
    <row r="37" spans="8:8" x14ac:dyDescent="0.3">
      <c r="H37"/>
    </row>
    <row r="38" spans="8:8" x14ac:dyDescent="0.3">
      <c r="H38"/>
    </row>
    <row r="39" spans="8:8" x14ac:dyDescent="0.3">
      <c r="H39"/>
    </row>
    <row r="40" spans="8:8" x14ac:dyDescent="0.3">
      <c r="H40"/>
    </row>
    <row r="41" spans="8:8" x14ac:dyDescent="0.3">
      <c r="H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62"/>
  <sheetViews>
    <sheetView showGridLines="0" zoomScaleNormal="100" workbookViewId="0">
      <pane xSplit="9" ySplit="3" topLeftCell="J4" activePane="bottomRight" state="frozen"/>
      <selection activeCell="J47" sqref="J47"/>
      <selection pane="topRight" activeCell="J47" sqref="J47"/>
      <selection pane="bottomLeft" activeCell="J47" sqref="J47"/>
      <selection pane="bottomRight" activeCell="K22" sqref="K22"/>
    </sheetView>
  </sheetViews>
  <sheetFormatPr defaultColWidth="0" defaultRowHeight="14.4" x14ac:dyDescent="0.3"/>
  <cols>
    <col min="1" max="1" width="2.21875" customWidth="1"/>
    <col min="2" max="2" width="24.21875" customWidth="1"/>
    <col min="3" max="7" width="1.77734375" customWidth="1"/>
    <col min="8" max="8" width="18.21875" style="6" customWidth="1"/>
    <col min="9" max="9" width="1.77734375" customWidth="1"/>
    <col min="10" max="10" width="12.21875" customWidth="1"/>
    <col min="11" max="18" width="10.21875" customWidth="1"/>
    <col min="19" max="19" width="9.21875" customWidth="1"/>
    <col min="20" max="16384" width="9.21875" hidden="1"/>
  </cols>
  <sheetData>
    <row r="1" spans="1:19" s="2" customFormat="1" ht="21" x14ac:dyDescent="0.4">
      <c r="A1" s="28" t="s">
        <v>72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3" spans="1:19" x14ac:dyDescent="0.3">
      <c r="A3" s="30"/>
      <c r="B3" s="30"/>
      <c r="C3" s="30"/>
      <c r="D3" s="30"/>
      <c r="E3" s="30"/>
      <c r="F3" s="30"/>
      <c r="G3" s="30"/>
      <c r="H3" s="31"/>
      <c r="I3" s="30"/>
      <c r="J3" s="30"/>
      <c r="K3" s="32">
        <f>Assumptions!K3</f>
        <v>44926</v>
      </c>
      <c r="L3" s="32">
        <f>Assumptions!L3</f>
        <v>45291</v>
      </c>
      <c r="M3" s="32">
        <f>Assumptions!M3</f>
        <v>45657</v>
      </c>
      <c r="N3" s="32">
        <f>Assumptions!N3</f>
        <v>46022</v>
      </c>
      <c r="O3" s="32">
        <f>Assumptions!O3</f>
        <v>46387</v>
      </c>
      <c r="P3" s="32">
        <f>Assumptions!P3</f>
        <v>46752</v>
      </c>
      <c r="Q3" s="32">
        <f>Assumptions!Q3</f>
        <v>47118</v>
      </c>
      <c r="R3" s="32">
        <f>Assumptions!R3</f>
        <v>47483</v>
      </c>
    </row>
    <row r="4" spans="1:19" x14ac:dyDescent="0.3">
      <c r="A4" t="s">
        <v>97</v>
      </c>
      <c r="H4" s="6" t="s">
        <v>41</v>
      </c>
      <c r="J4" s="10"/>
      <c r="K4" s="10"/>
      <c r="L4" s="10"/>
      <c r="M4" s="10">
        <f>'Revenue Calc.'!M44</f>
        <v>2287.3799999999997</v>
      </c>
      <c r="N4" s="10">
        <f>'Revenue Calc.'!N44</f>
        <v>2782.3620000000001</v>
      </c>
      <c r="O4" s="10">
        <f>'Revenue Calc.'!O44</f>
        <v>3360.0369000000001</v>
      </c>
      <c r="P4" s="10">
        <f>'Revenue Calc.'!P44</f>
        <v>4025.4231600000007</v>
      </c>
      <c r="Q4" s="10">
        <f>'Revenue Calc.'!Q44</f>
        <v>4481.1290766000002</v>
      </c>
      <c r="R4" s="10">
        <f>'Revenue Calc.'!R44</f>
        <v>4840.884401100001</v>
      </c>
    </row>
    <row r="5" spans="1:19" x14ac:dyDescent="0.3">
      <c r="A5" t="s">
        <v>98</v>
      </c>
      <c r="H5" s="6" t="s">
        <v>41</v>
      </c>
      <c r="J5" s="10"/>
      <c r="K5" s="10"/>
      <c r="L5" s="10"/>
      <c r="M5" s="10">
        <f>-'Cost Calc.'!M14</f>
        <v>-1238.3129999999999</v>
      </c>
      <c r="N5" s="10">
        <f>-'Cost Calc.'!N14</f>
        <v>-1499.7036999999998</v>
      </c>
      <c r="O5" s="10">
        <f>-'Cost Calc.'!O14</f>
        <v>-1804.384065</v>
      </c>
      <c r="P5" s="10">
        <f>-'Cost Calc.'!P14</f>
        <v>-2155.0034660000001</v>
      </c>
      <c r="Q5" s="10">
        <f>-'Cost Calc.'!Q14</f>
        <v>-2397.9716729100001</v>
      </c>
      <c r="R5" s="10">
        <f>-'Cost Calc.'!R14</f>
        <v>-2592.117422235001</v>
      </c>
    </row>
    <row r="6" spans="1:19" x14ac:dyDescent="0.3">
      <c r="J6" s="10"/>
      <c r="K6" s="10"/>
      <c r="L6" s="10"/>
      <c r="M6" s="10"/>
      <c r="N6" s="10"/>
      <c r="O6" s="10"/>
      <c r="P6" s="10"/>
      <c r="Q6" s="10"/>
      <c r="R6" s="10"/>
    </row>
    <row r="7" spans="1:19" x14ac:dyDescent="0.3">
      <c r="A7" t="s">
        <v>99</v>
      </c>
      <c r="H7" s="6" t="s">
        <v>41</v>
      </c>
      <c r="J7" s="10"/>
      <c r="K7" s="10"/>
      <c r="L7" s="10"/>
      <c r="M7" s="21">
        <f t="shared" ref="M7:R7" si="0">SUM(M4:M5)</f>
        <v>1049.0669999999998</v>
      </c>
      <c r="N7" s="21">
        <f t="shared" si="0"/>
        <v>1282.6583000000003</v>
      </c>
      <c r="O7" s="21">
        <f t="shared" si="0"/>
        <v>1555.6528350000001</v>
      </c>
      <c r="P7" s="21">
        <f t="shared" si="0"/>
        <v>1870.4196940000006</v>
      </c>
      <c r="Q7" s="21">
        <f t="shared" si="0"/>
        <v>2083.1574036900001</v>
      </c>
      <c r="R7" s="21">
        <f t="shared" si="0"/>
        <v>2248.7669788650001</v>
      </c>
    </row>
    <row r="8" spans="1:19" x14ac:dyDescent="0.3">
      <c r="J8" s="10"/>
      <c r="K8" s="10"/>
      <c r="L8" s="10"/>
      <c r="M8" s="10"/>
      <c r="N8" s="10"/>
      <c r="O8" s="10"/>
      <c r="P8" s="10"/>
      <c r="Q8" s="10"/>
      <c r="R8" s="10"/>
    </row>
    <row r="9" spans="1:19" x14ac:dyDescent="0.3">
      <c r="A9" s="27" t="s">
        <v>100</v>
      </c>
      <c r="H9" s="6" t="s">
        <v>41</v>
      </c>
      <c r="J9" s="10"/>
      <c r="K9" s="10"/>
      <c r="L9" s="10"/>
      <c r="M9" s="10">
        <f>-'Asset Sch.'!M54</f>
        <v>-50</v>
      </c>
      <c r="N9" s="10">
        <f>-'Asset Sch.'!N54</f>
        <v>-50</v>
      </c>
      <c r="O9" s="10">
        <f>-'Asset Sch.'!O54</f>
        <v>-50</v>
      </c>
      <c r="P9" s="10">
        <f>-'Asset Sch.'!P54</f>
        <v>-50</v>
      </c>
      <c r="Q9" s="10">
        <f>-'Asset Sch.'!Q54</f>
        <v>-50</v>
      </c>
      <c r="R9" s="10">
        <f>-'Asset Sch.'!R54</f>
        <v>-50</v>
      </c>
    </row>
    <row r="10" spans="1:19" x14ac:dyDescent="0.3">
      <c r="J10" s="10"/>
      <c r="K10" s="10"/>
      <c r="L10" s="10"/>
      <c r="M10" s="10"/>
      <c r="N10" s="10"/>
      <c r="O10" s="10"/>
      <c r="P10" s="10"/>
      <c r="Q10" s="10"/>
      <c r="R10" s="10"/>
    </row>
    <row r="11" spans="1:19" x14ac:dyDescent="0.3">
      <c r="A11" t="s">
        <v>101</v>
      </c>
      <c r="H11" s="6" t="s">
        <v>41</v>
      </c>
      <c r="J11" s="10"/>
      <c r="K11" s="10"/>
      <c r="L11" s="10"/>
      <c r="M11" s="21">
        <f t="shared" ref="M11:R11" si="1">SUM(M7,M9)</f>
        <v>999.06699999999978</v>
      </c>
      <c r="N11" s="21">
        <f t="shared" si="1"/>
        <v>1232.6583000000003</v>
      </c>
      <c r="O11" s="21">
        <f t="shared" si="1"/>
        <v>1505.6528350000001</v>
      </c>
      <c r="P11" s="21">
        <f t="shared" si="1"/>
        <v>1820.4196940000006</v>
      </c>
      <c r="Q11" s="21">
        <f t="shared" si="1"/>
        <v>2033.1574036900001</v>
      </c>
      <c r="R11" s="21">
        <f t="shared" si="1"/>
        <v>2198.7669788650001</v>
      </c>
    </row>
    <row r="12" spans="1:19" x14ac:dyDescent="0.3">
      <c r="J12" s="10"/>
      <c r="K12" s="10"/>
      <c r="L12" s="10"/>
      <c r="M12" s="10"/>
      <c r="N12" s="10"/>
      <c r="O12" s="10"/>
      <c r="P12" s="10"/>
      <c r="Q12" s="10"/>
      <c r="R12" s="10"/>
    </row>
    <row r="13" spans="1:19" x14ac:dyDescent="0.3">
      <c r="A13" t="s">
        <v>102</v>
      </c>
      <c r="H13" s="6" t="s">
        <v>41</v>
      </c>
      <c r="J13" s="10"/>
      <c r="K13" s="10"/>
      <c r="L13" s="10"/>
      <c r="M13" s="10">
        <f>-'Debt Sch.'!M20</f>
        <v>-192</v>
      </c>
      <c r="N13" s="10">
        <f>-'Debt Sch.'!N20</f>
        <v>-192</v>
      </c>
      <c r="O13" s="10">
        <f>-'Debt Sch.'!O20</f>
        <v>-172.79999999999998</v>
      </c>
      <c r="P13" s="10">
        <f>-'Debt Sch.'!P20</f>
        <v>-153.6</v>
      </c>
      <c r="Q13" s="10">
        <f>-'Debt Sch.'!Q20</f>
        <v>-134.4</v>
      </c>
      <c r="R13" s="10">
        <f>-'Debt Sch.'!R20</f>
        <v>-115.19999999999999</v>
      </c>
    </row>
    <row r="14" spans="1:19" x14ac:dyDescent="0.3">
      <c r="J14" s="10"/>
      <c r="K14" s="10"/>
      <c r="L14" s="10"/>
      <c r="M14" s="10"/>
      <c r="N14" s="10"/>
      <c r="O14" s="10"/>
      <c r="P14" s="10"/>
      <c r="Q14" s="10"/>
      <c r="R14" s="10"/>
    </row>
    <row r="15" spans="1:19" x14ac:dyDescent="0.3">
      <c r="A15" t="s">
        <v>103</v>
      </c>
      <c r="H15" s="6" t="s">
        <v>41</v>
      </c>
      <c r="J15" s="10"/>
      <c r="K15" s="10"/>
      <c r="L15" s="10"/>
      <c r="M15" s="21">
        <f t="shared" ref="M15:R15" si="2">SUM(M11,M13)</f>
        <v>807.06699999999978</v>
      </c>
      <c r="N15" s="21">
        <f t="shared" si="2"/>
        <v>1040.6583000000003</v>
      </c>
      <c r="O15" s="21">
        <f t="shared" si="2"/>
        <v>1332.8528350000001</v>
      </c>
      <c r="P15" s="21">
        <f t="shared" si="2"/>
        <v>1666.8196940000007</v>
      </c>
      <c r="Q15" s="21">
        <f t="shared" si="2"/>
        <v>1898.75740369</v>
      </c>
      <c r="R15" s="21">
        <f t="shared" si="2"/>
        <v>2083.5669788650002</v>
      </c>
    </row>
    <row r="16" spans="1:19" x14ac:dyDescent="0.3">
      <c r="J16" s="10"/>
      <c r="K16" s="10"/>
      <c r="L16" s="10"/>
      <c r="M16" s="10"/>
      <c r="N16" s="10"/>
      <c r="O16" s="10"/>
      <c r="P16" s="10"/>
      <c r="Q16" s="10"/>
      <c r="R16" s="10"/>
    </row>
    <row r="17" spans="1:19" x14ac:dyDescent="0.3">
      <c r="A17" t="s">
        <v>104</v>
      </c>
      <c r="H17" s="6" t="s">
        <v>41</v>
      </c>
      <c r="J17" s="22">
        <f>Assumptions!$J$40</f>
        <v>0.25</v>
      </c>
      <c r="K17" s="10"/>
      <c r="L17" s="10"/>
      <c r="M17" s="10">
        <f t="shared" ref="M17:R17" si="3">-MAX(M15*$J$17,0)</f>
        <v>-201.76674999999994</v>
      </c>
      <c r="N17" s="10">
        <f t="shared" si="3"/>
        <v>-260.16457500000007</v>
      </c>
      <c r="O17" s="10">
        <f t="shared" si="3"/>
        <v>-333.21320875000004</v>
      </c>
      <c r="P17" s="10">
        <f t="shared" si="3"/>
        <v>-416.70492350000018</v>
      </c>
      <c r="Q17" s="10">
        <f t="shared" si="3"/>
        <v>-474.68935092250001</v>
      </c>
      <c r="R17" s="10">
        <f t="shared" si="3"/>
        <v>-520.89174471625006</v>
      </c>
    </row>
    <row r="18" spans="1:19" x14ac:dyDescent="0.3">
      <c r="H18"/>
      <c r="J18" s="10"/>
      <c r="K18" s="10"/>
      <c r="L18" s="10"/>
      <c r="M18" s="10"/>
      <c r="N18" s="10"/>
      <c r="O18" s="10"/>
      <c r="P18" s="10"/>
      <c r="Q18" s="10"/>
      <c r="R18" s="10"/>
    </row>
    <row r="19" spans="1:19" x14ac:dyDescent="0.3">
      <c r="A19" t="s">
        <v>105</v>
      </c>
      <c r="H19" s="6" t="s">
        <v>41</v>
      </c>
      <c r="J19" s="10"/>
      <c r="K19" s="10"/>
      <c r="L19" s="10"/>
      <c r="M19" s="12">
        <f t="shared" ref="M19:R19" si="4">SUM(M15,M17)</f>
        <v>605.30024999999978</v>
      </c>
      <c r="N19" s="12">
        <f t="shared" si="4"/>
        <v>780.49372500000027</v>
      </c>
      <c r="O19" s="12">
        <f t="shared" si="4"/>
        <v>999.63962625000011</v>
      </c>
      <c r="P19" s="12">
        <f t="shared" si="4"/>
        <v>1250.1147705000005</v>
      </c>
      <c r="Q19" s="12">
        <f t="shared" si="4"/>
        <v>1424.0680527674999</v>
      </c>
      <c r="R19" s="12">
        <f t="shared" si="4"/>
        <v>1562.6752341487502</v>
      </c>
    </row>
    <row r="20" spans="1:19" x14ac:dyDescent="0.3">
      <c r="H20"/>
      <c r="J20" s="10"/>
      <c r="K20" s="10"/>
      <c r="L20" s="10"/>
      <c r="M20" s="10"/>
      <c r="N20" s="10"/>
      <c r="O20" s="10"/>
      <c r="P20" s="10"/>
      <c r="Q20" s="10"/>
      <c r="R20" s="10"/>
    </row>
    <row r="21" spans="1:19" x14ac:dyDescent="0.3">
      <c r="A21" s="3" t="s">
        <v>106</v>
      </c>
      <c r="H21"/>
      <c r="J21" s="10"/>
      <c r="K21" s="10"/>
      <c r="L21" s="10"/>
      <c r="M21" s="10"/>
      <c r="N21" s="10"/>
      <c r="O21" s="10"/>
      <c r="P21" s="10"/>
      <c r="Q21" s="10"/>
      <c r="R21" s="10"/>
    </row>
    <row r="22" spans="1:19" x14ac:dyDescent="0.3">
      <c r="B22" t="s">
        <v>107</v>
      </c>
      <c r="H22" s="6" t="s">
        <v>149</v>
      </c>
      <c r="J22" s="10"/>
      <c r="K22" s="10"/>
      <c r="L22" s="10"/>
      <c r="M22" s="9">
        <f>Assumptions!M61</f>
        <v>0</v>
      </c>
      <c r="N22" s="9">
        <f>Assumptions!N61</f>
        <v>0</v>
      </c>
      <c r="O22" s="9">
        <f>Assumptions!O61</f>
        <v>0</v>
      </c>
      <c r="P22" s="9">
        <f>Assumptions!P61</f>
        <v>0.25</v>
      </c>
      <c r="Q22" s="9">
        <f>Assumptions!Q61</f>
        <v>0.25</v>
      </c>
      <c r="R22" s="9">
        <f>Assumptions!R61</f>
        <v>0.25</v>
      </c>
    </row>
    <row r="23" spans="1:19" x14ac:dyDescent="0.3">
      <c r="B23" t="s">
        <v>108</v>
      </c>
      <c r="C23" s="18"/>
      <c r="H23" s="6" t="s">
        <v>41</v>
      </c>
      <c r="J23" s="10"/>
      <c r="K23" s="10"/>
      <c r="L23" s="10"/>
      <c r="M23" s="10">
        <f t="shared" ref="M23:R23" si="5">-M19*M22</f>
        <v>0</v>
      </c>
      <c r="N23" s="10">
        <f t="shared" si="5"/>
        <v>0</v>
      </c>
      <c r="O23" s="10">
        <f t="shared" si="5"/>
        <v>0</v>
      </c>
      <c r="P23" s="10">
        <f t="shared" si="5"/>
        <v>-312.52869262500013</v>
      </c>
      <c r="Q23" s="10">
        <f t="shared" si="5"/>
        <v>-356.01701319187498</v>
      </c>
      <c r="R23" s="10">
        <f t="shared" si="5"/>
        <v>-390.66880853718754</v>
      </c>
    </row>
    <row r="24" spans="1:19" x14ac:dyDescent="0.3">
      <c r="B24" t="s">
        <v>152</v>
      </c>
      <c r="C24" s="18"/>
      <c r="H24" s="6" t="s">
        <v>41</v>
      </c>
      <c r="J24" s="10"/>
      <c r="K24" s="10"/>
      <c r="L24" s="10"/>
      <c r="M24" s="10">
        <f>M19+M23</f>
        <v>605.30024999999978</v>
      </c>
      <c r="N24" s="10">
        <f t="shared" ref="N24:R24" si="6">N19+N23</f>
        <v>780.49372500000027</v>
      </c>
      <c r="O24" s="10">
        <f t="shared" si="6"/>
        <v>999.63962625000011</v>
      </c>
      <c r="P24" s="10">
        <f t="shared" si="6"/>
        <v>937.58607787500046</v>
      </c>
      <c r="Q24" s="10">
        <f t="shared" si="6"/>
        <v>1068.0510395756251</v>
      </c>
      <c r="R24" s="10">
        <f t="shared" si="6"/>
        <v>1172.0064256115627</v>
      </c>
    </row>
    <row r="25" spans="1:19" ht="15" thickBot="1" x14ac:dyDescent="0.35">
      <c r="H25"/>
      <c r="J25" s="10"/>
      <c r="K25" s="10"/>
      <c r="L25" s="10"/>
      <c r="M25" s="10"/>
      <c r="N25" s="10"/>
      <c r="O25" s="10"/>
      <c r="P25" s="10"/>
      <c r="Q25" s="10"/>
      <c r="R25" s="10"/>
    </row>
    <row r="26" spans="1:19" x14ac:dyDescent="0.3">
      <c r="A26" s="33" t="s">
        <v>146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</row>
    <row r="27" spans="1:19" x14ac:dyDescent="0.3">
      <c r="H27"/>
      <c r="J27" s="10"/>
      <c r="K27" s="10"/>
      <c r="L27" s="10"/>
      <c r="M27" s="10"/>
      <c r="N27" s="10"/>
      <c r="O27" s="10"/>
      <c r="P27" s="10"/>
      <c r="Q27" s="10"/>
      <c r="R27" s="10"/>
    </row>
    <row r="28" spans="1:19" x14ac:dyDescent="0.3">
      <c r="H28"/>
      <c r="J28" s="10"/>
      <c r="K28" s="10"/>
      <c r="L28" s="10"/>
      <c r="M28" s="10"/>
      <c r="N28" s="10"/>
      <c r="O28" s="10"/>
      <c r="P28" s="10"/>
      <c r="Q28" s="10"/>
      <c r="R28" s="10"/>
    </row>
    <row r="29" spans="1:19" x14ac:dyDescent="0.3">
      <c r="H29"/>
      <c r="J29" s="10"/>
      <c r="K29" s="10"/>
      <c r="L29" s="10"/>
      <c r="M29" s="10"/>
      <c r="N29" s="10"/>
      <c r="O29" s="10"/>
      <c r="P29" s="10"/>
      <c r="Q29" s="10"/>
      <c r="R29" s="10"/>
    </row>
    <row r="30" spans="1:19" x14ac:dyDescent="0.3">
      <c r="H30"/>
      <c r="J30" s="10"/>
      <c r="K30" s="10"/>
      <c r="L30" s="10"/>
      <c r="M30" s="10"/>
      <c r="N30" s="10"/>
      <c r="O30" s="10"/>
      <c r="P30" s="10"/>
      <c r="Q30" s="10"/>
      <c r="R30" s="10"/>
    </row>
    <row r="31" spans="1:19" x14ac:dyDescent="0.3">
      <c r="H31"/>
      <c r="J31" s="10"/>
      <c r="K31" s="10"/>
      <c r="L31" s="10"/>
      <c r="M31" s="10"/>
      <c r="N31" s="10"/>
      <c r="O31" s="10"/>
      <c r="P31" s="10"/>
      <c r="Q31" s="10"/>
      <c r="R31" s="10"/>
    </row>
    <row r="32" spans="1:19" x14ac:dyDescent="0.3">
      <c r="H32"/>
      <c r="J32" s="10"/>
      <c r="K32" s="10"/>
      <c r="L32" s="10"/>
      <c r="M32" s="10"/>
      <c r="N32" s="10"/>
      <c r="O32" s="10"/>
      <c r="P32" s="10"/>
      <c r="Q32" s="10"/>
      <c r="R32" s="10"/>
    </row>
    <row r="33" spans="8:18" x14ac:dyDescent="0.3">
      <c r="H33"/>
      <c r="J33" s="10"/>
      <c r="K33" s="10"/>
      <c r="L33" s="10"/>
      <c r="M33" s="10"/>
      <c r="N33" s="10"/>
      <c r="O33" s="10"/>
      <c r="P33" s="10"/>
      <c r="Q33" s="10"/>
      <c r="R33" s="10"/>
    </row>
    <row r="34" spans="8:18" x14ac:dyDescent="0.3">
      <c r="H34"/>
      <c r="J34" s="10"/>
      <c r="K34" s="10"/>
      <c r="L34" s="10"/>
      <c r="M34" s="10"/>
      <c r="N34" s="10"/>
      <c r="O34" s="10"/>
      <c r="P34" s="10"/>
      <c r="Q34" s="10"/>
      <c r="R34" s="10"/>
    </row>
    <row r="35" spans="8:18" x14ac:dyDescent="0.3">
      <c r="H35"/>
      <c r="J35" s="10"/>
      <c r="K35" s="10"/>
      <c r="L35" s="10"/>
      <c r="M35" s="10"/>
      <c r="N35" s="10"/>
      <c r="O35" s="10"/>
      <c r="P35" s="10"/>
      <c r="Q35" s="10"/>
      <c r="R35" s="10"/>
    </row>
    <row r="36" spans="8:18" x14ac:dyDescent="0.3">
      <c r="H36"/>
      <c r="J36" s="10"/>
      <c r="K36" s="10"/>
      <c r="L36" s="10"/>
      <c r="M36" s="10"/>
      <c r="N36" s="10"/>
      <c r="O36" s="10"/>
      <c r="P36" s="10"/>
      <c r="Q36" s="10"/>
      <c r="R36" s="10"/>
    </row>
    <row r="37" spans="8:18" x14ac:dyDescent="0.3">
      <c r="H37"/>
      <c r="J37" s="10"/>
      <c r="K37" s="10"/>
      <c r="L37" s="10"/>
      <c r="M37" s="10"/>
      <c r="N37" s="10"/>
      <c r="O37" s="10"/>
      <c r="P37" s="10"/>
      <c r="Q37" s="10"/>
      <c r="R37" s="10"/>
    </row>
    <row r="38" spans="8:18" x14ac:dyDescent="0.3">
      <c r="H38"/>
      <c r="J38" s="10"/>
      <c r="K38" s="10"/>
      <c r="L38" s="10"/>
      <c r="M38" s="10"/>
      <c r="N38" s="10"/>
      <c r="O38" s="10"/>
      <c r="P38" s="10"/>
      <c r="Q38" s="10"/>
      <c r="R38" s="10"/>
    </row>
    <row r="39" spans="8:18" x14ac:dyDescent="0.3">
      <c r="H39"/>
      <c r="J39" s="10"/>
      <c r="K39" s="10"/>
      <c r="L39" s="10"/>
      <c r="M39" s="10"/>
      <c r="N39" s="10"/>
      <c r="O39" s="10"/>
      <c r="P39" s="10"/>
      <c r="Q39" s="10"/>
      <c r="R39" s="10"/>
    </row>
    <row r="40" spans="8:18" x14ac:dyDescent="0.3">
      <c r="H40"/>
      <c r="J40" s="10"/>
      <c r="K40" s="10"/>
      <c r="L40" s="10"/>
      <c r="M40" s="10"/>
      <c r="N40" s="10"/>
      <c r="O40" s="10"/>
      <c r="P40" s="10"/>
      <c r="Q40" s="10"/>
      <c r="R40" s="10"/>
    </row>
    <row r="41" spans="8:18" x14ac:dyDescent="0.3">
      <c r="H41"/>
      <c r="J41" s="10"/>
      <c r="K41" s="10"/>
      <c r="L41" s="10"/>
      <c r="M41" s="10"/>
      <c r="N41" s="10"/>
      <c r="O41" s="10"/>
      <c r="P41" s="10"/>
      <c r="Q41" s="10"/>
      <c r="R41" s="10"/>
    </row>
    <row r="42" spans="8:18" x14ac:dyDescent="0.3">
      <c r="H42"/>
      <c r="J42" s="10"/>
      <c r="K42" s="10"/>
      <c r="L42" s="10"/>
      <c r="M42" s="10"/>
      <c r="N42" s="10"/>
      <c r="O42" s="10"/>
      <c r="P42" s="10"/>
      <c r="Q42" s="10"/>
      <c r="R42" s="10"/>
    </row>
    <row r="43" spans="8:18" x14ac:dyDescent="0.3">
      <c r="H43"/>
      <c r="J43" s="10"/>
      <c r="K43" s="10"/>
      <c r="L43" s="10"/>
      <c r="M43" s="10"/>
      <c r="N43" s="10"/>
      <c r="O43" s="10"/>
      <c r="P43" s="10"/>
      <c r="Q43" s="10"/>
      <c r="R43" s="10"/>
    </row>
    <row r="44" spans="8:18" x14ac:dyDescent="0.3">
      <c r="H44"/>
      <c r="J44" s="10"/>
      <c r="K44" s="10"/>
      <c r="L44" s="10"/>
      <c r="M44" s="10"/>
      <c r="N44" s="10"/>
      <c r="O44" s="10"/>
      <c r="P44" s="10"/>
      <c r="Q44" s="10"/>
      <c r="R44" s="10"/>
    </row>
    <row r="45" spans="8:18" x14ac:dyDescent="0.3">
      <c r="H45"/>
      <c r="J45" s="10"/>
      <c r="K45" s="10"/>
      <c r="L45" s="10"/>
      <c r="M45" s="10"/>
      <c r="N45" s="10"/>
      <c r="O45" s="10"/>
      <c r="P45" s="10"/>
      <c r="Q45" s="10"/>
      <c r="R45" s="10"/>
    </row>
    <row r="46" spans="8:18" x14ac:dyDescent="0.3">
      <c r="H46"/>
      <c r="J46" s="10"/>
      <c r="K46" s="10"/>
      <c r="L46" s="10"/>
      <c r="M46" s="10"/>
      <c r="N46" s="10"/>
      <c r="O46" s="10"/>
      <c r="P46" s="10"/>
      <c r="Q46" s="10"/>
      <c r="R46" s="10"/>
    </row>
    <row r="47" spans="8:18" x14ac:dyDescent="0.3">
      <c r="H47"/>
      <c r="J47" s="10"/>
      <c r="K47" s="10"/>
      <c r="L47" s="10"/>
      <c r="M47" s="10"/>
      <c r="N47" s="10"/>
      <c r="O47" s="10"/>
      <c r="P47" s="10"/>
      <c r="Q47" s="10"/>
      <c r="R47" s="10"/>
    </row>
    <row r="48" spans="8:18" x14ac:dyDescent="0.3">
      <c r="H48"/>
      <c r="J48" s="10"/>
      <c r="K48" s="10"/>
      <c r="L48" s="10"/>
      <c r="M48" s="10"/>
      <c r="N48" s="10"/>
      <c r="O48" s="10"/>
      <c r="P48" s="10"/>
      <c r="Q48" s="10"/>
      <c r="R48" s="10"/>
    </row>
    <row r="49" spans="8:18" x14ac:dyDescent="0.3">
      <c r="H49"/>
      <c r="J49" s="10"/>
      <c r="K49" s="10"/>
      <c r="L49" s="10"/>
      <c r="M49" s="10"/>
      <c r="N49" s="10"/>
      <c r="O49" s="10"/>
      <c r="P49" s="10"/>
      <c r="Q49" s="10"/>
      <c r="R49" s="10"/>
    </row>
    <row r="50" spans="8:18" x14ac:dyDescent="0.3">
      <c r="H50"/>
      <c r="J50" s="10"/>
      <c r="K50" s="10"/>
      <c r="L50" s="10"/>
      <c r="M50" s="10"/>
      <c r="N50" s="10"/>
      <c r="O50" s="10"/>
      <c r="P50" s="10"/>
      <c r="Q50" s="10"/>
      <c r="R50" s="10"/>
    </row>
    <row r="51" spans="8:18" x14ac:dyDescent="0.3">
      <c r="H51"/>
      <c r="J51" s="10"/>
      <c r="K51" s="10"/>
      <c r="L51" s="10"/>
      <c r="M51" s="10"/>
      <c r="N51" s="10"/>
      <c r="O51" s="10"/>
      <c r="P51" s="10"/>
      <c r="Q51" s="10"/>
      <c r="R51" s="10"/>
    </row>
    <row r="52" spans="8:18" x14ac:dyDescent="0.3">
      <c r="H52"/>
      <c r="J52" s="10"/>
      <c r="K52" s="10"/>
      <c r="L52" s="10"/>
      <c r="M52" s="10"/>
      <c r="N52" s="10"/>
      <c r="O52" s="10"/>
      <c r="P52" s="10"/>
      <c r="Q52" s="10"/>
      <c r="R52" s="10"/>
    </row>
    <row r="53" spans="8:18" x14ac:dyDescent="0.3">
      <c r="H53"/>
      <c r="J53" s="10"/>
      <c r="K53" s="10"/>
      <c r="L53" s="10"/>
      <c r="M53" s="10"/>
      <c r="N53" s="10"/>
      <c r="O53" s="10"/>
      <c r="P53" s="10"/>
      <c r="Q53" s="10"/>
      <c r="R53" s="10"/>
    </row>
    <row r="54" spans="8:18" x14ac:dyDescent="0.3">
      <c r="H54"/>
      <c r="J54" s="10"/>
      <c r="K54" s="10"/>
      <c r="L54" s="10"/>
      <c r="M54" s="10"/>
      <c r="N54" s="10"/>
      <c r="O54" s="10"/>
      <c r="P54" s="10"/>
      <c r="Q54" s="10"/>
      <c r="R54" s="10"/>
    </row>
    <row r="55" spans="8:18" x14ac:dyDescent="0.3">
      <c r="H55"/>
      <c r="J55" s="10"/>
      <c r="K55" s="10"/>
      <c r="L55" s="10"/>
      <c r="M55" s="10"/>
      <c r="N55" s="10"/>
      <c r="O55" s="10"/>
      <c r="P55" s="10"/>
      <c r="Q55" s="10"/>
      <c r="R55" s="10"/>
    </row>
    <row r="56" spans="8:18" x14ac:dyDescent="0.3">
      <c r="H56"/>
      <c r="J56" s="10"/>
      <c r="K56" s="10"/>
      <c r="L56" s="10"/>
      <c r="M56" s="10"/>
      <c r="N56" s="10"/>
      <c r="O56" s="10"/>
      <c r="P56" s="10"/>
      <c r="Q56" s="10"/>
      <c r="R56" s="10"/>
    </row>
    <row r="57" spans="8:18" x14ac:dyDescent="0.3">
      <c r="H57"/>
      <c r="J57" s="10"/>
      <c r="K57" s="10"/>
      <c r="L57" s="10"/>
      <c r="M57" s="10"/>
      <c r="N57" s="10"/>
      <c r="O57" s="10"/>
      <c r="P57" s="10"/>
      <c r="Q57" s="10"/>
      <c r="R57" s="10"/>
    </row>
    <row r="58" spans="8:18" x14ac:dyDescent="0.3">
      <c r="H58"/>
      <c r="J58" s="10"/>
      <c r="K58" s="10"/>
      <c r="L58" s="10"/>
      <c r="M58" s="10"/>
      <c r="N58" s="10"/>
      <c r="O58" s="10"/>
      <c r="P58" s="10"/>
      <c r="Q58" s="10"/>
      <c r="R58" s="10"/>
    </row>
    <row r="59" spans="8:18" x14ac:dyDescent="0.3">
      <c r="H59"/>
      <c r="J59" s="10"/>
      <c r="K59" s="10"/>
      <c r="L59" s="10"/>
      <c r="M59" s="10"/>
      <c r="N59" s="10"/>
      <c r="O59" s="10"/>
      <c r="P59" s="10"/>
      <c r="Q59" s="10"/>
      <c r="R59" s="10"/>
    </row>
    <row r="60" spans="8:18" x14ac:dyDescent="0.3">
      <c r="H60"/>
      <c r="J60" s="10"/>
      <c r="K60" s="10"/>
      <c r="L60" s="10"/>
      <c r="M60" s="10"/>
      <c r="N60" s="10"/>
      <c r="O60" s="10"/>
      <c r="P60" s="10"/>
      <c r="Q60" s="10"/>
      <c r="R60" s="10"/>
    </row>
    <row r="61" spans="8:18" x14ac:dyDescent="0.3">
      <c r="H61"/>
      <c r="J61" s="10"/>
      <c r="K61" s="10"/>
      <c r="L61" s="10"/>
      <c r="M61" s="10"/>
      <c r="N61" s="10"/>
      <c r="O61" s="10"/>
      <c r="P61" s="10"/>
      <c r="Q61" s="10"/>
      <c r="R61" s="10"/>
    </row>
    <row r="62" spans="8:18" x14ac:dyDescent="0.3">
      <c r="H62"/>
      <c r="J62" s="10"/>
      <c r="K62" s="10"/>
      <c r="L62" s="10"/>
      <c r="M62" s="10"/>
      <c r="N62" s="10"/>
      <c r="O62" s="10"/>
      <c r="P62" s="10"/>
      <c r="Q62" s="10"/>
      <c r="R62" s="10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61"/>
  <sheetViews>
    <sheetView showGridLines="0" tabSelected="1" zoomScale="110" zoomScaleNormal="120" workbookViewId="0">
      <pane xSplit="9" ySplit="3" topLeftCell="J4" activePane="bottomRight" state="frozen"/>
      <selection activeCell="J47" sqref="J47"/>
      <selection pane="topRight" activeCell="J47" sqref="J47"/>
      <selection pane="bottomLeft" activeCell="J47" sqref="J47"/>
      <selection pane="bottomRight" activeCell="S7" sqref="S7"/>
    </sheetView>
  </sheetViews>
  <sheetFormatPr defaultColWidth="0" defaultRowHeight="14.4" x14ac:dyDescent="0.3"/>
  <cols>
    <col min="1" max="1" width="2.21875" customWidth="1"/>
    <col min="2" max="2" width="23.77734375" customWidth="1"/>
    <col min="3" max="7" width="1.77734375" customWidth="1"/>
    <col min="8" max="8" width="18.21875" style="6" customWidth="1"/>
    <col min="9" max="9" width="1.77734375" customWidth="1"/>
    <col min="10" max="10" width="12.21875" customWidth="1"/>
    <col min="11" max="11" width="13.21875" customWidth="1"/>
    <col min="12" max="12" width="10.21875" customWidth="1"/>
    <col min="13" max="13" width="12.33203125" customWidth="1"/>
    <col min="14" max="18" width="10.21875" customWidth="1"/>
    <col min="19" max="19" width="9.21875" customWidth="1"/>
    <col min="20" max="16384" width="9.21875" hidden="1"/>
  </cols>
  <sheetData>
    <row r="1" spans="1:19" s="2" customFormat="1" ht="21" x14ac:dyDescent="0.4">
      <c r="A1" s="28" t="s">
        <v>71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3" spans="1:19" x14ac:dyDescent="0.3">
      <c r="A3" s="30"/>
      <c r="B3" s="30"/>
      <c r="C3" s="30"/>
      <c r="D3" s="30"/>
      <c r="E3" s="30"/>
      <c r="F3" s="30"/>
      <c r="G3" s="30"/>
      <c r="H3" s="31"/>
      <c r="I3" s="30"/>
      <c r="J3" s="30"/>
      <c r="K3" s="32">
        <f>Assumptions!K3</f>
        <v>44926</v>
      </c>
      <c r="L3" s="32">
        <f>Assumptions!L3</f>
        <v>45291</v>
      </c>
      <c r="M3" s="32">
        <f>Assumptions!M3</f>
        <v>45657</v>
      </c>
      <c r="N3" s="32">
        <f>Assumptions!N3</f>
        <v>46022</v>
      </c>
      <c r="O3" s="32">
        <f>Assumptions!O3</f>
        <v>46387</v>
      </c>
      <c r="P3" s="32">
        <f>Assumptions!P3</f>
        <v>46752</v>
      </c>
      <c r="Q3" s="32">
        <f>Assumptions!Q3</f>
        <v>47118</v>
      </c>
      <c r="R3" s="32">
        <f>Assumptions!R3</f>
        <v>47483</v>
      </c>
    </row>
    <row r="4" spans="1:19" x14ac:dyDescent="0.3">
      <c r="A4" s="3" t="s">
        <v>87</v>
      </c>
    </row>
    <row r="5" spans="1:19" x14ac:dyDescent="0.3">
      <c r="B5" s="23" t="s">
        <v>33</v>
      </c>
      <c r="H5" s="6" t="s">
        <v>41</v>
      </c>
      <c r="K5" s="10"/>
      <c r="L5" s="10"/>
      <c r="M5" s="10">
        <f>'Asset Sch.'!M7</f>
        <v>3000</v>
      </c>
      <c r="N5" s="10">
        <f>'Asset Sch.'!N7</f>
        <v>3000</v>
      </c>
      <c r="O5" s="10">
        <f>'Asset Sch.'!O7</f>
        <v>3000</v>
      </c>
      <c r="P5" s="10">
        <f>'Asset Sch.'!P7</f>
        <v>3000</v>
      </c>
      <c r="Q5" s="10">
        <f>'Asset Sch.'!Q7</f>
        <v>3000</v>
      </c>
      <c r="R5" s="10">
        <f>'Asset Sch.'!R7</f>
        <v>3000</v>
      </c>
    </row>
    <row r="6" spans="1:19" x14ac:dyDescent="0.3">
      <c r="B6" s="23" t="s">
        <v>45</v>
      </c>
      <c r="H6" s="6" t="s">
        <v>41</v>
      </c>
      <c r="K6" s="10"/>
      <c r="L6" s="10"/>
      <c r="M6" s="10">
        <f>'Asset Sch.'!M28</f>
        <v>725</v>
      </c>
      <c r="N6" s="10">
        <f>'Asset Sch.'!N28</f>
        <v>700</v>
      </c>
      <c r="O6" s="10">
        <f>'Asset Sch.'!O28</f>
        <v>675</v>
      </c>
      <c r="P6" s="10">
        <f>'Asset Sch.'!P28</f>
        <v>650</v>
      </c>
      <c r="Q6" s="10">
        <f>'Asset Sch.'!Q28</f>
        <v>625</v>
      </c>
      <c r="R6" s="10">
        <f>'Asset Sch.'!R28</f>
        <v>600</v>
      </c>
    </row>
    <row r="7" spans="1:19" x14ac:dyDescent="0.3">
      <c r="B7" s="23" t="s">
        <v>42</v>
      </c>
      <c r="H7" s="6" t="s">
        <v>41</v>
      </c>
      <c r="K7" s="10"/>
      <c r="L7" s="10"/>
      <c r="M7" s="10">
        <f>'Asset Sch.'!M49</f>
        <v>225</v>
      </c>
      <c r="N7" s="10">
        <f>'Asset Sch.'!N49</f>
        <v>200</v>
      </c>
      <c r="O7" s="10">
        <f>'Asset Sch.'!O49</f>
        <v>175</v>
      </c>
      <c r="P7" s="10">
        <f>'Asset Sch.'!P49</f>
        <v>150</v>
      </c>
      <c r="Q7" s="10">
        <f>'Asset Sch.'!Q49</f>
        <v>125</v>
      </c>
      <c r="R7" s="10">
        <f>'Asset Sch.'!R49</f>
        <v>100</v>
      </c>
    </row>
    <row r="8" spans="1:19" x14ac:dyDescent="0.3">
      <c r="B8" s="23" t="s">
        <v>88</v>
      </c>
      <c r="C8" s="23"/>
      <c r="D8" s="23"/>
      <c r="E8" s="23"/>
      <c r="F8" s="23"/>
      <c r="G8" s="23"/>
      <c r="H8" s="24" t="s">
        <v>41</v>
      </c>
      <c r="I8" s="23"/>
      <c r="J8" s="23"/>
      <c r="K8" s="23"/>
      <c r="L8" s="23"/>
      <c r="M8" s="10">
        <f>CFS!M30</f>
        <v>655.30024999999978</v>
      </c>
      <c r="N8" s="10">
        <f>CFS!N30</f>
        <v>1325.793975</v>
      </c>
      <c r="O8" s="10">
        <f>CFS!O30</f>
        <v>2215.4336012500003</v>
      </c>
      <c r="P8" s="10">
        <f>CFS!P30</f>
        <v>3043.0196791250005</v>
      </c>
      <c r="Q8" s="10">
        <f>CFS!Q30</f>
        <v>4001.0707187006255</v>
      </c>
      <c r="R8" s="10">
        <f>CFS!R30</f>
        <v>5063.0771443121885</v>
      </c>
    </row>
    <row r="9" spans="1:19" x14ac:dyDescent="0.3">
      <c r="B9" t="s">
        <v>89</v>
      </c>
      <c r="H9" s="6" t="s">
        <v>41</v>
      </c>
      <c r="K9" s="10"/>
      <c r="L9" s="10"/>
      <c r="M9" s="12">
        <f t="shared" ref="M9:R9" si="0">SUM(M5:M8)</f>
        <v>4605.3002500000002</v>
      </c>
      <c r="N9" s="12">
        <f t="shared" si="0"/>
        <v>5225.7939750000005</v>
      </c>
      <c r="O9" s="12">
        <f t="shared" si="0"/>
        <v>6065.4336012500007</v>
      </c>
      <c r="P9" s="12">
        <f t="shared" si="0"/>
        <v>6843.019679125</v>
      </c>
      <c r="Q9" s="12">
        <f t="shared" si="0"/>
        <v>7751.0707187006255</v>
      </c>
      <c r="R9" s="12">
        <f t="shared" si="0"/>
        <v>8763.0771443121885</v>
      </c>
    </row>
    <row r="10" spans="1:19" x14ac:dyDescent="0.3">
      <c r="K10" s="10"/>
      <c r="L10" s="10"/>
      <c r="M10" s="10"/>
      <c r="N10" s="10"/>
      <c r="O10" s="10"/>
      <c r="P10" s="10"/>
      <c r="Q10" s="10"/>
      <c r="R10" s="10"/>
    </row>
    <row r="11" spans="1:19" x14ac:dyDescent="0.3">
      <c r="A11" s="3" t="s">
        <v>90</v>
      </c>
      <c r="K11" s="10"/>
      <c r="L11" s="10"/>
      <c r="M11" s="10"/>
      <c r="N11" s="10"/>
      <c r="O11" s="10"/>
      <c r="P11" s="10"/>
      <c r="Q11" s="10"/>
      <c r="R11" s="10"/>
    </row>
    <row r="12" spans="1:19" x14ac:dyDescent="0.3">
      <c r="B12" t="s">
        <v>91</v>
      </c>
      <c r="H12" s="6" t="s">
        <v>41</v>
      </c>
      <c r="K12" s="10"/>
      <c r="L12" s="10"/>
      <c r="M12" s="10">
        <f>-'Debt Sch.'!M17</f>
        <v>-1600</v>
      </c>
      <c r="N12" s="10">
        <f>-'Debt Sch.'!N17</f>
        <v>-1440</v>
      </c>
      <c r="O12" s="10">
        <f>-'Debt Sch.'!O17</f>
        <v>-1280</v>
      </c>
      <c r="P12" s="10">
        <f>-'Debt Sch.'!P17</f>
        <v>-1120</v>
      </c>
      <c r="Q12" s="10">
        <f>-'Debt Sch.'!Q17</f>
        <v>-960</v>
      </c>
      <c r="R12" s="10">
        <f>-'Debt Sch.'!R17</f>
        <v>-800</v>
      </c>
    </row>
    <row r="13" spans="1:19" x14ac:dyDescent="0.3">
      <c r="K13" s="10"/>
      <c r="L13" s="10"/>
      <c r="M13" s="10"/>
      <c r="N13" s="10"/>
      <c r="O13" s="10"/>
      <c r="P13" s="10"/>
      <c r="Q13" s="10"/>
      <c r="R13" s="10"/>
    </row>
    <row r="14" spans="1:19" x14ac:dyDescent="0.3">
      <c r="B14" s="18" t="s">
        <v>92</v>
      </c>
      <c r="C14" s="18"/>
      <c r="D14" s="18"/>
      <c r="E14" s="18"/>
      <c r="F14" s="18"/>
      <c r="G14" s="18"/>
      <c r="H14" s="19" t="s">
        <v>41</v>
      </c>
      <c r="I14" s="18"/>
      <c r="J14" s="18"/>
      <c r="K14" s="10"/>
      <c r="L14" s="10"/>
      <c r="M14" s="20">
        <f t="shared" ref="M14:R14" si="1">SUM(M9,M12)</f>
        <v>3005.3002500000002</v>
      </c>
      <c r="N14" s="20">
        <f t="shared" si="1"/>
        <v>3785.7939750000005</v>
      </c>
      <c r="O14" s="20">
        <f t="shared" si="1"/>
        <v>4785.4336012500007</v>
      </c>
      <c r="P14" s="20">
        <f t="shared" si="1"/>
        <v>5723.019679125</v>
      </c>
      <c r="Q14" s="20">
        <f t="shared" si="1"/>
        <v>6791.0707187006255</v>
      </c>
      <c r="R14" s="20">
        <f t="shared" si="1"/>
        <v>7963.0771443121885</v>
      </c>
    </row>
    <row r="15" spans="1:19" x14ac:dyDescent="0.3">
      <c r="K15" s="10"/>
      <c r="L15" s="10"/>
      <c r="M15" s="10"/>
      <c r="N15" s="10"/>
      <c r="O15" s="10"/>
      <c r="P15" s="10"/>
      <c r="Q15" s="10"/>
      <c r="R15" s="10"/>
    </row>
    <row r="16" spans="1:19" x14ac:dyDescent="0.3">
      <c r="A16" s="3" t="s">
        <v>93</v>
      </c>
      <c r="K16" s="10"/>
      <c r="L16" s="10"/>
      <c r="M16" s="10"/>
      <c r="N16" s="10"/>
      <c r="O16" s="10"/>
      <c r="P16" s="10"/>
      <c r="Q16" s="10"/>
      <c r="R16" s="10"/>
    </row>
    <row r="17" spans="1:19" x14ac:dyDescent="0.3">
      <c r="B17" t="s">
        <v>94</v>
      </c>
      <c r="H17" s="6" t="s">
        <v>41</v>
      </c>
      <c r="K17" s="10"/>
      <c r="L17" s="10"/>
      <c r="M17" s="10">
        <f>'Equity Sch.'!M16</f>
        <v>2400</v>
      </c>
      <c r="N17" s="10">
        <f>'Equity Sch.'!N16</f>
        <v>2400</v>
      </c>
      <c r="O17" s="10">
        <f>'Equity Sch.'!O16</f>
        <v>2400</v>
      </c>
      <c r="P17" s="10">
        <f>'Equity Sch.'!P16</f>
        <v>2400</v>
      </c>
      <c r="Q17" s="10">
        <f>'Equity Sch.'!Q16</f>
        <v>2400</v>
      </c>
      <c r="R17" s="10">
        <f>'Equity Sch.'!R16</f>
        <v>2400</v>
      </c>
    </row>
    <row r="18" spans="1:19" x14ac:dyDescent="0.3">
      <c r="B18" t="s">
        <v>95</v>
      </c>
      <c r="H18" s="6" t="s">
        <v>41</v>
      </c>
      <c r="K18" s="10"/>
      <c r="L18" s="10"/>
      <c r="M18" s="10">
        <f>'Equity Sch.'!M22</f>
        <v>605.30024999999978</v>
      </c>
      <c r="N18" s="10">
        <f>'Equity Sch.'!N22</f>
        <v>1385.793975</v>
      </c>
      <c r="O18" s="10">
        <f>'Equity Sch.'!O22</f>
        <v>2385.4336012500003</v>
      </c>
      <c r="P18" s="10">
        <f>'Equity Sch.'!P22</f>
        <v>3323.0196791250009</v>
      </c>
      <c r="Q18" s="10">
        <f>'Equity Sch.'!Q22</f>
        <v>4391.0707187006265</v>
      </c>
      <c r="R18" s="10">
        <f>'Equity Sch.'!R22</f>
        <v>5563.0771443121885</v>
      </c>
    </row>
    <row r="19" spans="1:19" s="18" customFormat="1" x14ac:dyDescent="0.3">
      <c r="B19" s="18" t="s">
        <v>96</v>
      </c>
      <c r="H19" s="19" t="s">
        <v>41</v>
      </c>
      <c r="K19" s="10"/>
      <c r="L19" s="10"/>
      <c r="M19" s="20">
        <f t="shared" ref="M19:R19" si="2">SUM(M17:M18)</f>
        <v>3005.3002499999998</v>
      </c>
      <c r="N19" s="20">
        <f t="shared" si="2"/>
        <v>3785.793975</v>
      </c>
      <c r="O19" s="20">
        <f t="shared" si="2"/>
        <v>4785.4336012500007</v>
      </c>
      <c r="P19" s="20">
        <f t="shared" si="2"/>
        <v>5723.0196791250009</v>
      </c>
      <c r="Q19" s="20">
        <f t="shared" si="2"/>
        <v>6791.0707187006265</v>
      </c>
      <c r="R19" s="20">
        <f t="shared" si="2"/>
        <v>7963.0771443121885</v>
      </c>
    </row>
    <row r="20" spans="1:19" x14ac:dyDescent="0.3">
      <c r="K20" s="10"/>
      <c r="L20" s="10"/>
      <c r="M20" s="10"/>
      <c r="N20" s="10"/>
      <c r="O20" s="10"/>
      <c r="P20" s="10"/>
      <c r="Q20" s="10"/>
      <c r="R20" s="10"/>
    </row>
    <row r="21" spans="1:19" x14ac:dyDescent="0.3">
      <c r="A21" t="s">
        <v>123</v>
      </c>
      <c r="H21" s="26">
        <f>COUNTIF(M21:R21,"&lt;&gt;0")</f>
        <v>0</v>
      </c>
      <c r="K21" s="10"/>
      <c r="L21" s="26"/>
      <c r="M21" s="26">
        <f t="shared" ref="M21:R21" si="3">ROUND(M14-M19,6)</f>
        <v>0</v>
      </c>
      <c r="N21" s="26">
        <f t="shared" si="3"/>
        <v>0</v>
      </c>
      <c r="O21" s="26">
        <f t="shared" si="3"/>
        <v>0</v>
      </c>
      <c r="P21" s="26">
        <f t="shared" si="3"/>
        <v>0</v>
      </c>
      <c r="Q21" s="26">
        <f t="shared" si="3"/>
        <v>0</v>
      </c>
      <c r="R21" s="26">
        <f t="shared" si="3"/>
        <v>0</v>
      </c>
    </row>
    <row r="22" spans="1:19" x14ac:dyDescent="0.3">
      <c r="K22" s="10"/>
      <c r="L22" s="10"/>
      <c r="M22" s="10"/>
      <c r="N22" s="10"/>
      <c r="O22" s="10"/>
      <c r="P22" s="10"/>
      <c r="Q22" s="10"/>
      <c r="R22" s="10"/>
    </row>
    <row r="23" spans="1:19" x14ac:dyDescent="0.3">
      <c r="K23" s="25"/>
      <c r="L23" s="10"/>
      <c r="M23" s="42"/>
      <c r="N23" s="10"/>
      <c r="O23" s="10"/>
      <c r="P23" s="10"/>
      <c r="Q23" s="10"/>
      <c r="R23" s="10"/>
    </row>
    <row r="24" spans="1:19" ht="15" thickBot="1" x14ac:dyDescent="0.35">
      <c r="H24" s="19"/>
      <c r="K24" s="10"/>
      <c r="L24" s="10"/>
      <c r="M24" s="10"/>
      <c r="N24" s="10"/>
      <c r="O24" s="10"/>
      <c r="P24" s="10"/>
      <c r="Q24" s="10"/>
      <c r="R24" s="10"/>
    </row>
    <row r="25" spans="1:19" x14ac:dyDescent="0.3">
      <c r="A25" s="33" t="s">
        <v>146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3"/>
      <c r="N25" s="34"/>
      <c r="O25" s="34"/>
      <c r="P25" s="34"/>
      <c r="Q25" s="34"/>
      <c r="R25" s="34"/>
      <c r="S25" s="34"/>
    </row>
    <row r="26" spans="1:19" x14ac:dyDescent="0.3">
      <c r="K26" s="10"/>
      <c r="L26" s="10"/>
      <c r="M26" s="10"/>
      <c r="N26" s="10"/>
      <c r="O26" s="10"/>
      <c r="P26" s="10"/>
      <c r="Q26" s="10"/>
      <c r="R26" s="10"/>
    </row>
    <row r="27" spans="1:19" x14ac:dyDescent="0.3">
      <c r="K27" s="10"/>
      <c r="L27" s="10"/>
      <c r="M27" s="10"/>
      <c r="N27" s="10"/>
      <c r="O27" s="10"/>
      <c r="P27" s="10"/>
      <c r="Q27" s="10"/>
      <c r="R27" s="10"/>
    </row>
    <row r="28" spans="1:19" x14ac:dyDescent="0.3">
      <c r="K28" s="10"/>
      <c r="L28" s="10"/>
      <c r="M28" s="10"/>
      <c r="N28" s="10"/>
      <c r="O28" s="10"/>
      <c r="P28" s="10"/>
      <c r="Q28" s="10"/>
      <c r="R28" s="10"/>
    </row>
    <row r="29" spans="1:19" x14ac:dyDescent="0.3">
      <c r="K29" s="10"/>
      <c r="L29" s="10"/>
      <c r="M29" s="10"/>
      <c r="N29" s="10"/>
      <c r="O29" s="10"/>
      <c r="P29" s="10"/>
      <c r="Q29" s="10"/>
      <c r="R29" s="10"/>
    </row>
    <row r="30" spans="1:19" x14ac:dyDescent="0.3">
      <c r="K30" s="10"/>
      <c r="L30" s="10"/>
      <c r="M30" s="10"/>
      <c r="N30" s="10"/>
      <c r="O30" s="10"/>
      <c r="P30" s="10"/>
      <c r="Q30" s="10"/>
      <c r="R30" s="10"/>
    </row>
    <row r="31" spans="1:19" x14ac:dyDescent="0.3">
      <c r="K31" s="10"/>
      <c r="L31" s="10"/>
      <c r="M31" s="10"/>
      <c r="N31" s="10"/>
      <c r="O31" s="10"/>
      <c r="P31" s="10"/>
      <c r="Q31" s="10"/>
      <c r="R31" s="10"/>
    </row>
    <row r="32" spans="1:19" x14ac:dyDescent="0.3">
      <c r="K32" s="10"/>
      <c r="L32" s="10"/>
      <c r="M32" s="10"/>
      <c r="N32" s="10"/>
      <c r="O32" s="10"/>
      <c r="P32" s="10"/>
      <c r="Q32" s="10"/>
      <c r="R32" s="10"/>
    </row>
    <row r="33" spans="11:18" x14ac:dyDescent="0.3">
      <c r="K33" s="10"/>
      <c r="L33" s="10"/>
      <c r="M33" s="10"/>
      <c r="N33" s="10"/>
      <c r="O33" s="10"/>
      <c r="P33" s="10"/>
      <c r="Q33" s="10"/>
      <c r="R33" s="10"/>
    </row>
    <row r="34" spans="11:18" x14ac:dyDescent="0.3">
      <c r="K34" s="10"/>
      <c r="L34" s="10"/>
      <c r="M34" s="10"/>
      <c r="N34" s="10"/>
      <c r="O34" s="10"/>
      <c r="P34" s="10"/>
      <c r="Q34" s="10"/>
      <c r="R34" s="10"/>
    </row>
    <row r="35" spans="11:18" x14ac:dyDescent="0.3">
      <c r="K35" s="10"/>
      <c r="L35" s="10"/>
      <c r="M35" s="10"/>
      <c r="N35" s="10"/>
      <c r="O35" s="10"/>
      <c r="P35" s="10"/>
      <c r="Q35" s="10"/>
      <c r="R35" s="10"/>
    </row>
    <row r="36" spans="11:18" x14ac:dyDescent="0.3">
      <c r="K36" s="10"/>
      <c r="L36" s="10"/>
      <c r="M36" s="10"/>
      <c r="N36" s="10"/>
      <c r="O36" s="10"/>
      <c r="P36" s="10"/>
      <c r="Q36" s="10"/>
      <c r="R36" s="10"/>
    </row>
    <row r="37" spans="11:18" x14ac:dyDescent="0.3">
      <c r="K37" s="10"/>
      <c r="L37" s="10"/>
      <c r="M37" s="10"/>
      <c r="N37" s="10"/>
      <c r="O37" s="10"/>
      <c r="P37" s="10"/>
      <c r="Q37" s="10"/>
      <c r="R37" s="10"/>
    </row>
    <row r="38" spans="11:18" x14ac:dyDescent="0.3">
      <c r="K38" s="10"/>
      <c r="L38" s="10"/>
      <c r="M38" s="10"/>
      <c r="N38" s="10"/>
      <c r="O38" s="10"/>
      <c r="P38" s="10"/>
      <c r="Q38" s="10"/>
      <c r="R38" s="10"/>
    </row>
    <row r="39" spans="11:18" x14ac:dyDescent="0.3">
      <c r="K39" s="10"/>
      <c r="L39" s="10"/>
      <c r="M39" s="10"/>
      <c r="N39" s="10"/>
      <c r="O39" s="10"/>
      <c r="P39" s="10"/>
      <c r="Q39" s="10"/>
      <c r="R39" s="10"/>
    </row>
    <row r="40" spans="11:18" x14ac:dyDescent="0.3">
      <c r="K40" s="10"/>
      <c r="L40" s="10"/>
      <c r="M40" s="10"/>
      <c r="N40" s="10"/>
      <c r="O40" s="10"/>
      <c r="P40" s="10"/>
      <c r="Q40" s="10"/>
      <c r="R40" s="10"/>
    </row>
    <row r="41" spans="11:18" x14ac:dyDescent="0.3">
      <c r="K41" s="10"/>
      <c r="L41" s="10"/>
      <c r="M41" s="10"/>
      <c r="N41" s="10"/>
      <c r="O41" s="10"/>
      <c r="P41" s="10"/>
      <c r="Q41" s="10"/>
      <c r="R41" s="10"/>
    </row>
    <row r="42" spans="11:18" x14ac:dyDescent="0.3">
      <c r="K42" s="10"/>
      <c r="L42" s="10"/>
      <c r="M42" s="10"/>
      <c r="N42" s="10"/>
      <c r="O42" s="10"/>
      <c r="P42" s="10"/>
      <c r="Q42" s="10"/>
      <c r="R42" s="10"/>
    </row>
    <row r="43" spans="11:18" x14ac:dyDescent="0.3">
      <c r="K43" s="10"/>
      <c r="L43" s="10"/>
      <c r="M43" s="10"/>
      <c r="N43" s="10"/>
      <c r="O43" s="10"/>
      <c r="P43" s="10"/>
      <c r="Q43" s="10"/>
      <c r="R43" s="10"/>
    </row>
    <row r="44" spans="11:18" x14ac:dyDescent="0.3">
      <c r="K44" s="10"/>
      <c r="L44" s="10"/>
      <c r="M44" s="10"/>
      <c r="N44" s="10"/>
      <c r="O44" s="10"/>
      <c r="P44" s="10"/>
      <c r="Q44" s="10"/>
      <c r="R44" s="10"/>
    </row>
    <row r="45" spans="11:18" x14ac:dyDescent="0.3">
      <c r="K45" s="10"/>
      <c r="L45" s="10"/>
      <c r="M45" s="10"/>
      <c r="N45" s="10"/>
      <c r="O45" s="10"/>
      <c r="P45" s="10"/>
      <c r="Q45" s="10"/>
      <c r="R45" s="10"/>
    </row>
    <row r="46" spans="11:18" x14ac:dyDescent="0.3">
      <c r="K46" s="10"/>
      <c r="L46" s="10"/>
      <c r="M46" s="10"/>
      <c r="N46" s="10"/>
      <c r="O46" s="10"/>
      <c r="P46" s="10"/>
      <c r="Q46" s="10"/>
      <c r="R46" s="10"/>
    </row>
    <row r="47" spans="11:18" x14ac:dyDescent="0.3">
      <c r="K47" s="10"/>
      <c r="L47" s="10"/>
      <c r="M47" s="10"/>
      <c r="N47" s="10"/>
      <c r="O47" s="10"/>
      <c r="P47" s="10"/>
      <c r="Q47" s="10"/>
      <c r="R47" s="10"/>
    </row>
    <row r="48" spans="11:18" x14ac:dyDescent="0.3">
      <c r="K48" s="10"/>
      <c r="L48" s="10"/>
      <c r="M48" s="10"/>
      <c r="N48" s="10"/>
      <c r="O48" s="10"/>
      <c r="P48" s="10"/>
      <c r="Q48" s="10"/>
      <c r="R48" s="10"/>
    </row>
    <row r="49" spans="11:18" x14ac:dyDescent="0.3">
      <c r="K49" s="10"/>
      <c r="L49" s="10"/>
      <c r="M49" s="10"/>
      <c r="N49" s="10"/>
      <c r="O49" s="10"/>
      <c r="P49" s="10"/>
      <c r="Q49" s="10"/>
      <c r="R49" s="10"/>
    </row>
    <row r="50" spans="11:18" x14ac:dyDescent="0.3">
      <c r="K50" s="10"/>
      <c r="L50" s="10"/>
      <c r="M50" s="10"/>
      <c r="N50" s="10"/>
      <c r="O50" s="10"/>
      <c r="P50" s="10"/>
      <c r="Q50" s="10"/>
      <c r="R50" s="10"/>
    </row>
    <row r="51" spans="11:18" x14ac:dyDescent="0.3">
      <c r="K51" s="10"/>
      <c r="L51" s="10"/>
      <c r="M51" s="10"/>
      <c r="N51" s="10"/>
      <c r="O51" s="10"/>
      <c r="P51" s="10"/>
      <c r="Q51" s="10"/>
      <c r="R51" s="10"/>
    </row>
    <row r="52" spans="11:18" x14ac:dyDescent="0.3">
      <c r="K52" s="10"/>
      <c r="L52" s="10"/>
      <c r="M52" s="10"/>
      <c r="N52" s="10"/>
      <c r="O52" s="10"/>
      <c r="P52" s="10"/>
      <c r="Q52" s="10"/>
      <c r="R52" s="10"/>
    </row>
    <row r="53" spans="11:18" x14ac:dyDescent="0.3">
      <c r="K53" s="10"/>
      <c r="L53" s="10"/>
      <c r="M53" s="10"/>
      <c r="N53" s="10"/>
      <c r="O53" s="10"/>
      <c r="P53" s="10"/>
      <c r="Q53" s="10"/>
      <c r="R53" s="10"/>
    </row>
    <row r="54" spans="11:18" x14ac:dyDescent="0.3">
      <c r="K54" s="10"/>
      <c r="L54" s="10"/>
      <c r="M54" s="10"/>
      <c r="N54" s="10"/>
      <c r="O54" s="10"/>
      <c r="P54" s="10"/>
      <c r="Q54" s="10"/>
      <c r="R54" s="10"/>
    </row>
    <row r="55" spans="11:18" x14ac:dyDescent="0.3">
      <c r="K55" s="10"/>
      <c r="L55" s="10"/>
      <c r="M55" s="10"/>
      <c r="N55" s="10"/>
      <c r="O55" s="10"/>
      <c r="P55" s="10"/>
      <c r="Q55" s="10"/>
      <c r="R55" s="10"/>
    </row>
    <row r="56" spans="11:18" x14ac:dyDescent="0.3">
      <c r="K56" s="10"/>
      <c r="L56" s="10"/>
      <c r="M56" s="10"/>
      <c r="N56" s="10"/>
      <c r="O56" s="10"/>
      <c r="P56" s="10"/>
      <c r="Q56" s="10"/>
      <c r="R56" s="10"/>
    </row>
    <row r="57" spans="11:18" x14ac:dyDescent="0.3">
      <c r="K57" s="10"/>
      <c r="L57" s="10"/>
      <c r="M57" s="10"/>
      <c r="N57" s="10"/>
      <c r="O57" s="10"/>
      <c r="P57" s="10"/>
      <c r="Q57" s="10"/>
      <c r="R57" s="10"/>
    </row>
    <row r="58" spans="11:18" x14ac:dyDescent="0.3">
      <c r="K58" s="10"/>
      <c r="L58" s="10"/>
      <c r="M58" s="10"/>
      <c r="N58" s="10"/>
      <c r="O58" s="10"/>
      <c r="P58" s="10"/>
      <c r="Q58" s="10"/>
      <c r="R58" s="10"/>
    </row>
    <row r="59" spans="11:18" x14ac:dyDescent="0.3">
      <c r="K59" s="10"/>
      <c r="L59" s="10"/>
      <c r="M59" s="10"/>
      <c r="N59" s="10"/>
      <c r="O59" s="10"/>
      <c r="P59" s="10"/>
      <c r="Q59" s="10"/>
      <c r="R59" s="10"/>
    </row>
    <row r="60" spans="11:18" x14ac:dyDescent="0.3">
      <c r="K60" s="10"/>
      <c r="L60" s="10"/>
      <c r="M60" s="10"/>
      <c r="N60" s="10"/>
      <c r="O60" s="10"/>
      <c r="P60" s="10"/>
      <c r="Q60" s="10"/>
      <c r="R60" s="10"/>
    </row>
    <row r="61" spans="11:18" x14ac:dyDescent="0.3">
      <c r="K61" s="10"/>
      <c r="L61" s="10"/>
      <c r="M61" s="10"/>
      <c r="N61" s="10"/>
      <c r="O61" s="10"/>
      <c r="P61" s="10"/>
      <c r="Q61" s="10"/>
      <c r="R61" s="10"/>
    </row>
  </sheetData>
  <conditionalFormatting sqref="H21">
    <cfRule type="cellIs" dxfId="3" priority="1" operator="notEqual">
      <formula>0</formula>
    </cfRule>
    <cfRule type="cellIs" dxfId="2" priority="2" operator="equal">
      <formula>0</formula>
    </cfRule>
  </conditionalFormatting>
  <conditionalFormatting sqref="M21:R21">
    <cfRule type="cellIs" dxfId="1" priority="3" operator="notEqual">
      <formula>0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93"/>
  <sheetViews>
    <sheetView showGridLines="0" zoomScale="73" zoomScaleNormal="120" workbookViewId="0">
      <pane xSplit="9" ySplit="3" topLeftCell="J4" activePane="bottomRight" state="frozen"/>
      <selection activeCell="J47" sqref="J47"/>
      <selection pane="topRight" activeCell="J47" sqref="J47"/>
      <selection pane="bottomLeft" activeCell="J47" sqref="J47"/>
      <selection pane="bottomRight" activeCell="H18" sqref="H18"/>
    </sheetView>
  </sheetViews>
  <sheetFormatPr defaultColWidth="0" defaultRowHeight="14.4" x14ac:dyDescent="0.3"/>
  <cols>
    <col min="1" max="1" width="2.21875" customWidth="1"/>
    <col min="2" max="2" width="28.21875" customWidth="1"/>
    <col min="3" max="7" width="1.77734375" customWidth="1"/>
    <col min="8" max="8" width="18.21875" style="6" customWidth="1"/>
    <col min="9" max="9" width="1.77734375" customWidth="1"/>
    <col min="10" max="10" width="12.21875" customWidth="1"/>
    <col min="11" max="18" width="10.21875" customWidth="1"/>
    <col min="19" max="19" width="9.21875" customWidth="1"/>
    <col min="20" max="16384" width="9.21875" hidden="1"/>
  </cols>
  <sheetData>
    <row r="1" spans="1:19" s="2" customFormat="1" ht="21" x14ac:dyDescent="0.4">
      <c r="A1" s="28" t="s">
        <v>70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3" spans="1:19" x14ac:dyDescent="0.3">
      <c r="A3" s="30"/>
      <c r="B3" s="30"/>
      <c r="C3" s="30"/>
      <c r="D3" s="30"/>
      <c r="E3" s="30"/>
      <c r="F3" s="30"/>
      <c r="G3" s="30"/>
      <c r="H3" s="31"/>
      <c r="I3" s="30"/>
      <c r="J3" s="30"/>
      <c r="K3" s="32">
        <f>Assumptions!K3</f>
        <v>44926</v>
      </c>
      <c r="L3" s="32">
        <f>Assumptions!L3</f>
        <v>45291</v>
      </c>
      <c r="M3" s="32">
        <f>Assumptions!M3</f>
        <v>45657</v>
      </c>
      <c r="N3" s="32">
        <f>Assumptions!N3</f>
        <v>46022</v>
      </c>
      <c r="O3" s="32">
        <f>Assumptions!O3</f>
        <v>46387</v>
      </c>
      <c r="P3" s="32">
        <f>Assumptions!P3</f>
        <v>46752</v>
      </c>
      <c r="Q3" s="32">
        <f>Assumptions!Q3</f>
        <v>47118</v>
      </c>
      <c r="R3" s="32">
        <f>Assumptions!R3</f>
        <v>47483</v>
      </c>
    </row>
    <row r="4" spans="1:19" x14ac:dyDescent="0.3">
      <c r="A4" t="s">
        <v>109</v>
      </c>
      <c r="H4" s="6" t="s">
        <v>41</v>
      </c>
      <c r="K4" s="10"/>
      <c r="L4" s="10"/>
      <c r="M4" s="10">
        <f>PL!M19</f>
        <v>605.30024999999978</v>
      </c>
      <c r="N4" s="10">
        <f>PL!N19</f>
        <v>780.49372500000027</v>
      </c>
      <c r="O4" s="10">
        <f>PL!O19</f>
        <v>999.63962625000011</v>
      </c>
      <c r="P4" s="10">
        <f>PL!P19</f>
        <v>1250.1147705000005</v>
      </c>
      <c r="Q4" s="10">
        <f>PL!Q19</f>
        <v>1424.0680527674999</v>
      </c>
      <c r="R4" s="10">
        <f>PL!R19</f>
        <v>1562.6752341487502</v>
      </c>
    </row>
    <row r="5" spans="1:19" x14ac:dyDescent="0.3">
      <c r="K5" s="10"/>
      <c r="L5" s="10"/>
      <c r="M5" s="10"/>
      <c r="N5" s="10"/>
      <c r="O5" s="10"/>
      <c r="P5" s="10"/>
      <c r="Q5" s="10"/>
      <c r="R5" s="10"/>
    </row>
    <row r="6" spans="1:19" x14ac:dyDescent="0.3">
      <c r="A6" t="s">
        <v>110</v>
      </c>
      <c r="K6" s="10"/>
      <c r="L6" s="10"/>
      <c r="M6" s="10"/>
      <c r="N6" s="10"/>
      <c r="O6" s="10"/>
      <c r="P6" s="10"/>
      <c r="Q6" s="10"/>
      <c r="R6" s="10"/>
    </row>
    <row r="7" spans="1:19" x14ac:dyDescent="0.3">
      <c r="B7" t="s">
        <v>100</v>
      </c>
      <c r="H7" s="6" t="s">
        <v>41</v>
      </c>
      <c r="K7" s="10"/>
      <c r="L7" s="10"/>
      <c r="M7" s="10">
        <f>-PL!M9</f>
        <v>50</v>
      </c>
      <c r="N7" s="10">
        <f>-PL!N9</f>
        <v>50</v>
      </c>
      <c r="O7" s="10">
        <f>-PL!O9</f>
        <v>50</v>
      </c>
      <c r="P7" s="10">
        <f>-PL!P9</f>
        <v>50</v>
      </c>
      <c r="Q7" s="10">
        <f>-PL!Q9</f>
        <v>50</v>
      </c>
      <c r="R7" s="10">
        <f>-PL!R9</f>
        <v>50</v>
      </c>
    </row>
    <row r="8" spans="1:19" x14ac:dyDescent="0.3">
      <c r="B8" t="s">
        <v>68</v>
      </c>
      <c r="H8" s="6" t="s">
        <v>41</v>
      </c>
      <c r="K8" s="10"/>
      <c r="L8" s="10"/>
      <c r="M8" s="10">
        <f>-PL!M13</f>
        <v>192</v>
      </c>
      <c r="N8" s="10">
        <f>-PL!N13</f>
        <v>192</v>
      </c>
      <c r="O8" s="10">
        <f>-PL!O13</f>
        <v>172.79999999999998</v>
      </c>
      <c r="P8" s="10">
        <f>-PL!P13</f>
        <v>153.6</v>
      </c>
      <c r="Q8" s="10">
        <f>-PL!Q13</f>
        <v>134.4</v>
      </c>
      <c r="R8" s="10">
        <f>-PL!R13</f>
        <v>115.19999999999999</v>
      </c>
    </row>
    <row r="9" spans="1:19" x14ac:dyDescent="0.3">
      <c r="K9" s="10"/>
      <c r="L9" s="10"/>
      <c r="M9" s="10"/>
      <c r="N9" s="10"/>
      <c r="O9" s="10"/>
      <c r="P9" s="10"/>
      <c r="Q9" s="10"/>
      <c r="R9" s="10"/>
    </row>
    <row r="10" spans="1:19" x14ac:dyDescent="0.3">
      <c r="A10" s="18" t="s">
        <v>111</v>
      </c>
      <c r="B10" s="18"/>
      <c r="C10" s="18"/>
      <c r="D10" s="18"/>
      <c r="E10" s="18"/>
      <c r="F10" s="18"/>
      <c r="G10" s="18"/>
      <c r="H10" s="19" t="s">
        <v>41</v>
      </c>
      <c r="I10" s="18"/>
      <c r="J10" s="18"/>
      <c r="K10" s="10"/>
      <c r="L10" s="25"/>
      <c r="M10" s="20">
        <f>SUM(M4:M8)</f>
        <v>847.30024999999978</v>
      </c>
      <c r="N10" s="20">
        <f t="shared" ref="N10:R10" si="0">SUM(N4:N8)</f>
        <v>1022.4937250000003</v>
      </c>
      <c r="O10" s="20">
        <f t="shared" si="0"/>
        <v>1222.4396262500002</v>
      </c>
      <c r="P10" s="20">
        <f t="shared" si="0"/>
        <v>1453.7147705000004</v>
      </c>
      <c r="Q10" s="20">
        <f t="shared" si="0"/>
        <v>1608.4680527675</v>
      </c>
      <c r="R10" s="20">
        <f t="shared" si="0"/>
        <v>1727.8752341487502</v>
      </c>
    </row>
    <row r="11" spans="1:19" x14ac:dyDescent="0.3">
      <c r="K11" s="10"/>
      <c r="L11" s="10"/>
      <c r="M11" s="10"/>
      <c r="N11" s="10"/>
      <c r="O11" s="10"/>
      <c r="P11" s="10"/>
      <c r="Q11" s="10"/>
      <c r="R11" s="10"/>
    </row>
    <row r="12" spans="1:19" x14ac:dyDescent="0.3">
      <c r="A12" s="23" t="s">
        <v>112</v>
      </c>
      <c r="H12" s="6" t="s">
        <v>41</v>
      </c>
      <c r="K12" s="10"/>
      <c r="L12" s="10"/>
      <c r="M12" s="10">
        <f>-'Asset Sch.'!M6</f>
        <v>0</v>
      </c>
      <c r="N12" s="10">
        <f>-'Asset Sch.'!N6</f>
        <v>0</v>
      </c>
      <c r="O12" s="10">
        <f>-'Asset Sch.'!O6</f>
        <v>0</v>
      </c>
      <c r="P12" s="10">
        <f>-'Asset Sch.'!P6</f>
        <v>0</v>
      </c>
      <c r="Q12" s="10">
        <f>-'Asset Sch.'!Q6</f>
        <v>0</v>
      </c>
      <c r="R12" s="10">
        <f>-'Asset Sch.'!R6</f>
        <v>0</v>
      </c>
    </row>
    <row r="13" spans="1:19" x14ac:dyDescent="0.3">
      <c r="A13" s="23" t="s">
        <v>113</v>
      </c>
      <c r="H13" s="6" t="s">
        <v>41</v>
      </c>
      <c r="K13" s="10"/>
      <c r="L13" s="10"/>
      <c r="M13" s="10">
        <f>-'Asset Sch.'!M11</f>
        <v>0</v>
      </c>
      <c r="N13" s="10">
        <f>-'Asset Sch.'!N11</f>
        <v>0</v>
      </c>
      <c r="O13" s="10">
        <f>-'Asset Sch.'!O11</f>
        <v>0</v>
      </c>
      <c r="P13" s="10">
        <f>-'Asset Sch.'!P11</f>
        <v>0</v>
      </c>
      <c r="Q13" s="10">
        <f>-'Asset Sch.'!Q11</f>
        <v>0</v>
      </c>
      <c r="R13" s="10">
        <f>-'Asset Sch.'!R11</f>
        <v>0</v>
      </c>
    </row>
    <row r="14" spans="1:19" x14ac:dyDescent="0.3">
      <c r="A14" s="23" t="s">
        <v>114</v>
      </c>
      <c r="H14" s="6" t="s">
        <v>41</v>
      </c>
      <c r="K14" s="10"/>
      <c r="L14" s="10"/>
      <c r="M14" s="10">
        <f>-'Asset Sch.'!M32</f>
        <v>0</v>
      </c>
      <c r="N14" s="10">
        <f>-'Asset Sch.'!N32</f>
        <v>0</v>
      </c>
      <c r="O14" s="10">
        <f>-'Asset Sch.'!O32</f>
        <v>0</v>
      </c>
      <c r="P14" s="10">
        <f>-'Asset Sch.'!P32</f>
        <v>0</v>
      </c>
      <c r="Q14" s="10">
        <f>-'Asset Sch.'!Q32</f>
        <v>0</v>
      </c>
      <c r="R14" s="10">
        <f>-'Asset Sch.'!R32</f>
        <v>0</v>
      </c>
    </row>
    <row r="15" spans="1:19" x14ac:dyDescent="0.3">
      <c r="K15" s="10"/>
      <c r="L15" s="10"/>
      <c r="M15" s="10"/>
      <c r="N15" s="10"/>
      <c r="O15" s="10"/>
      <c r="P15" s="10"/>
      <c r="Q15" s="10"/>
      <c r="R15" s="10"/>
    </row>
    <row r="16" spans="1:19" x14ac:dyDescent="0.3">
      <c r="A16" s="18" t="s">
        <v>115</v>
      </c>
      <c r="B16" s="18"/>
      <c r="C16" s="18"/>
      <c r="D16" s="18"/>
      <c r="E16" s="18"/>
      <c r="F16" s="18"/>
      <c r="G16" s="18"/>
      <c r="H16" s="19" t="s">
        <v>41</v>
      </c>
      <c r="I16" s="18"/>
      <c r="J16" s="18"/>
      <c r="K16" s="10"/>
      <c r="L16" s="25"/>
      <c r="M16" s="20">
        <f>SUM(M12:M14)</f>
        <v>0</v>
      </c>
      <c r="N16" s="20">
        <f t="shared" ref="N16:R16" si="1">SUM(N12:N14)</f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20">
        <f t="shared" si="1"/>
        <v>0</v>
      </c>
      <c r="S16" s="18"/>
    </row>
    <row r="17" spans="1:19" x14ac:dyDescent="0.3">
      <c r="H17" s="17"/>
      <c r="K17" s="10"/>
      <c r="L17" s="10"/>
      <c r="M17" s="10"/>
      <c r="N17" s="10"/>
      <c r="O17" s="10"/>
      <c r="P17" s="10"/>
      <c r="Q17" s="10"/>
      <c r="R17" s="10"/>
    </row>
    <row r="18" spans="1:19" x14ac:dyDescent="0.3">
      <c r="A18" t="s">
        <v>79</v>
      </c>
      <c r="H18" s="6" t="s">
        <v>41</v>
      </c>
      <c r="K18" s="10"/>
      <c r="L18" s="10"/>
      <c r="M18" s="10">
        <f>'Equity Sch.'!M15</f>
        <v>0</v>
      </c>
      <c r="N18" s="10">
        <f>'Equity Sch.'!N15</f>
        <v>0</v>
      </c>
      <c r="O18" s="10">
        <f>'Equity Sch.'!O15</f>
        <v>0</v>
      </c>
      <c r="P18" s="10">
        <f>'Equity Sch.'!P15</f>
        <v>0</v>
      </c>
      <c r="Q18" s="10">
        <f>'Equity Sch.'!Q15</f>
        <v>0</v>
      </c>
      <c r="R18" s="10">
        <f>'Equity Sch.'!R15</f>
        <v>0</v>
      </c>
    </row>
    <row r="19" spans="1:19" x14ac:dyDescent="0.3">
      <c r="A19" t="s">
        <v>62</v>
      </c>
      <c r="H19" s="6" t="s">
        <v>41</v>
      </c>
      <c r="K19" s="10"/>
      <c r="L19" s="10"/>
      <c r="M19" s="10">
        <f>'Debt Sch.'!M15</f>
        <v>0</v>
      </c>
      <c r="N19" s="10">
        <f>'Debt Sch.'!N15</f>
        <v>0</v>
      </c>
      <c r="O19" s="10">
        <f>'Debt Sch.'!O15</f>
        <v>0</v>
      </c>
      <c r="P19" s="10">
        <f>'Debt Sch.'!P15</f>
        <v>0</v>
      </c>
      <c r="Q19" s="10">
        <f>'Debt Sch.'!Q15</f>
        <v>0</v>
      </c>
      <c r="R19" s="10">
        <f>'Debt Sch.'!R15</f>
        <v>0</v>
      </c>
    </row>
    <row r="20" spans="1:19" x14ac:dyDescent="0.3">
      <c r="A20" t="s">
        <v>116</v>
      </c>
      <c r="H20" s="6" t="s">
        <v>41</v>
      </c>
      <c r="K20" s="10"/>
      <c r="L20" s="10"/>
      <c r="M20" s="10">
        <f>'Debt Sch.'!M16</f>
        <v>0</v>
      </c>
      <c r="N20" s="10">
        <f>'Debt Sch.'!N16</f>
        <v>-160</v>
      </c>
      <c r="O20" s="10">
        <f>'Debt Sch.'!O16</f>
        <v>-160</v>
      </c>
      <c r="P20" s="10">
        <f>'Debt Sch.'!P16</f>
        <v>-160</v>
      </c>
      <c r="Q20" s="10">
        <f>'Debt Sch.'!Q16</f>
        <v>-160</v>
      </c>
      <c r="R20" s="10">
        <f>'Debt Sch.'!R16</f>
        <v>-160</v>
      </c>
    </row>
    <row r="21" spans="1:19" x14ac:dyDescent="0.3">
      <c r="A21" t="s">
        <v>117</v>
      </c>
      <c r="H21" s="6" t="s">
        <v>41</v>
      </c>
      <c r="K21" s="10"/>
      <c r="L21" s="10"/>
      <c r="M21" s="10">
        <f>-'Debt Sch.'!M20</f>
        <v>-192</v>
      </c>
      <c r="N21" s="10">
        <f>-'Debt Sch.'!N20</f>
        <v>-192</v>
      </c>
      <c r="O21" s="10">
        <f>-'Debt Sch.'!O20</f>
        <v>-172.79999999999998</v>
      </c>
      <c r="P21" s="10">
        <f>-'Debt Sch.'!P20</f>
        <v>-153.6</v>
      </c>
      <c r="Q21" s="10">
        <f>-'Debt Sch.'!Q20</f>
        <v>-134.4</v>
      </c>
      <c r="R21" s="10">
        <f>-'Debt Sch.'!R20</f>
        <v>-115.19999999999999</v>
      </c>
    </row>
    <row r="22" spans="1:19" x14ac:dyDescent="0.3">
      <c r="A22" t="s">
        <v>118</v>
      </c>
      <c r="H22" s="6" t="s">
        <v>41</v>
      </c>
      <c r="K22" s="10"/>
      <c r="L22" s="10"/>
      <c r="M22" s="10">
        <f>'Equity Sch.'!M21</f>
        <v>0</v>
      </c>
      <c r="N22" s="10">
        <f>'Equity Sch.'!N21</f>
        <v>0</v>
      </c>
      <c r="O22" s="10">
        <f>'Equity Sch.'!O21</f>
        <v>0</v>
      </c>
      <c r="P22" s="10">
        <f>'Equity Sch.'!P21</f>
        <v>-312.52869262500013</v>
      </c>
      <c r="Q22" s="10">
        <f>'Equity Sch.'!Q21</f>
        <v>-356.01701319187498</v>
      </c>
      <c r="R22" s="10">
        <f>'Equity Sch.'!R21</f>
        <v>-390.66880853718754</v>
      </c>
    </row>
    <row r="23" spans="1:19" x14ac:dyDescent="0.3">
      <c r="H23"/>
      <c r="K23" s="10"/>
      <c r="L23" s="10"/>
      <c r="M23" s="10"/>
      <c r="N23" s="10"/>
      <c r="O23" s="10"/>
      <c r="P23" s="10"/>
      <c r="Q23" s="10"/>
      <c r="R23" s="10"/>
    </row>
    <row r="24" spans="1:19" x14ac:dyDescent="0.3">
      <c r="A24" s="18" t="s">
        <v>121</v>
      </c>
      <c r="B24" s="18"/>
      <c r="C24" s="18"/>
      <c r="D24" s="18"/>
      <c r="E24" s="18"/>
      <c r="F24" s="18"/>
      <c r="G24" s="18"/>
      <c r="H24" s="19" t="s">
        <v>41</v>
      </c>
      <c r="I24" s="18"/>
      <c r="J24" s="18"/>
      <c r="K24" s="10"/>
      <c r="L24" s="25"/>
      <c r="M24" s="20">
        <f t="shared" ref="M24:R24" si="2">SUM(M18:M22)</f>
        <v>-192</v>
      </c>
      <c r="N24" s="20">
        <f t="shared" si="2"/>
        <v>-352</v>
      </c>
      <c r="O24" s="20">
        <f t="shared" si="2"/>
        <v>-332.79999999999995</v>
      </c>
      <c r="P24" s="20">
        <f t="shared" si="2"/>
        <v>-626.12869262500021</v>
      </c>
      <c r="Q24" s="20">
        <f t="shared" si="2"/>
        <v>-650.41701319187496</v>
      </c>
      <c r="R24" s="20">
        <f t="shared" si="2"/>
        <v>-665.86880853718753</v>
      </c>
      <c r="S24" s="18"/>
    </row>
    <row r="25" spans="1:19" x14ac:dyDescent="0.3">
      <c r="H25"/>
      <c r="K25" s="10"/>
      <c r="L25" s="10"/>
      <c r="M25" s="10"/>
      <c r="N25" s="10"/>
      <c r="O25" s="10"/>
      <c r="P25" s="10"/>
      <c r="Q25" s="10"/>
      <c r="R25" s="10"/>
    </row>
    <row r="26" spans="1:19" x14ac:dyDescent="0.3">
      <c r="A26" s="18" t="s">
        <v>119</v>
      </c>
      <c r="B26" s="18"/>
      <c r="C26" s="18"/>
      <c r="D26" s="18"/>
      <c r="E26" s="18"/>
      <c r="F26" s="18"/>
      <c r="G26" s="18"/>
      <c r="H26" s="19" t="s">
        <v>41</v>
      </c>
      <c r="I26" s="18"/>
      <c r="J26" s="18"/>
      <c r="K26" s="10"/>
      <c r="L26" s="25"/>
      <c r="M26" s="20">
        <f>SUM(M10,M16,M24)</f>
        <v>655.30024999999978</v>
      </c>
      <c r="N26" s="20">
        <f t="shared" ref="N26:R26" si="3">SUM(N10,N16,N24)</f>
        <v>670.49372500000027</v>
      </c>
      <c r="O26" s="20">
        <f t="shared" si="3"/>
        <v>889.63962625000022</v>
      </c>
      <c r="P26" s="20">
        <f t="shared" si="3"/>
        <v>827.58607787500023</v>
      </c>
      <c r="Q26" s="20">
        <f t="shared" si="3"/>
        <v>958.05103957562505</v>
      </c>
      <c r="R26" s="20">
        <f t="shared" si="3"/>
        <v>1062.0064256115627</v>
      </c>
      <c r="S26" s="18"/>
    </row>
    <row r="27" spans="1:19" x14ac:dyDescent="0.3">
      <c r="H27"/>
      <c r="K27" s="10"/>
      <c r="L27" s="10"/>
      <c r="M27" s="10"/>
      <c r="N27" s="10"/>
      <c r="O27" s="10"/>
      <c r="P27" s="10"/>
      <c r="Q27" s="10"/>
      <c r="R27" s="10"/>
    </row>
    <row r="28" spans="1:19" x14ac:dyDescent="0.3">
      <c r="A28" t="s">
        <v>120</v>
      </c>
      <c r="H28" s="6" t="s">
        <v>41</v>
      </c>
      <c r="K28" s="10"/>
      <c r="L28" s="10"/>
      <c r="M28" s="15"/>
      <c r="N28" s="10">
        <f>M30</f>
        <v>655.30024999999978</v>
      </c>
      <c r="O28" s="10">
        <f t="shared" ref="O28:R28" si="4">N30</f>
        <v>1325.793975</v>
      </c>
      <c r="P28" s="10">
        <f t="shared" si="4"/>
        <v>2215.4336012500003</v>
      </c>
      <c r="Q28" s="10">
        <f t="shared" si="4"/>
        <v>3043.0196791250005</v>
      </c>
      <c r="R28" s="10">
        <f t="shared" si="4"/>
        <v>4001.0707187006255</v>
      </c>
    </row>
    <row r="29" spans="1:19" x14ac:dyDescent="0.3">
      <c r="K29" s="10"/>
      <c r="L29" s="10"/>
      <c r="M29" s="10"/>
      <c r="N29" s="10"/>
      <c r="O29" s="10"/>
      <c r="P29" s="10"/>
      <c r="Q29" s="10"/>
      <c r="R29" s="10"/>
    </row>
    <row r="30" spans="1:19" x14ac:dyDescent="0.3">
      <c r="A30" s="18" t="s">
        <v>122</v>
      </c>
      <c r="B30" s="18"/>
      <c r="C30" s="18"/>
      <c r="D30" s="18"/>
      <c r="E30" s="18"/>
      <c r="F30" s="18"/>
      <c r="G30" s="18"/>
      <c r="H30" s="19" t="s">
        <v>41</v>
      </c>
      <c r="I30" s="18"/>
      <c r="J30" s="18"/>
      <c r="K30" s="25"/>
      <c r="L30" s="25"/>
      <c r="M30" s="20">
        <f>M28+M26</f>
        <v>655.30024999999978</v>
      </c>
      <c r="N30" s="20">
        <f>N28+N26</f>
        <v>1325.793975</v>
      </c>
      <c r="O30" s="20">
        <f t="shared" ref="O30:R30" si="5">O28+O26</f>
        <v>2215.4336012500003</v>
      </c>
      <c r="P30" s="20">
        <f t="shared" si="5"/>
        <v>3043.0196791250005</v>
      </c>
      <c r="Q30" s="20">
        <f t="shared" si="5"/>
        <v>4001.0707187006255</v>
      </c>
      <c r="R30" s="20">
        <f t="shared" si="5"/>
        <v>5063.0771443121885</v>
      </c>
      <c r="S30" s="18"/>
    </row>
    <row r="31" spans="1:19" x14ac:dyDescent="0.3">
      <c r="K31" s="10"/>
      <c r="L31" s="10"/>
      <c r="M31" s="10"/>
      <c r="N31" s="10"/>
      <c r="O31" s="10"/>
      <c r="P31" s="10"/>
      <c r="Q31" s="10"/>
      <c r="R31" s="10"/>
    </row>
    <row r="32" spans="1:19" ht="15" thickBot="1" x14ac:dyDescent="0.35">
      <c r="K32" s="10"/>
      <c r="L32" s="10"/>
      <c r="M32" s="10"/>
      <c r="N32" s="10"/>
      <c r="O32" s="10"/>
      <c r="P32" s="10"/>
      <c r="Q32" s="10"/>
      <c r="R32" s="10"/>
    </row>
    <row r="33" spans="1:19" x14ac:dyDescent="0.3">
      <c r="A33" s="33" t="s">
        <v>146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x14ac:dyDescent="0.3">
      <c r="K34" s="10"/>
      <c r="L34" s="10"/>
      <c r="M34" s="10"/>
      <c r="N34" s="10"/>
      <c r="O34" s="10"/>
      <c r="P34" s="10"/>
      <c r="Q34" s="10"/>
      <c r="R34" s="10"/>
    </row>
    <row r="35" spans="1:19" x14ac:dyDescent="0.3">
      <c r="K35" s="10"/>
      <c r="L35" s="10"/>
      <c r="M35" s="10"/>
      <c r="N35" s="10"/>
      <c r="O35" s="10"/>
      <c r="P35" s="10"/>
      <c r="Q35" s="10"/>
      <c r="R35" s="10"/>
    </row>
    <row r="36" spans="1:19" x14ac:dyDescent="0.3">
      <c r="K36" s="10"/>
      <c r="L36" s="10"/>
      <c r="M36" s="10"/>
      <c r="N36" s="10"/>
      <c r="O36" s="10"/>
      <c r="P36" s="10"/>
      <c r="Q36" s="10"/>
      <c r="R36" s="10"/>
    </row>
    <row r="37" spans="1:19" x14ac:dyDescent="0.3">
      <c r="K37" s="10"/>
      <c r="L37" s="10"/>
      <c r="M37" s="10"/>
      <c r="N37" s="10"/>
      <c r="O37" s="10"/>
      <c r="P37" s="10"/>
      <c r="Q37" s="10"/>
      <c r="R37" s="10"/>
    </row>
    <row r="38" spans="1:19" x14ac:dyDescent="0.3">
      <c r="K38" s="10"/>
      <c r="L38" s="10"/>
      <c r="M38" s="10"/>
      <c r="N38" s="10"/>
      <c r="O38" s="10"/>
      <c r="P38" s="10"/>
      <c r="Q38" s="10"/>
      <c r="R38" s="10"/>
    </row>
    <row r="39" spans="1:19" x14ac:dyDescent="0.3">
      <c r="K39" s="10"/>
      <c r="L39" s="10"/>
      <c r="M39" s="10"/>
      <c r="N39" s="10"/>
      <c r="O39" s="10"/>
      <c r="P39" s="10"/>
      <c r="Q39" s="10"/>
      <c r="R39" s="10"/>
    </row>
    <row r="40" spans="1:19" x14ac:dyDescent="0.3">
      <c r="K40" s="10"/>
      <c r="L40" s="10"/>
      <c r="M40" s="10"/>
      <c r="N40" s="10"/>
      <c r="O40" s="10"/>
      <c r="P40" s="10"/>
      <c r="Q40" s="10"/>
      <c r="R40" s="10"/>
    </row>
    <row r="41" spans="1:19" x14ac:dyDescent="0.3">
      <c r="K41" s="10"/>
      <c r="L41" s="10"/>
      <c r="M41" s="10"/>
      <c r="N41" s="10"/>
      <c r="O41" s="10"/>
      <c r="P41" s="10"/>
      <c r="Q41" s="10"/>
      <c r="R41" s="10"/>
    </row>
    <row r="42" spans="1:19" x14ac:dyDescent="0.3">
      <c r="K42" s="10"/>
      <c r="L42" s="10"/>
      <c r="M42" s="10"/>
      <c r="N42" s="10"/>
      <c r="O42" s="10"/>
      <c r="P42" s="10"/>
      <c r="Q42" s="10"/>
      <c r="R42" s="10"/>
    </row>
    <row r="43" spans="1:19" x14ac:dyDescent="0.3">
      <c r="K43" s="10"/>
      <c r="L43" s="10"/>
      <c r="M43" s="10"/>
      <c r="N43" s="10"/>
      <c r="O43" s="10"/>
      <c r="P43" s="10"/>
      <c r="Q43" s="10"/>
      <c r="R43" s="10"/>
    </row>
    <row r="44" spans="1:19" x14ac:dyDescent="0.3">
      <c r="K44" s="10"/>
      <c r="L44" s="10"/>
      <c r="M44" s="10"/>
      <c r="N44" s="10"/>
      <c r="O44" s="10"/>
      <c r="P44" s="10"/>
      <c r="Q44" s="10"/>
      <c r="R44" s="10"/>
    </row>
    <row r="45" spans="1:19" x14ac:dyDescent="0.3">
      <c r="K45" s="10"/>
      <c r="L45" s="10"/>
      <c r="M45" s="10"/>
      <c r="N45" s="10"/>
      <c r="O45" s="10"/>
      <c r="P45" s="10"/>
      <c r="Q45" s="10"/>
      <c r="R45" s="10"/>
    </row>
    <row r="46" spans="1:19" x14ac:dyDescent="0.3">
      <c r="K46" s="10"/>
      <c r="L46" s="10"/>
      <c r="M46" s="10"/>
      <c r="N46" s="10"/>
      <c r="O46" s="10"/>
      <c r="P46" s="10"/>
      <c r="Q46" s="10"/>
      <c r="R46" s="10"/>
    </row>
    <row r="47" spans="1:19" x14ac:dyDescent="0.3">
      <c r="K47" s="10"/>
      <c r="L47" s="10"/>
      <c r="M47" s="10"/>
      <c r="N47" s="10"/>
      <c r="O47" s="10"/>
      <c r="P47" s="10"/>
      <c r="Q47" s="10"/>
      <c r="R47" s="10"/>
    </row>
    <row r="48" spans="1:19" x14ac:dyDescent="0.3">
      <c r="K48" s="10"/>
      <c r="L48" s="10"/>
      <c r="M48" s="10"/>
      <c r="N48" s="10"/>
      <c r="O48" s="10"/>
      <c r="P48" s="10"/>
      <c r="Q48" s="10"/>
      <c r="R48" s="10"/>
    </row>
    <row r="49" spans="11:18" x14ac:dyDescent="0.3">
      <c r="K49" s="10"/>
      <c r="L49" s="10"/>
      <c r="M49" s="10"/>
      <c r="N49" s="10"/>
      <c r="O49" s="10"/>
      <c r="P49" s="10"/>
      <c r="Q49" s="10"/>
      <c r="R49" s="10"/>
    </row>
    <row r="50" spans="11:18" x14ac:dyDescent="0.3">
      <c r="K50" s="10"/>
      <c r="L50" s="10"/>
      <c r="M50" s="10"/>
      <c r="N50" s="10"/>
      <c r="O50" s="10"/>
      <c r="P50" s="10"/>
      <c r="Q50" s="10"/>
      <c r="R50" s="10"/>
    </row>
    <row r="51" spans="11:18" x14ac:dyDescent="0.3">
      <c r="K51" s="10"/>
      <c r="L51" s="10"/>
      <c r="M51" s="10"/>
      <c r="N51" s="10"/>
      <c r="O51" s="10"/>
      <c r="P51" s="10"/>
      <c r="Q51" s="10"/>
      <c r="R51" s="10"/>
    </row>
    <row r="52" spans="11:18" x14ac:dyDescent="0.3">
      <c r="K52" s="10"/>
      <c r="L52" s="10"/>
      <c r="M52" s="10"/>
      <c r="N52" s="10"/>
      <c r="O52" s="10"/>
      <c r="P52" s="10"/>
      <c r="Q52" s="10"/>
      <c r="R52" s="10"/>
    </row>
    <row r="53" spans="11:18" x14ac:dyDescent="0.3">
      <c r="K53" s="10"/>
      <c r="L53" s="10"/>
      <c r="M53" s="10"/>
      <c r="N53" s="10"/>
      <c r="O53" s="10"/>
      <c r="P53" s="10"/>
      <c r="Q53" s="10"/>
      <c r="R53" s="10"/>
    </row>
    <row r="54" spans="11:18" x14ac:dyDescent="0.3">
      <c r="K54" s="10"/>
      <c r="L54" s="10"/>
      <c r="M54" s="10"/>
      <c r="N54" s="10"/>
      <c r="O54" s="10"/>
      <c r="P54" s="10"/>
      <c r="Q54" s="10"/>
      <c r="R54" s="10"/>
    </row>
    <row r="55" spans="11:18" x14ac:dyDescent="0.3">
      <c r="K55" s="10"/>
      <c r="L55" s="10"/>
      <c r="M55" s="10"/>
      <c r="N55" s="10"/>
      <c r="O55" s="10"/>
      <c r="P55" s="10"/>
      <c r="Q55" s="10"/>
      <c r="R55" s="10"/>
    </row>
    <row r="56" spans="11:18" x14ac:dyDescent="0.3">
      <c r="K56" s="10"/>
      <c r="L56" s="10"/>
      <c r="M56" s="10"/>
      <c r="N56" s="10"/>
      <c r="O56" s="10"/>
      <c r="P56" s="10"/>
      <c r="Q56" s="10"/>
      <c r="R56" s="10"/>
    </row>
    <row r="57" spans="11:18" x14ac:dyDescent="0.3">
      <c r="K57" s="10"/>
      <c r="L57" s="10"/>
      <c r="M57" s="10"/>
      <c r="N57" s="10"/>
      <c r="O57" s="10"/>
      <c r="P57" s="10"/>
      <c r="Q57" s="10"/>
      <c r="R57" s="10"/>
    </row>
    <row r="58" spans="11:18" x14ac:dyDescent="0.3">
      <c r="K58" s="10"/>
      <c r="L58" s="10"/>
      <c r="M58" s="10"/>
      <c r="N58" s="10"/>
      <c r="O58" s="10"/>
      <c r="P58" s="10"/>
      <c r="Q58" s="10"/>
      <c r="R58" s="10"/>
    </row>
    <row r="59" spans="11:18" x14ac:dyDescent="0.3">
      <c r="K59" s="10"/>
      <c r="L59" s="10"/>
      <c r="M59" s="10"/>
      <c r="N59" s="10"/>
      <c r="O59" s="10"/>
      <c r="P59" s="10"/>
      <c r="Q59" s="10"/>
      <c r="R59" s="10"/>
    </row>
    <row r="60" spans="11:18" x14ac:dyDescent="0.3">
      <c r="K60" s="10"/>
      <c r="L60" s="10"/>
      <c r="M60" s="10"/>
      <c r="N60" s="10"/>
      <c r="O60" s="10"/>
      <c r="P60" s="10"/>
      <c r="Q60" s="10"/>
      <c r="R60" s="10"/>
    </row>
    <row r="61" spans="11:18" x14ac:dyDescent="0.3">
      <c r="K61" s="10"/>
      <c r="L61" s="10"/>
      <c r="M61" s="10"/>
      <c r="N61" s="10"/>
      <c r="O61" s="10"/>
      <c r="P61" s="10"/>
      <c r="Q61" s="10"/>
      <c r="R61" s="10"/>
    </row>
    <row r="62" spans="11:18" x14ac:dyDescent="0.3">
      <c r="K62" s="10"/>
      <c r="L62" s="10"/>
      <c r="M62" s="10"/>
      <c r="N62" s="10"/>
      <c r="O62" s="10"/>
      <c r="P62" s="10"/>
      <c r="Q62" s="10"/>
      <c r="R62" s="10"/>
    </row>
    <row r="63" spans="11:18" x14ac:dyDescent="0.3">
      <c r="K63" s="10"/>
      <c r="L63" s="10"/>
      <c r="M63" s="10"/>
      <c r="N63" s="10"/>
      <c r="O63" s="10"/>
      <c r="P63" s="10"/>
      <c r="Q63" s="10"/>
      <c r="R63" s="10"/>
    </row>
    <row r="64" spans="11:18" x14ac:dyDescent="0.3">
      <c r="K64" s="10"/>
      <c r="L64" s="10"/>
      <c r="M64" s="10"/>
      <c r="N64" s="10"/>
      <c r="O64" s="10"/>
      <c r="P64" s="10"/>
      <c r="Q64" s="10"/>
      <c r="R64" s="10"/>
    </row>
    <row r="65" spans="11:18" x14ac:dyDescent="0.3">
      <c r="K65" s="10"/>
      <c r="L65" s="10"/>
      <c r="M65" s="10"/>
      <c r="N65" s="10"/>
      <c r="O65" s="10"/>
      <c r="P65" s="10"/>
      <c r="Q65" s="10"/>
      <c r="R65" s="10"/>
    </row>
    <row r="66" spans="11:18" x14ac:dyDescent="0.3">
      <c r="K66" s="10"/>
      <c r="L66" s="10"/>
      <c r="M66" s="10"/>
      <c r="N66" s="10"/>
      <c r="O66" s="10"/>
      <c r="P66" s="10"/>
      <c r="Q66" s="10"/>
      <c r="R66" s="10"/>
    </row>
    <row r="67" spans="11:18" x14ac:dyDescent="0.3">
      <c r="K67" s="10"/>
      <c r="L67" s="10"/>
      <c r="M67" s="10"/>
      <c r="N67" s="10"/>
      <c r="O67" s="10"/>
      <c r="P67" s="10"/>
      <c r="Q67" s="10"/>
      <c r="R67" s="10"/>
    </row>
    <row r="68" spans="11:18" x14ac:dyDescent="0.3">
      <c r="K68" s="10"/>
      <c r="L68" s="10"/>
      <c r="M68" s="10"/>
      <c r="N68" s="10"/>
      <c r="O68" s="10"/>
      <c r="P68" s="10"/>
      <c r="Q68" s="10"/>
      <c r="R68" s="10"/>
    </row>
    <row r="69" spans="11:18" x14ac:dyDescent="0.3">
      <c r="K69" s="10"/>
      <c r="L69" s="10"/>
      <c r="M69" s="10"/>
      <c r="N69" s="10"/>
      <c r="O69" s="10"/>
      <c r="P69" s="10"/>
      <c r="Q69" s="10"/>
      <c r="R69" s="10"/>
    </row>
    <row r="70" spans="11:18" x14ac:dyDescent="0.3">
      <c r="K70" s="10"/>
      <c r="L70" s="10"/>
      <c r="M70" s="10"/>
      <c r="N70" s="10"/>
      <c r="O70" s="10"/>
      <c r="P70" s="10"/>
      <c r="Q70" s="10"/>
      <c r="R70" s="10"/>
    </row>
    <row r="71" spans="11:18" x14ac:dyDescent="0.3">
      <c r="K71" s="10"/>
      <c r="L71" s="10"/>
      <c r="M71" s="10"/>
      <c r="N71" s="10"/>
      <c r="O71" s="10"/>
      <c r="P71" s="10"/>
      <c r="Q71" s="10"/>
      <c r="R71" s="10"/>
    </row>
    <row r="72" spans="11:18" x14ac:dyDescent="0.3">
      <c r="K72" s="10"/>
      <c r="L72" s="10"/>
      <c r="M72" s="10"/>
      <c r="N72" s="10"/>
      <c r="O72" s="10"/>
      <c r="P72" s="10"/>
      <c r="Q72" s="10"/>
      <c r="R72" s="10"/>
    </row>
    <row r="73" spans="11:18" x14ac:dyDescent="0.3">
      <c r="K73" s="10"/>
      <c r="L73" s="10"/>
      <c r="M73" s="10"/>
      <c r="N73" s="10"/>
      <c r="O73" s="10"/>
      <c r="P73" s="10"/>
      <c r="Q73" s="10"/>
      <c r="R73" s="10"/>
    </row>
    <row r="74" spans="11:18" x14ac:dyDescent="0.3">
      <c r="K74" s="10"/>
      <c r="L74" s="10"/>
      <c r="M74" s="10"/>
      <c r="N74" s="10"/>
      <c r="O74" s="10"/>
      <c r="P74" s="10"/>
      <c r="Q74" s="10"/>
      <c r="R74" s="10"/>
    </row>
    <row r="75" spans="11:18" x14ac:dyDescent="0.3">
      <c r="K75" s="10"/>
      <c r="L75" s="10"/>
      <c r="M75" s="10"/>
      <c r="N75" s="10"/>
      <c r="O75" s="10"/>
      <c r="P75" s="10"/>
      <c r="Q75" s="10"/>
      <c r="R75" s="10"/>
    </row>
    <row r="76" spans="11:18" x14ac:dyDescent="0.3">
      <c r="K76" s="10"/>
      <c r="L76" s="10"/>
      <c r="M76" s="10"/>
      <c r="N76" s="10"/>
      <c r="O76" s="10"/>
      <c r="P76" s="10"/>
      <c r="Q76" s="10"/>
      <c r="R76" s="10"/>
    </row>
    <row r="77" spans="11:18" x14ac:dyDescent="0.3">
      <c r="K77" s="10"/>
      <c r="L77" s="10"/>
      <c r="M77" s="10"/>
      <c r="N77" s="10"/>
      <c r="O77" s="10"/>
      <c r="P77" s="10"/>
      <c r="Q77" s="10"/>
      <c r="R77" s="10"/>
    </row>
    <row r="78" spans="11:18" x14ac:dyDescent="0.3">
      <c r="K78" s="10"/>
      <c r="L78" s="10"/>
      <c r="M78" s="10"/>
      <c r="N78" s="10"/>
      <c r="O78" s="10"/>
      <c r="P78" s="10"/>
      <c r="Q78" s="10"/>
      <c r="R78" s="10"/>
    </row>
    <row r="79" spans="11:18" x14ac:dyDescent="0.3">
      <c r="K79" s="10"/>
      <c r="L79" s="10"/>
      <c r="M79" s="10"/>
      <c r="N79" s="10"/>
      <c r="O79" s="10"/>
      <c r="P79" s="10"/>
      <c r="Q79" s="10"/>
      <c r="R79" s="10"/>
    </row>
    <row r="80" spans="11:18" x14ac:dyDescent="0.3">
      <c r="K80" s="10"/>
      <c r="L80" s="10"/>
      <c r="M80" s="10"/>
      <c r="N80" s="10"/>
      <c r="O80" s="10"/>
      <c r="P80" s="10"/>
      <c r="Q80" s="10"/>
      <c r="R80" s="10"/>
    </row>
    <row r="81" spans="11:18" x14ac:dyDescent="0.3">
      <c r="K81" s="10"/>
      <c r="L81" s="10"/>
      <c r="M81" s="10"/>
      <c r="N81" s="10"/>
      <c r="O81" s="10"/>
      <c r="P81" s="10"/>
      <c r="Q81" s="10"/>
      <c r="R81" s="10"/>
    </row>
    <row r="82" spans="11:18" x14ac:dyDescent="0.3">
      <c r="K82" s="10"/>
      <c r="L82" s="10"/>
      <c r="M82" s="10"/>
      <c r="N82" s="10"/>
      <c r="O82" s="10"/>
      <c r="P82" s="10"/>
      <c r="Q82" s="10"/>
      <c r="R82" s="10"/>
    </row>
    <row r="83" spans="11:18" x14ac:dyDescent="0.3">
      <c r="K83" s="10"/>
      <c r="L83" s="10"/>
      <c r="M83" s="10"/>
      <c r="N83" s="10"/>
      <c r="O83" s="10"/>
      <c r="P83" s="10"/>
      <c r="Q83" s="10"/>
      <c r="R83" s="10"/>
    </row>
    <row r="84" spans="11:18" x14ac:dyDescent="0.3">
      <c r="K84" s="10"/>
      <c r="L84" s="10"/>
      <c r="M84" s="10"/>
      <c r="N84" s="10"/>
      <c r="O84" s="10"/>
      <c r="P84" s="10"/>
      <c r="Q84" s="10"/>
      <c r="R84" s="10"/>
    </row>
    <row r="85" spans="11:18" x14ac:dyDescent="0.3">
      <c r="K85" s="10"/>
      <c r="L85" s="10"/>
      <c r="M85" s="10"/>
      <c r="N85" s="10"/>
      <c r="O85" s="10"/>
      <c r="P85" s="10"/>
      <c r="Q85" s="10"/>
      <c r="R85" s="10"/>
    </row>
    <row r="86" spans="11:18" x14ac:dyDescent="0.3">
      <c r="K86" s="10"/>
      <c r="L86" s="10"/>
      <c r="M86" s="10"/>
      <c r="N86" s="10"/>
      <c r="O86" s="10"/>
      <c r="P86" s="10"/>
      <c r="Q86" s="10"/>
      <c r="R86" s="10"/>
    </row>
    <row r="87" spans="11:18" x14ac:dyDescent="0.3">
      <c r="K87" s="10"/>
      <c r="L87" s="10"/>
      <c r="M87" s="10"/>
      <c r="N87" s="10"/>
      <c r="O87" s="10"/>
      <c r="P87" s="10"/>
      <c r="Q87" s="10"/>
      <c r="R87" s="10"/>
    </row>
    <row r="88" spans="11:18" x14ac:dyDescent="0.3">
      <c r="K88" s="10"/>
      <c r="L88" s="10"/>
      <c r="M88" s="10"/>
      <c r="N88" s="10"/>
      <c r="O88" s="10"/>
      <c r="P88" s="10"/>
      <c r="Q88" s="10"/>
      <c r="R88" s="10"/>
    </row>
    <row r="89" spans="11:18" x14ac:dyDescent="0.3">
      <c r="K89" s="10"/>
      <c r="L89" s="10"/>
      <c r="M89" s="10"/>
      <c r="N89" s="10"/>
      <c r="O89" s="10"/>
      <c r="P89" s="10"/>
      <c r="Q89" s="10"/>
      <c r="R89" s="10"/>
    </row>
    <row r="90" spans="11:18" x14ac:dyDescent="0.3">
      <c r="K90" s="10"/>
      <c r="L90" s="10"/>
      <c r="M90" s="10"/>
      <c r="N90" s="10"/>
      <c r="O90" s="10"/>
      <c r="P90" s="10"/>
      <c r="Q90" s="10"/>
      <c r="R90" s="10"/>
    </row>
    <row r="91" spans="11:18" x14ac:dyDescent="0.3">
      <c r="K91" s="10"/>
      <c r="L91" s="10"/>
      <c r="M91" s="10"/>
      <c r="N91" s="10"/>
      <c r="O91" s="10"/>
      <c r="P91" s="10"/>
      <c r="Q91" s="10"/>
      <c r="R91" s="10"/>
    </row>
    <row r="92" spans="11:18" x14ac:dyDescent="0.3">
      <c r="K92" s="10"/>
      <c r="L92" s="10"/>
      <c r="M92" s="10"/>
      <c r="N92" s="10"/>
      <c r="O92" s="10"/>
      <c r="P92" s="10"/>
      <c r="Q92" s="10"/>
      <c r="R92" s="10"/>
    </row>
    <row r="93" spans="11:18" x14ac:dyDescent="0.3">
      <c r="K93" s="10"/>
      <c r="L93" s="10"/>
      <c r="M93" s="10"/>
      <c r="N93" s="10"/>
      <c r="O93" s="10"/>
      <c r="P93" s="10"/>
      <c r="Q93" s="10"/>
      <c r="R93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Debt Sch.</vt:lpstr>
      <vt:lpstr>Equity Sch.</vt:lpstr>
      <vt:lpstr>Asset Sch.</vt:lpstr>
      <vt:lpstr>Revenue Calc.</vt:lpstr>
      <vt:lpstr>Cost Calc.</vt:lpstr>
      <vt:lpstr>PL</vt:lpstr>
      <vt:lpstr>BS</vt:lpstr>
      <vt:lpstr>CFS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Pushkal</dc:creator>
  <cp:lastModifiedBy>Pushkal</cp:lastModifiedBy>
  <cp:lastPrinted>2012-07-26T15:10:05Z</cp:lastPrinted>
  <dcterms:created xsi:type="dcterms:W3CDTF">2012-07-26T06:39:47Z</dcterms:created>
  <dcterms:modified xsi:type="dcterms:W3CDTF">2025-09-20T05:59:48Z</dcterms:modified>
</cp:coreProperties>
</file>