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udr\Desktop\Just it\Projects\"/>
    </mc:Choice>
  </mc:AlternateContent>
  <xr:revisionPtr revIDLastSave="0" documentId="13_ncr:1_{2C2357FF-1E11-474B-B88A-1C3EC0D9111E}" xr6:coauthVersionLast="47" xr6:coauthVersionMax="47" xr10:uidLastSave="{00000000-0000-0000-0000-000000000000}"/>
  <bookViews>
    <workbookView xWindow="-120" yWindow="-120" windowWidth="24240" windowHeight="13020" activeTab="1" xr2:uid="{790DDEEE-302A-4D12-A3D1-DF5E484623AD}"/>
  </bookViews>
  <sheets>
    <sheet name="Source_file" sheetId="2" r:id="rId1"/>
    <sheet name="P&amp;L" sheetId="3" r:id="rId2"/>
    <sheet name="Sheet1" sheetId="6" r:id="rId3"/>
  </sheets>
  <definedNames>
    <definedName name="_xlnm._FilterDatabase" localSheetId="0" hidden="1">Source_file!$A$9:$J$79</definedName>
    <definedName name="Cost_Profit">Source_file!$A$45:$A$46</definedName>
    <definedName name="Cost_Profit_array">Source_file!$C$45:$J$46</definedName>
    <definedName name="Op_Exp_Inc">Source_file!$A$56:$A$58</definedName>
    <definedName name="Op_exp_Inc_array">Source_file!$C$56:$J$58</definedName>
    <definedName name="Revenue">Source_file!$C$14:$G$16</definedName>
    <definedName name="RevenueSegments">Source_file!$A$14:$A$16</definedName>
    <definedName name="Year">Source_file!$C$9:$G$9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B13" i="3"/>
  <c r="K12" i="6"/>
  <c r="O13" i="6"/>
  <c r="N13" i="6"/>
  <c r="M13" i="6"/>
  <c r="L13" i="6"/>
  <c r="K13" i="6"/>
  <c r="O12" i="6"/>
  <c r="N12" i="6"/>
  <c r="M12" i="6"/>
  <c r="L12" i="6"/>
  <c r="O11" i="6"/>
  <c r="N11" i="6"/>
  <c r="M11" i="6"/>
  <c r="L11" i="6"/>
  <c r="K11" i="6"/>
  <c r="O10" i="6"/>
  <c r="N10" i="6"/>
  <c r="M10" i="6"/>
  <c r="L10" i="6"/>
  <c r="K10" i="6"/>
  <c r="O9" i="6"/>
  <c r="N9" i="6"/>
  <c r="M9" i="6"/>
  <c r="L9" i="6"/>
  <c r="K9" i="6"/>
  <c r="O7" i="6"/>
  <c r="N7" i="6"/>
  <c r="M7" i="6"/>
  <c r="L7" i="6"/>
  <c r="K7" i="6"/>
  <c r="O6" i="6"/>
  <c r="N6" i="6"/>
  <c r="M6" i="6"/>
  <c r="L6" i="6"/>
  <c r="K6" i="6"/>
  <c r="O5" i="6"/>
  <c r="O8" i="6" s="1"/>
  <c r="N5" i="6"/>
  <c r="N8" i="6" s="1"/>
  <c r="M5" i="6"/>
  <c r="M8" i="6" s="1"/>
  <c r="L5" i="6"/>
  <c r="K5" i="6"/>
  <c r="K8" i="6" s="1"/>
  <c r="B5" i="3"/>
  <c r="C12" i="3"/>
  <c r="D12" i="3"/>
  <c r="E12" i="3"/>
  <c r="F12" i="3"/>
  <c r="B12" i="3"/>
  <c r="C5" i="3"/>
  <c r="F14" i="3"/>
  <c r="E14" i="3"/>
  <c r="D14" i="3"/>
  <c r="C14" i="3"/>
  <c r="B14" i="3"/>
  <c r="F13" i="3"/>
  <c r="E13" i="3"/>
  <c r="D13" i="3"/>
  <c r="F10" i="3"/>
  <c r="F9" i="3"/>
  <c r="E10" i="3"/>
  <c r="E9" i="3"/>
  <c r="D10" i="3"/>
  <c r="D9" i="3"/>
  <c r="C10" i="3"/>
  <c r="C9" i="3"/>
  <c r="B10" i="3"/>
  <c r="B9" i="3"/>
  <c r="F6" i="3"/>
  <c r="F7" i="3"/>
  <c r="F5" i="3"/>
  <c r="E6" i="3"/>
  <c r="E7" i="3"/>
  <c r="E5" i="3"/>
  <c r="D6" i="3"/>
  <c r="D7" i="3"/>
  <c r="D5" i="3"/>
  <c r="C6" i="3"/>
  <c r="C7" i="3"/>
  <c r="B6" i="3"/>
  <c r="B7" i="3"/>
  <c r="L8" i="6" l="1"/>
  <c r="G14" i="3"/>
  <c r="G6" i="3"/>
  <c r="B8" i="3"/>
  <c r="G10" i="3"/>
  <c r="G7" i="3"/>
  <c r="D8" i="3"/>
  <c r="D11" i="3" s="1"/>
  <c r="G5" i="3"/>
  <c r="E8" i="3"/>
  <c r="E11" i="3" s="1"/>
  <c r="C8" i="3"/>
  <c r="C11" i="3" s="1"/>
  <c r="F8" i="3"/>
  <c r="F15" i="3" s="1"/>
  <c r="D15" i="3" l="1"/>
  <c r="B11" i="3"/>
  <c r="G8" i="3"/>
  <c r="E15" i="3"/>
  <c r="C15" i="3"/>
  <c r="B15" i="3"/>
  <c r="F11" i="3"/>
</calcChain>
</file>

<file path=xl/sharedStrings.xml><?xml version="1.0" encoding="utf-8"?>
<sst xmlns="http://schemas.openxmlformats.org/spreadsheetml/2006/main" count="246" uniqueCount="146">
  <si>
    <t>Ticker</t>
  </si>
  <si>
    <t>ADS GY Equity</t>
  </si>
  <si>
    <t>Company</t>
  </si>
  <si>
    <t>adidas AG</t>
  </si>
  <si>
    <t>Periodicity</t>
  </si>
  <si>
    <t>A</t>
  </si>
  <si>
    <t>Currency</t>
  </si>
  <si>
    <t>USD</t>
  </si>
  <si>
    <t>Filing Status Mnemonic</t>
  </si>
  <si>
    <t>MR</t>
  </si>
  <si>
    <t>Filing</t>
  </si>
  <si>
    <t>Most Recent</t>
  </si>
  <si>
    <t>Units</t>
  </si>
  <si>
    <t>MLN</t>
  </si>
  <si>
    <t>Field</t>
  </si>
  <si>
    <t>Mnemonic</t>
  </si>
  <si>
    <t>For the period ending</t>
  </si>
  <si>
    <t>original</t>
  </si>
  <si>
    <t>restated</t>
  </si>
  <si>
    <t>Revenue</t>
  </si>
  <si>
    <t>SALES_REV_TURN</t>
  </si>
  <si>
    <t>  Product/Brand Segments</t>
  </si>
  <si>
    <t>    Wholesale</t>
  </si>
  <si>
    <t>    Retail</t>
  </si>
  <si>
    <t>    Other Businesses</t>
  </si>
  <si>
    <t>    Footwear</t>
  </si>
  <si>
    <t>    Equipment</t>
  </si>
  <si>
    <t>    Adjustment</t>
  </si>
  <si>
    <t>  Geographic Segments</t>
  </si>
  <si>
    <t>    Western Europe</t>
  </si>
  <si>
    <t>      Wholesale</t>
  </si>
  <si>
    <t>      Retail</t>
  </si>
  <si>
    <t>      Other Businesses</t>
  </si>
  <si>
    <t>    North America</t>
  </si>
  <si>
    <t>    Asia</t>
  </si>
  <si>
    <t>    Europe Emerging Markets</t>
  </si>
  <si>
    <t>    Greater China</t>
  </si>
  <si>
    <t>    Latin America</t>
  </si>
  <si>
    <t>IS_COGS_TO_FE_AND_PP_AND_G</t>
  </si>
  <si>
    <t>Gross Profit</t>
  </si>
  <si>
    <t>GROSS_PROFIT</t>
  </si>
  <si>
    <t>    Adjustments</t>
  </si>
  <si>
    <t>    Head Quarter/Consolidation</t>
  </si>
  <si>
    <t>    Taylormade</t>
  </si>
  <si>
    <t>    Reebok</t>
  </si>
  <si>
    <t>    Adidas</t>
  </si>
  <si>
    <t>IS_OTHER_OPER_INC</t>
  </si>
  <si>
    <t>IS_OPERATING_EXPN</t>
  </si>
  <si>
    <t>Operating Income</t>
  </si>
  <si>
    <t>IS_OPER_INC</t>
  </si>
  <si>
    <t>    Royalty and Commission Income</t>
  </si>
  <si>
    <t>    Marketing Working Budget</t>
  </si>
  <si>
    <t>    Other Operating Expenses</t>
  </si>
  <si>
    <t>  Interest Expense</t>
  </si>
  <si>
    <t>IS_INT_EXPENSE</t>
  </si>
  <si>
    <t>  Foreign Exchange Losses (Gains)</t>
  </si>
  <si>
    <t>IS_FOREIGN_EXCH_LOSS</t>
  </si>
  <si>
    <t>  Net Non-Operating Losses (Gains)</t>
  </si>
  <si>
    <t>IS_NET_NON_OPER_LOSS</t>
  </si>
  <si>
    <t>Pretax Income</t>
  </si>
  <si>
    <t>PRETAX_INC</t>
  </si>
  <si>
    <t>  Income Tax Expense</t>
  </si>
  <si>
    <t>IS_INC_TAX_EXP</t>
  </si>
  <si>
    <t>Income Before XO Items</t>
  </si>
  <si>
    <t>IS_INC_BEF_XO_ITEM</t>
  </si>
  <si>
    <t>  Extraordinary Loss Net of Tax</t>
  </si>
  <si>
    <t>XO_GL_NET_OF_TAX</t>
  </si>
  <si>
    <t>  Minority Interests</t>
  </si>
  <si>
    <t>MIN_NONCONTROL_INTEREST_CREDITS</t>
  </si>
  <si>
    <t>Net Income</t>
  </si>
  <si>
    <t>NET_INCOME</t>
  </si>
  <si>
    <t>  Total Cash Preferred Dividends</t>
  </si>
  <si>
    <t>IS_TOT_CASH_PFD_DVD</t>
  </si>
  <si>
    <t>#N/A N/A</t>
  </si>
  <si>
    <t>Net Inc Avail to Common Shareholders</t>
  </si>
  <si>
    <t>EARN_FOR_COMMON</t>
  </si>
  <si>
    <t>  Abnormal Losses (Gains)</t>
  </si>
  <si>
    <t>IS_ABNORMAL_ITEM</t>
  </si>
  <si>
    <t>  Tax Effect on Abnormal Items</t>
  </si>
  <si>
    <t>IS_TAX_EFF_ON_ABNORMAL_ITEM</t>
  </si>
  <si>
    <t>Normalized Income</t>
  </si>
  <si>
    <t>NORMALIZED_INCOME</t>
  </si>
  <si>
    <t>Basic EPS Before Abnormal Items</t>
  </si>
  <si>
    <t>IS_BASIC_EPS_CONT_OPS</t>
  </si>
  <si>
    <t>Basic EPS Before XO Items</t>
  </si>
  <si>
    <t>IS_EARN_BEF_XO_ITEMS_PER_SH</t>
  </si>
  <si>
    <t>Basic EPS</t>
  </si>
  <si>
    <t>IS_EPS</t>
  </si>
  <si>
    <t>  Basic Weighted Avg Shares</t>
  </si>
  <si>
    <t>IS_AVG_NUM_SH_FOR_EPS</t>
  </si>
  <si>
    <t>Diluted EPS Before Abnormal Items</t>
  </si>
  <si>
    <t>IS_DIL_EPS_CONT_OPS</t>
  </si>
  <si>
    <t>Diluted EPS Before XO Items</t>
  </si>
  <si>
    <t>IS_DIL_EPS_BEF_XO</t>
  </si>
  <si>
    <t>Diluted EPS</t>
  </si>
  <si>
    <t>IS_DILUTED_EPS</t>
  </si>
  <si>
    <t>  Diluted Weighted Avg Shares</t>
  </si>
  <si>
    <t>IS_SH_FOR_DILUTED_EPS</t>
  </si>
  <si>
    <t>Reference Items</t>
  </si>
  <si>
    <t>Accounting Standard</t>
  </si>
  <si>
    <t>ACCOUNTING_STANDARD</t>
  </si>
  <si>
    <t>IAS/IFRS</t>
  </si>
  <si>
    <t>EBITDA</t>
  </si>
  <si>
    <t>EBITDA Margin (T12M)</t>
  </si>
  <si>
    <t>EBITDA_MARGIN</t>
  </si>
  <si>
    <t>Gross Margin</t>
  </si>
  <si>
    <t>GROSS_MARGIN</t>
  </si>
  <si>
    <t>Operating Margin</t>
  </si>
  <si>
    <t>OPER_MARGIN</t>
  </si>
  <si>
    <t>Profit Margin</t>
  </si>
  <si>
    <t>PROF_MARGIN</t>
  </si>
  <si>
    <t>Actual Sales Per Employee</t>
  </si>
  <si>
    <t>ACTUAL_SALES_PER_EMPL</t>
  </si>
  <si>
    <t>Dividends per Share</t>
  </si>
  <si>
    <t>EQY_DPS</t>
  </si>
  <si>
    <t>Total Cash Common Dividends</t>
  </si>
  <si>
    <t>IS_TOT_CASH_COM_DVD</t>
  </si>
  <si>
    <t>Interest Income</t>
  </si>
  <si>
    <t>IS_INT_INC</t>
  </si>
  <si>
    <t>Research &amp; Development Expense</t>
  </si>
  <si>
    <t>IS_RD_EXPEND</t>
  </si>
  <si>
    <t>Personnel Expense</t>
  </si>
  <si>
    <t>IS_PERSONNEL_EXP</t>
  </si>
  <si>
    <t>Depreciation Expense</t>
  </si>
  <si>
    <t>IS_DEPR_EXP</t>
  </si>
  <si>
    <t>Rental Expense</t>
  </si>
  <si>
    <t>BS_CURR_RENTAL_EXPENSE</t>
  </si>
  <si>
    <t>FY 2023</t>
  </si>
  <si>
    <t>FY 2022</t>
  </si>
  <si>
    <t>FY 2021</t>
  </si>
  <si>
    <t>FY 2020</t>
  </si>
  <si>
    <t>FY 2019</t>
  </si>
  <si>
    <t>FY 2018</t>
  </si>
  <si>
    <t>FY 2017</t>
  </si>
  <si>
    <t>FY 2016</t>
  </si>
  <si>
    <t>Wholesale</t>
  </si>
  <si>
    <t>Retail</t>
  </si>
  <si>
    <t>Other Businesses</t>
  </si>
  <si>
    <t>Cost of Revenue</t>
  </si>
  <si>
    <t>Operating Expenses</t>
  </si>
  <si>
    <t>EBIT</t>
  </si>
  <si>
    <t>Gross profit %</t>
  </si>
  <si>
    <t>EBIT %</t>
  </si>
  <si>
    <t>CAGR</t>
  </si>
  <si>
    <t>ADIDAS P&amp;L</t>
  </si>
  <si>
    <t>Other Operating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</si>
</sst>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1"/>
    <xf numFmtId="14" fontId="1" fillId="0" borderId="0" xfId="1" applyNumberFormat="1"/>
    <xf numFmtId="0" fontId="2" fillId="0" borderId="0" xfId="1" applyFont="1"/>
    <xf numFmtId="9" fontId="1" fillId="0" borderId="0" xfId="1" applyNumberFormat="1"/>
    <xf numFmtId="0" fontId="0" fillId="0" borderId="1" xfId="0" applyBorder="1"/>
    <xf numFmtId="0" fontId="3" fillId="0" borderId="0" xfId="0" applyFont="1"/>
    <xf numFmtId="0" fontId="1" fillId="2" borderId="0" xfId="1" applyFill="1"/>
    <xf numFmtId="0" fontId="1" fillId="3" borderId="0" xfId="1" applyFill="1"/>
    <xf numFmtId="0" fontId="1" fillId="4" borderId="0" xfId="1" applyFill="1"/>
    <xf numFmtId="0" fontId="1" fillId="5" borderId="0" xfId="1" applyFill="1"/>
    <xf numFmtId="2" fontId="1" fillId="5" borderId="0" xfId="1" applyNumberFormat="1" applyFill="1"/>
    <xf numFmtId="0" fontId="1" fillId="6" borderId="0" xfId="1" applyFill="1"/>
    <xf numFmtId="2" fontId="1" fillId="6" borderId="0" xfId="1" applyNumberFormat="1" applyFill="1"/>
    <xf numFmtId="2" fontId="1" fillId="4" borderId="0" xfId="1" applyNumberFormat="1" applyFill="1"/>
    <xf numFmtId="164" fontId="1" fillId="4" borderId="0" xfId="1" applyNumberFormat="1" applyFill="1"/>
    <xf numFmtId="0" fontId="0" fillId="0" borderId="2" xfId="0" applyBorder="1"/>
    <xf numFmtId="2" fontId="0" fillId="0" borderId="2" xfId="0" applyNumberFormat="1" applyBorder="1"/>
    <xf numFmtId="2" fontId="0" fillId="0" borderId="0" xfId="0" applyNumberFormat="1"/>
    <xf numFmtId="2" fontId="0" fillId="0" borderId="1" xfId="0" applyNumberFormat="1" applyBorder="1"/>
    <xf numFmtId="10" fontId="0" fillId="0" borderId="0" xfId="2" applyNumberFormat="1" applyFont="1"/>
    <xf numFmtId="10" fontId="0" fillId="0" borderId="0" xfId="0" applyNumberFormat="1"/>
    <xf numFmtId="10" fontId="0" fillId="0" borderId="1" xfId="2" applyNumberFormat="1" applyFont="1" applyBorder="1"/>
    <xf numFmtId="0" fontId="3" fillId="0" borderId="1" xfId="0" applyFont="1" applyBorder="1" applyAlignment="1">
      <alignment horizontal="center"/>
    </xf>
    <xf numFmtId="0" fontId="0" fillId="0" borderId="3" xfId="0" applyBorder="1"/>
    <xf numFmtId="2" fontId="0" fillId="0" borderId="3" xfId="0" applyNumberFormat="1" applyBorder="1"/>
    <xf numFmtId="0" fontId="3" fillId="0" borderId="0" xfId="0" applyFont="1" applyAlignment="1">
      <alignment horizontal="center"/>
    </xf>
    <xf numFmtId="10" fontId="0" fillId="0" borderId="0" xfId="2" applyNumberFormat="1" applyFont="1" applyBorder="1"/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3">
    <cellStyle name="Normal" xfId="0" builtinId="0"/>
    <cellStyle name="Normal 2" xfId="1" xr:uid="{DB18C71D-3F96-4C76-AAE8-D1ACF701B155}"/>
    <cellStyle name="Percent" xfId="2" builtinId="5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ADIDAS</a:t>
            </a:r>
            <a:r>
              <a:rPr lang="en-GB" baseline="0"/>
              <a:t> Revenue Breakdown and EBIT% trends</a:t>
            </a:r>
          </a:p>
          <a:p>
            <a:pPr>
              <a:defRPr/>
            </a:pPr>
            <a:r>
              <a:rPr lang="en-GB" baseline="0"/>
              <a:t>(FY 2019-FY2023)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'P&amp;L'!$A$5</c:f>
              <c:strCache>
                <c:ptCount val="1"/>
                <c:pt idx="0">
                  <c:v>Wholesale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'P&amp;L'!$B$4:$G$4</c15:sqref>
                  </c15:fullRef>
                </c:ext>
              </c:extLst>
              <c:f>'P&amp;L'!$B$4:$F$4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'P&amp;L'!$B$5:$G$5</c15:sqref>
                  </c15:fullRef>
                </c:ext>
              </c:extLst>
              <c:f>'P&amp;L'!$B$5:$F$5</c:f>
              <c:numCache>
                <c:formatCode>0.00</c:formatCode>
                <c:ptCount val="5"/>
                <c:pt idx="0">
                  <c:v>10003.700000000001</c:v>
                </c:pt>
                <c:pt idx="1">
                  <c:v>10853.04</c:v>
                </c:pt>
                <c:pt idx="2">
                  <c:v>12462.05</c:v>
                </c:pt>
                <c:pt idx="3">
                  <c:v>12259.54</c:v>
                </c:pt>
                <c:pt idx="4">
                  <c:v>12087.66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6-4DD9-B7AB-0EA0C56659C6}"/>
            </c:ext>
          </c:extLst>
        </c:ser>
        <c:ser>
          <c:idx val="1"/>
          <c:order val="1"/>
          <c:tx>
            <c:strRef>
              <c:f>'P&amp;L'!$A$6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'P&amp;L'!$B$4:$G$4</c15:sqref>
                  </c15:fullRef>
                </c:ext>
              </c:extLst>
              <c:f>'P&amp;L'!$B$4:$F$4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'P&amp;L'!$B$6:$G$6</c15:sqref>
                  </c15:fullRef>
                </c:ext>
              </c:extLst>
              <c:f>'P&amp;L'!$B$6:$F$6</c:f>
              <c:numCache>
                <c:formatCode>0.00</c:formatCode>
                <c:ptCount val="5"/>
                <c:pt idx="0">
                  <c:v>2657.8</c:v>
                </c:pt>
                <c:pt idx="1">
                  <c:v>3169.28</c:v>
                </c:pt>
                <c:pt idx="2">
                  <c:v>3890.39</c:v>
                </c:pt>
                <c:pt idx="3">
                  <c:v>4337.26</c:v>
                </c:pt>
                <c:pt idx="4">
                  <c:v>4577.37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6-4DD9-B7AB-0EA0C56659C6}"/>
            </c:ext>
          </c:extLst>
        </c:ser>
        <c:ser>
          <c:idx val="2"/>
          <c:order val="2"/>
          <c:tx>
            <c:strRef>
              <c:f>'P&amp;L'!$A$7</c:f>
              <c:strCache>
                <c:ptCount val="1"/>
                <c:pt idx="0">
                  <c:v>Other Businesses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'P&amp;L'!$B$4:$G$4</c15:sqref>
                  </c15:fullRef>
                </c:ext>
              </c:extLst>
              <c:f>'P&amp;L'!$B$4:$F$4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'P&amp;L'!$B$7:$G$7</c15:sqref>
                  </c15:fullRef>
                </c:ext>
              </c:extLst>
              <c:f>'P&amp;L'!$B$7:$F$7</c:f>
              <c:numCache>
                <c:formatCode>0.00</c:formatCode>
                <c:ptCount val="5"/>
                <c:pt idx="0">
                  <c:v>1789.06</c:v>
                </c:pt>
                <c:pt idx="1">
                  <c:v>1883.79</c:v>
                </c:pt>
                <c:pt idx="2">
                  <c:v>2197.2199999999998</c:v>
                </c:pt>
                <c:pt idx="3">
                  <c:v>2540.89</c:v>
                </c:pt>
                <c:pt idx="4">
                  <c:v>2584.9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6-4DD9-B7AB-0EA0C5665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7856576"/>
        <c:axId val="114785369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'P&amp;L'!$A$8</c15:sqref>
                        </c15:formulaRef>
                      </c:ext>
                    </c:extLst>
                    <c:strCache>
                      <c:ptCount val="1"/>
                      <c:pt idx="0">
                        <c:v>Revenue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'P&amp;L'!$B$4:$G$4</c15:sqref>
                        </c15:fullRef>
                        <c15:formulaRef>
                          <c15:sqref>'P&amp;L'!$B$4:$F$4</c15:sqref>
                        </c15:formulaRef>
                      </c:ext>
                    </c:extLst>
                    <c:strCache>
                      <c:ptCount val="5"/>
                      <c:pt idx="0">
                        <c:v>FY 2019</c:v>
                      </c:pt>
                      <c:pt idx="1">
                        <c:v>FY 2020</c:v>
                      </c:pt>
                      <c:pt idx="2">
                        <c:v>FY 2021</c:v>
                      </c:pt>
                      <c:pt idx="3">
                        <c:v>FY 2022</c:v>
                      </c:pt>
                      <c:pt idx="4">
                        <c:v>FY 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'P&amp;L'!$B$8:$G$8</c15:sqref>
                        </c15:fullRef>
                        <c15:formulaRef>
                          <c15:sqref>'P&amp;L'!$B$8:$F$8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14450.56</c:v>
                      </c:pt>
                      <c:pt idx="1">
                        <c:v>15906.11</c:v>
                      </c:pt>
                      <c:pt idx="2">
                        <c:v>18549.66</c:v>
                      </c:pt>
                      <c:pt idx="3">
                        <c:v>19137.690000000002</c:v>
                      </c:pt>
                      <c:pt idx="4">
                        <c:v>19249.93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036-4DD9-B7AB-0EA0C56659C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'P&amp;L'!$A$9</c15:sqref>
                        </c15:formulaRef>
                      </c:ext>
                    </c:extLst>
                    <c:strCache>
                      <c:ptCount val="1"/>
                      <c:pt idx="0">
                        <c:v>Cost of Revenue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'P&amp;L'!$B$4:$G$4</c15:sqref>
                        </c15:fullRef>
                        <c15:formulaRef>
                          <c15:sqref>'P&amp;L'!$B$4:$F$4</c15:sqref>
                        </c15:formulaRef>
                      </c:ext>
                    </c:extLst>
                    <c:strCache>
                      <c:ptCount val="5"/>
                      <c:pt idx="0">
                        <c:v>FY 2019</c:v>
                      </c:pt>
                      <c:pt idx="1">
                        <c:v>FY 2020</c:v>
                      </c:pt>
                      <c:pt idx="2">
                        <c:v>FY 2021</c:v>
                      </c:pt>
                      <c:pt idx="3">
                        <c:v>FY 2022</c:v>
                      </c:pt>
                      <c:pt idx="4">
                        <c:v>FY 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'P&amp;L'!$B$9:$G$9</c15:sqref>
                        </c15:fullRef>
                        <c15:formulaRef>
                          <c15:sqref>'P&amp;L'!$B$9:$F$9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7882.7606999999998</c:v>
                      </c:pt>
                      <c:pt idx="1">
                        <c:v>8291.3433999999997</c:v>
                      </c:pt>
                      <c:pt idx="2">
                        <c:v>9737.1097000000009</c:v>
                      </c:pt>
                      <c:pt idx="3">
                        <c:v>9663.3541999999998</c:v>
                      </c:pt>
                      <c:pt idx="4">
                        <c:v>9696.6934999999994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036-4DD9-B7AB-0EA0C56659C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'P&amp;L'!$A$10</c15:sqref>
                        </c15:formulaRef>
                      </c:ext>
                    </c:extLst>
                    <c:strCache>
                      <c:ptCount val="1"/>
                      <c:pt idx="0">
                        <c:v>Gross Profit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'P&amp;L'!$B$4:$G$4</c15:sqref>
                        </c15:fullRef>
                        <c15:formulaRef>
                          <c15:sqref>'P&amp;L'!$B$4:$F$4</c15:sqref>
                        </c15:formulaRef>
                      </c:ext>
                    </c:extLst>
                    <c:strCache>
                      <c:ptCount val="5"/>
                      <c:pt idx="0">
                        <c:v>FY 2019</c:v>
                      </c:pt>
                      <c:pt idx="1">
                        <c:v>FY 2020</c:v>
                      </c:pt>
                      <c:pt idx="2">
                        <c:v>FY 2021</c:v>
                      </c:pt>
                      <c:pt idx="3">
                        <c:v>FY 2022</c:v>
                      </c:pt>
                      <c:pt idx="4">
                        <c:v>FY 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'P&amp;L'!$B$10:$G$10</c15:sqref>
                        </c15:fullRef>
                        <c15:formulaRef>
                          <c15:sqref>'P&amp;L'!$B$10:$F$10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6592.9050999999999</c:v>
                      </c:pt>
                      <c:pt idx="1">
                        <c:v>7614.7698</c:v>
                      </c:pt>
                      <c:pt idx="2">
                        <c:v>8812.5506999999998</c:v>
                      </c:pt>
                      <c:pt idx="3">
                        <c:v>9474.3305</c:v>
                      </c:pt>
                      <c:pt idx="4">
                        <c:v>9553.2356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036-4DD9-B7AB-0EA0C56659C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'P&amp;L'!$A$11</c15:sqref>
                        </c15:formulaRef>
                      </c:ext>
                    </c:extLst>
                    <c:strCache>
                      <c:ptCount val="1"/>
                      <c:pt idx="0">
                        <c:v>Gross profit %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'P&amp;L'!$B$4:$G$4</c15:sqref>
                        </c15:fullRef>
                        <c15:formulaRef>
                          <c15:sqref>'P&amp;L'!$B$4:$F$4</c15:sqref>
                        </c15:formulaRef>
                      </c:ext>
                    </c:extLst>
                    <c:strCache>
                      <c:ptCount val="5"/>
                      <c:pt idx="0">
                        <c:v>FY 2019</c:v>
                      </c:pt>
                      <c:pt idx="1">
                        <c:v>FY 2020</c:v>
                      </c:pt>
                      <c:pt idx="2">
                        <c:v>FY 2021</c:v>
                      </c:pt>
                      <c:pt idx="3">
                        <c:v>FY 2022</c:v>
                      </c:pt>
                      <c:pt idx="4">
                        <c:v>FY 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'P&amp;L'!$B$11:$G$11</c15:sqref>
                        </c15:fullRef>
                        <c15:formulaRef>
                          <c15:sqref>'P&amp;L'!$B$11:$F$11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0.45623872708047303</c:v>
                      </c:pt>
                      <c:pt idx="1">
                        <c:v>0.47873237391166035</c:v>
                      </c:pt>
                      <c:pt idx="2">
                        <c:v>0.47507882624263731</c:v>
                      </c:pt>
                      <c:pt idx="3">
                        <c:v>0.49506134230411292</c:v>
                      </c:pt>
                      <c:pt idx="4">
                        <c:v>0.49627378385272047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36-4DD9-B7AB-0EA0C56659C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'P&amp;L'!$A$13</c15:sqref>
                        </c15:formulaRef>
                      </c:ext>
                    </c:extLst>
                    <c:strCache>
                      <c:ptCount val="1"/>
                      <c:pt idx="0">
                        <c:v>Operating Expenses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'P&amp;L'!$B$4:$G$4</c15:sqref>
                        </c15:fullRef>
                        <c15:formulaRef>
                          <c15:sqref>'P&amp;L'!$B$4:$F$4</c15:sqref>
                        </c15:formulaRef>
                      </c:ext>
                    </c:extLst>
                    <c:strCache>
                      <c:ptCount val="5"/>
                      <c:pt idx="0">
                        <c:v>FY 2019</c:v>
                      </c:pt>
                      <c:pt idx="1">
                        <c:v>FY 2020</c:v>
                      </c:pt>
                      <c:pt idx="2">
                        <c:v>FY 2021</c:v>
                      </c:pt>
                      <c:pt idx="3">
                        <c:v>FY 2022</c:v>
                      </c:pt>
                      <c:pt idx="4">
                        <c:v>FY 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'P&amp;L'!$B$13:$G$13</c15:sqref>
                        </c15:fullRef>
                        <c15:formulaRef>
                          <c15:sqref>'P&amp;L'!$B$13:$F$13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6121.5848999999998</c:v>
                      </c:pt>
                      <c:pt idx="1">
                        <c:v>6694.0990000000002</c:v>
                      </c:pt>
                      <c:pt idx="2">
                        <c:v>7751.5357999999997</c:v>
                      </c:pt>
                      <c:pt idx="3">
                        <c:v>8248.8911000000007</c:v>
                      </c:pt>
                      <c:pt idx="4">
                        <c:v>8215.6232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036-4DD9-B7AB-0EA0C56659C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'P&amp;L'!$A$14</c15:sqref>
                        </c15:formulaRef>
                      </c:ext>
                    </c:extLst>
                    <c:strCache>
                      <c:ptCount val="1"/>
                      <c:pt idx="0">
                        <c:v>EBIT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'P&amp;L'!$B$4:$G$4</c15:sqref>
                        </c15:fullRef>
                        <c15:formulaRef>
                          <c15:sqref>'P&amp;L'!$B$4:$F$4</c15:sqref>
                        </c15:formulaRef>
                      </c:ext>
                    </c:extLst>
                    <c:strCache>
                      <c:ptCount val="5"/>
                      <c:pt idx="0">
                        <c:v>FY 2019</c:v>
                      </c:pt>
                      <c:pt idx="1">
                        <c:v>FY 2020</c:v>
                      </c:pt>
                      <c:pt idx="2">
                        <c:v>FY 2021</c:v>
                      </c:pt>
                      <c:pt idx="3">
                        <c:v>FY 2022</c:v>
                      </c:pt>
                      <c:pt idx="4">
                        <c:v>FY 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'P&amp;L'!$B$14:$G$14</c15:sqref>
                        </c15:fullRef>
                        <c15:formulaRef>
                          <c15:sqref>'P&amp;L'!$B$14:$F$14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730.68000000000018</c:v>
                      </c:pt>
                      <c:pt idx="1">
                        <c:v>1199.2567000000006</c:v>
                      </c:pt>
                      <c:pt idx="2">
                        <c:v>1326.9643999999994</c:v>
                      </c:pt>
                      <c:pt idx="3">
                        <c:v>1523.7678000000019</c:v>
                      </c:pt>
                      <c:pt idx="4">
                        <c:v>1665.7069000000008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036-4DD9-B7AB-0EA0C56659C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9"/>
          <c:order val="9"/>
          <c:tx>
            <c:strRef>
              <c:f>'P&amp;L'!$A$15</c:f>
              <c:strCache>
                <c:ptCount val="1"/>
                <c:pt idx="0">
                  <c:v>EBIT %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'P&amp;L'!$B$4:$G$4</c15:sqref>
                  </c15:fullRef>
                </c:ext>
              </c:extLst>
              <c:f>'P&amp;L'!$B$4:$F$4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'P&amp;L'!$B$15:$G$15</c15:sqref>
                  </c15:fullRef>
                </c:ext>
              </c:extLst>
              <c:f>'P&amp;L'!$B$15:$F$15</c:f>
              <c:numCache>
                <c:formatCode>0.00%</c:formatCode>
                <c:ptCount val="5"/>
                <c:pt idx="0">
                  <c:v>5.0564130386642467E-2</c:v>
                </c:pt>
                <c:pt idx="1">
                  <c:v>7.5395976766160958E-2</c:v>
                </c:pt>
                <c:pt idx="2">
                  <c:v>7.153578017063382E-2</c:v>
                </c:pt>
                <c:pt idx="3">
                  <c:v>7.9621302257482582E-2</c:v>
                </c:pt>
                <c:pt idx="4">
                  <c:v>8.6530543227949439E-2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6-4DD9-B7AB-0EA0C5665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99840"/>
        <c:axId val="132298400"/>
      </c:lineChart>
      <c:catAx>
        <c:axId val="11478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53696"/>
        <c:crosses val="autoZero"/>
        <c:auto val="1"/>
        <c:lblAlgn val="ctr"/>
        <c:lblOffset val="100"/>
        <c:noMultiLvlLbl val="0"/>
      </c:catAx>
      <c:valAx>
        <c:axId val="11478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  <a:r>
                  <a:rPr lang="en-GB" baseline="0"/>
                  <a:t>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56576"/>
        <c:crosses val="autoZero"/>
        <c:crossBetween val="between"/>
      </c:valAx>
      <c:valAx>
        <c:axId val="132298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EBIT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9840"/>
        <c:crosses val="max"/>
        <c:crossBetween val="between"/>
      </c:valAx>
      <c:catAx>
        <c:axId val="13229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298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Financial Performance Trends: Revenue, Gross Profit, and EBIT(FY 2019 - 2023)</a:t>
            </a:r>
            <a:endParaRPr lang="en-GB"/>
          </a:p>
        </c:rich>
      </c:tx>
      <c:layout>
        <c:manualLayout>
          <c:xMode val="edge"/>
          <c:yMode val="edge"/>
          <c:x val="0.123959903948176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36341297083126"/>
          <c:y val="0.20619624656351215"/>
          <c:w val="0.81008084699006533"/>
          <c:h val="0.567855331622385"/>
        </c:manualLayout>
      </c:layout>
      <c:lineChart>
        <c:grouping val="standard"/>
        <c:varyColors val="0"/>
        <c:ser>
          <c:idx val="3"/>
          <c:order val="3"/>
          <c:tx>
            <c:strRef>
              <c:f>'P&amp;L'!$A$8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'P&amp;L'!$B$4:$G$4</c15:sqref>
                  </c15:fullRef>
                </c:ext>
              </c:extLst>
              <c:f>'P&amp;L'!$B$4:$F$4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'P&amp;L'!$B$8:$G$8</c15:sqref>
                  </c15:fullRef>
                </c:ext>
              </c:extLst>
              <c:f>'P&amp;L'!$B$8:$F$8</c:f>
              <c:numCache>
                <c:formatCode>0.00</c:formatCode>
                <c:ptCount val="5"/>
                <c:pt idx="0">
                  <c:v>14450.56</c:v>
                </c:pt>
                <c:pt idx="1">
                  <c:v>15906.11</c:v>
                </c:pt>
                <c:pt idx="2">
                  <c:v>18549.66</c:v>
                </c:pt>
                <c:pt idx="3">
                  <c:v>19137.690000000002</c:v>
                </c:pt>
                <c:pt idx="4">
                  <c:v>19249.93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4F-4C56-A246-5FA602E85CAF}"/>
            </c:ext>
          </c:extLst>
        </c:ser>
        <c:ser>
          <c:idx val="5"/>
          <c:order val="5"/>
          <c:tx>
            <c:strRef>
              <c:f>'P&amp;L'!$A$10</c:f>
              <c:strCache>
                <c:ptCount val="1"/>
                <c:pt idx="0">
                  <c:v>Gross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'P&amp;L'!$B$4:$G$4</c15:sqref>
                  </c15:fullRef>
                </c:ext>
              </c:extLst>
              <c:f>'P&amp;L'!$B$4:$F$4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'P&amp;L'!$B$10:$G$10</c15:sqref>
                  </c15:fullRef>
                </c:ext>
              </c:extLst>
              <c:f>'P&amp;L'!$B$10:$F$10</c:f>
              <c:numCache>
                <c:formatCode>0.00</c:formatCode>
                <c:ptCount val="5"/>
                <c:pt idx="0">
                  <c:v>6592.9050999999999</c:v>
                </c:pt>
                <c:pt idx="1">
                  <c:v>7614.7698</c:v>
                </c:pt>
                <c:pt idx="2">
                  <c:v>8812.5506999999998</c:v>
                </c:pt>
                <c:pt idx="3">
                  <c:v>9474.3305</c:v>
                </c:pt>
                <c:pt idx="4">
                  <c:v>9553.2356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4F-4C56-A246-5FA602E85CAF}"/>
            </c:ext>
          </c:extLst>
        </c:ser>
        <c:ser>
          <c:idx val="8"/>
          <c:order val="8"/>
          <c:tx>
            <c:strRef>
              <c:f>'P&amp;L'!$A$14</c:f>
              <c:strCache>
                <c:ptCount val="1"/>
                <c:pt idx="0">
                  <c:v>EBIT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'P&amp;L'!$B$4:$G$4</c15:sqref>
                  </c15:fullRef>
                </c:ext>
              </c:extLst>
              <c:f>'P&amp;L'!$B$4:$F$4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'P&amp;L'!$B$14:$G$14</c15:sqref>
                  </c15:fullRef>
                </c:ext>
              </c:extLst>
              <c:f>'P&amp;L'!$B$14:$F$14</c:f>
              <c:numCache>
                <c:formatCode>0.00</c:formatCode>
                <c:ptCount val="5"/>
                <c:pt idx="0">
                  <c:v>730.68000000000018</c:v>
                </c:pt>
                <c:pt idx="1">
                  <c:v>1199.2567000000006</c:v>
                </c:pt>
                <c:pt idx="2">
                  <c:v>1326.9643999999994</c:v>
                </c:pt>
                <c:pt idx="3">
                  <c:v>1523.7678000000019</c:v>
                </c:pt>
                <c:pt idx="4">
                  <c:v>1665.7069000000008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4F-4C56-A246-5FA602E85C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2076304"/>
        <c:axId val="118609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'P&amp;L'!$A$5</c15:sqref>
                        </c15:formulaRef>
                      </c:ext>
                    </c:extLst>
                    <c:strCache>
                      <c:ptCount val="1"/>
                      <c:pt idx="0">
                        <c:v>Wholesale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'P&amp;L'!$B$4:$G$4</c15:sqref>
                        </c15:fullRef>
                        <c15:formulaRef>
                          <c15:sqref>'P&amp;L'!$B$4:$F$4</c15:sqref>
                        </c15:formulaRef>
                      </c:ext>
                    </c:extLst>
                    <c:strCache>
                      <c:ptCount val="5"/>
                      <c:pt idx="0">
                        <c:v>FY 2019</c:v>
                      </c:pt>
                      <c:pt idx="1">
                        <c:v>FY 2020</c:v>
                      </c:pt>
                      <c:pt idx="2">
                        <c:v>FY 2021</c:v>
                      </c:pt>
                      <c:pt idx="3">
                        <c:v>FY 2022</c:v>
                      </c:pt>
                      <c:pt idx="4">
                        <c:v>FY 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'P&amp;L'!$B$5:$G$5</c15:sqref>
                        </c15:fullRef>
                        <c15:formulaRef>
                          <c15:sqref>'P&amp;L'!$B$5:$F$5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10003.700000000001</c:v>
                      </c:pt>
                      <c:pt idx="1">
                        <c:v>10853.04</c:v>
                      </c:pt>
                      <c:pt idx="2">
                        <c:v>12462.05</c:v>
                      </c:pt>
                      <c:pt idx="3">
                        <c:v>12259.54</c:v>
                      </c:pt>
                      <c:pt idx="4">
                        <c:v>12087.66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E4F-4C56-A246-5FA602E85CA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'P&amp;L'!$A$6</c15:sqref>
                        </c15:formulaRef>
                      </c:ext>
                    </c:extLst>
                    <c:strCache>
                      <c:ptCount val="1"/>
                      <c:pt idx="0">
                        <c:v>Retail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'P&amp;L'!$B$4:$G$4</c15:sqref>
                        </c15:fullRef>
                        <c15:formulaRef>
                          <c15:sqref>'P&amp;L'!$B$4:$F$4</c15:sqref>
                        </c15:formulaRef>
                      </c:ext>
                    </c:extLst>
                    <c:strCache>
                      <c:ptCount val="5"/>
                      <c:pt idx="0">
                        <c:v>FY 2019</c:v>
                      </c:pt>
                      <c:pt idx="1">
                        <c:v>FY 2020</c:v>
                      </c:pt>
                      <c:pt idx="2">
                        <c:v>FY 2021</c:v>
                      </c:pt>
                      <c:pt idx="3">
                        <c:v>FY 2022</c:v>
                      </c:pt>
                      <c:pt idx="4">
                        <c:v>FY 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'P&amp;L'!$B$6:$G$6</c15:sqref>
                        </c15:fullRef>
                        <c15:formulaRef>
                          <c15:sqref>'P&amp;L'!$B$6:$F$6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2657.8</c:v>
                      </c:pt>
                      <c:pt idx="1">
                        <c:v>3169.28</c:v>
                      </c:pt>
                      <c:pt idx="2">
                        <c:v>3890.39</c:v>
                      </c:pt>
                      <c:pt idx="3">
                        <c:v>4337.26</c:v>
                      </c:pt>
                      <c:pt idx="4">
                        <c:v>4577.37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E4F-4C56-A246-5FA602E85CA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'P&amp;L'!$A$7</c15:sqref>
                        </c15:formulaRef>
                      </c:ext>
                    </c:extLst>
                    <c:strCache>
                      <c:ptCount val="1"/>
                      <c:pt idx="0">
                        <c:v>Other Businesses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'P&amp;L'!$B$4:$G$4</c15:sqref>
                        </c15:fullRef>
                        <c15:formulaRef>
                          <c15:sqref>'P&amp;L'!$B$4:$F$4</c15:sqref>
                        </c15:formulaRef>
                      </c:ext>
                    </c:extLst>
                    <c:strCache>
                      <c:ptCount val="5"/>
                      <c:pt idx="0">
                        <c:v>FY 2019</c:v>
                      </c:pt>
                      <c:pt idx="1">
                        <c:v>FY 2020</c:v>
                      </c:pt>
                      <c:pt idx="2">
                        <c:v>FY 2021</c:v>
                      </c:pt>
                      <c:pt idx="3">
                        <c:v>FY 2022</c:v>
                      </c:pt>
                      <c:pt idx="4">
                        <c:v>FY 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'P&amp;L'!$B$7:$G$7</c15:sqref>
                        </c15:fullRef>
                        <c15:formulaRef>
                          <c15:sqref>'P&amp;L'!$B$7:$F$7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1789.06</c:v>
                      </c:pt>
                      <c:pt idx="1">
                        <c:v>1883.79</c:v>
                      </c:pt>
                      <c:pt idx="2">
                        <c:v>2197.2199999999998</c:v>
                      </c:pt>
                      <c:pt idx="3">
                        <c:v>2540.89</c:v>
                      </c:pt>
                      <c:pt idx="4">
                        <c:v>2584.9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E4F-4C56-A246-5FA602E85CA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'P&amp;L'!$A$9</c15:sqref>
                        </c15:formulaRef>
                      </c:ext>
                    </c:extLst>
                    <c:strCache>
                      <c:ptCount val="1"/>
                      <c:pt idx="0">
                        <c:v>Cost of Revenue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'P&amp;L'!$B$4:$G$4</c15:sqref>
                        </c15:fullRef>
                        <c15:formulaRef>
                          <c15:sqref>'P&amp;L'!$B$4:$F$4</c15:sqref>
                        </c15:formulaRef>
                      </c:ext>
                    </c:extLst>
                    <c:strCache>
                      <c:ptCount val="5"/>
                      <c:pt idx="0">
                        <c:v>FY 2019</c:v>
                      </c:pt>
                      <c:pt idx="1">
                        <c:v>FY 2020</c:v>
                      </c:pt>
                      <c:pt idx="2">
                        <c:v>FY 2021</c:v>
                      </c:pt>
                      <c:pt idx="3">
                        <c:v>FY 2022</c:v>
                      </c:pt>
                      <c:pt idx="4">
                        <c:v>FY 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'P&amp;L'!$B$9:$G$9</c15:sqref>
                        </c15:fullRef>
                        <c15:formulaRef>
                          <c15:sqref>'P&amp;L'!$B$9:$F$9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7882.7606999999998</c:v>
                      </c:pt>
                      <c:pt idx="1">
                        <c:v>8291.3433999999997</c:v>
                      </c:pt>
                      <c:pt idx="2">
                        <c:v>9737.1097000000009</c:v>
                      </c:pt>
                      <c:pt idx="3">
                        <c:v>9663.3541999999998</c:v>
                      </c:pt>
                      <c:pt idx="4">
                        <c:v>9696.6934999999994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4F-4C56-A246-5FA602E85CA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'P&amp;L'!$A$11</c15:sqref>
                        </c15:formulaRef>
                      </c:ext>
                    </c:extLst>
                    <c:strCache>
                      <c:ptCount val="1"/>
                      <c:pt idx="0">
                        <c:v>Gross profit %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'P&amp;L'!$B$4:$G$4</c15:sqref>
                        </c15:fullRef>
                        <c15:formulaRef>
                          <c15:sqref>'P&amp;L'!$B$4:$F$4</c15:sqref>
                        </c15:formulaRef>
                      </c:ext>
                    </c:extLst>
                    <c:strCache>
                      <c:ptCount val="5"/>
                      <c:pt idx="0">
                        <c:v>FY 2019</c:v>
                      </c:pt>
                      <c:pt idx="1">
                        <c:v>FY 2020</c:v>
                      </c:pt>
                      <c:pt idx="2">
                        <c:v>FY 2021</c:v>
                      </c:pt>
                      <c:pt idx="3">
                        <c:v>FY 2022</c:v>
                      </c:pt>
                      <c:pt idx="4">
                        <c:v>FY 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'P&amp;L'!$B$11:$G$11</c15:sqref>
                        </c15:fullRef>
                        <c15:formulaRef>
                          <c15:sqref>'P&amp;L'!$B$11:$F$11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0.45623872708047303</c:v>
                      </c:pt>
                      <c:pt idx="1">
                        <c:v>0.47873237391166035</c:v>
                      </c:pt>
                      <c:pt idx="2">
                        <c:v>0.47507882624263731</c:v>
                      </c:pt>
                      <c:pt idx="3">
                        <c:v>0.49506134230411292</c:v>
                      </c:pt>
                      <c:pt idx="4">
                        <c:v>0.49627378385272047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4F-4C56-A246-5FA602E85CA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'P&amp;L'!$A$13</c15:sqref>
                        </c15:formulaRef>
                      </c:ext>
                    </c:extLst>
                    <c:strCache>
                      <c:ptCount val="1"/>
                      <c:pt idx="0">
                        <c:v>Operating Expenses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'P&amp;L'!$B$4:$G$4</c15:sqref>
                        </c15:fullRef>
                        <c15:formulaRef>
                          <c15:sqref>'P&amp;L'!$B$4:$F$4</c15:sqref>
                        </c15:formulaRef>
                      </c:ext>
                    </c:extLst>
                    <c:strCache>
                      <c:ptCount val="5"/>
                      <c:pt idx="0">
                        <c:v>FY 2019</c:v>
                      </c:pt>
                      <c:pt idx="1">
                        <c:v>FY 2020</c:v>
                      </c:pt>
                      <c:pt idx="2">
                        <c:v>FY 2021</c:v>
                      </c:pt>
                      <c:pt idx="3">
                        <c:v>FY 2022</c:v>
                      </c:pt>
                      <c:pt idx="4">
                        <c:v>FY 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'P&amp;L'!$B$13:$G$13</c15:sqref>
                        </c15:fullRef>
                        <c15:formulaRef>
                          <c15:sqref>'P&amp;L'!$B$13:$F$13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6121.5848999999998</c:v>
                      </c:pt>
                      <c:pt idx="1">
                        <c:v>6694.0990000000002</c:v>
                      </c:pt>
                      <c:pt idx="2">
                        <c:v>7751.5357999999997</c:v>
                      </c:pt>
                      <c:pt idx="3">
                        <c:v>8248.8911000000007</c:v>
                      </c:pt>
                      <c:pt idx="4">
                        <c:v>8215.6232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4F-4C56-A246-5FA602E85CA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'P&amp;L'!$A$15</c15:sqref>
                        </c15:formulaRef>
                      </c:ext>
                    </c:extLst>
                    <c:strCache>
                      <c:ptCount val="1"/>
                      <c:pt idx="0">
                        <c:v>EBIT %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'P&amp;L'!$B$4:$G$4</c15:sqref>
                        </c15:fullRef>
                        <c15:formulaRef>
                          <c15:sqref>'P&amp;L'!$B$4:$F$4</c15:sqref>
                        </c15:formulaRef>
                      </c:ext>
                    </c:extLst>
                    <c:strCache>
                      <c:ptCount val="5"/>
                      <c:pt idx="0">
                        <c:v>FY 2019</c:v>
                      </c:pt>
                      <c:pt idx="1">
                        <c:v>FY 2020</c:v>
                      </c:pt>
                      <c:pt idx="2">
                        <c:v>FY 2021</c:v>
                      </c:pt>
                      <c:pt idx="3">
                        <c:v>FY 2022</c:v>
                      </c:pt>
                      <c:pt idx="4">
                        <c:v>FY 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'P&amp;L'!$B$15:$G$15</c15:sqref>
                        </c15:fullRef>
                        <c15:formulaRef>
                          <c15:sqref>'P&amp;L'!$B$15:$F$15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5.0564130386642467E-2</c:v>
                      </c:pt>
                      <c:pt idx="1">
                        <c:v>7.5395976766160958E-2</c:v>
                      </c:pt>
                      <c:pt idx="2">
                        <c:v>7.153578017063382E-2</c:v>
                      </c:pt>
                      <c:pt idx="3">
                        <c:v>7.9621302257482582E-2</c:v>
                      </c:pt>
                      <c:pt idx="4">
                        <c:v>8.6530543227949439E-2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4F-4C56-A246-5FA602E85CAF}"/>
                  </c:ext>
                </c:extLst>
              </c15:ser>
            </c15:filteredLineSeries>
          </c:ext>
        </c:extLst>
      </c:lineChart>
      <c:catAx>
        <c:axId val="1220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9296"/>
        <c:crosses val="autoZero"/>
        <c:auto val="1"/>
        <c:lblAlgn val="ctr"/>
        <c:lblOffset val="100"/>
        <c:noMultiLvlLbl val="0"/>
      </c:catAx>
      <c:valAx>
        <c:axId val="1186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$</a:t>
                </a:r>
                <a:r>
                  <a:rPr lang="en-GB" baseline="0"/>
                  <a:t> in millions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 </a:t>
            </a:r>
            <a:r>
              <a:rPr lang="en-GB"/>
              <a:t>Revenue</a:t>
            </a:r>
            <a:r>
              <a:rPr lang="en-GB" baseline="0"/>
              <a:t>, Costs and EBIT(FY 2019-FY 2023)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'P&amp;L'!$A$8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'P&amp;L'!$B$4:$G$4</c15:sqref>
                  </c15:fullRef>
                </c:ext>
              </c:extLst>
              <c:f>'P&amp;L'!$B$4:$F$4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'P&amp;L'!$B$8:$G$8</c15:sqref>
                  </c15:fullRef>
                </c:ext>
              </c:extLst>
              <c:f>'P&amp;L'!$B$8:$F$8</c:f>
              <c:numCache>
                <c:formatCode>0.00</c:formatCode>
                <c:ptCount val="5"/>
                <c:pt idx="0">
                  <c:v>14450.56</c:v>
                </c:pt>
                <c:pt idx="1">
                  <c:v>15906.11</c:v>
                </c:pt>
                <c:pt idx="2">
                  <c:v>18549.66</c:v>
                </c:pt>
                <c:pt idx="3">
                  <c:v>19137.690000000002</c:v>
                </c:pt>
                <c:pt idx="4">
                  <c:v>19249.93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89-440A-AC74-C8ABD9740D5E}"/>
            </c:ext>
          </c:extLst>
        </c:ser>
        <c:ser>
          <c:idx val="4"/>
          <c:order val="4"/>
          <c:tx>
            <c:strRef>
              <c:f>'P&amp;L'!$A$9</c:f>
              <c:strCache>
                <c:ptCount val="1"/>
                <c:pt idx="0">
                  <c:v>Cost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'P&amp;L'!$B$4:$G$4</c15:sqref>
                  </c15:fullRef>
                </c:ext>
              </c:extLst>
              <c:f>'P&amp;L'!$B$4:$F$4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'P&amp;L'!$B$9:$G$9</c15:sqref>
                  </c15:fullRef>
                </c:ext>
              </c:extLst>
              <c:f>'P&amp;L'!$B$9:$F$9</c:f>
              <c:numCache>
                <c:formatCode>0.00</c:formatCode>
                <c:ptCount val="5"/>
                <c:pt idx="0">
                  <c:v>7882.7606999999998</c:v>
                </c:pt>
                <c:pt idx="1">
                  <c:v>8291.3433999999997</c:v>
                </c:pt>
                <c:pt idx="2">
                  <c:v>9737.1097000000009</c:v>
                </c:pt>
                <c:pt idx="3">
                  <c:v>9663.3541999999998</c:v>
                </c:pt>
                <c:pt idx="4">
                  <c:v>9696.6934999999994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89-440A-AC74-C8ABD9740D5E}"/>
            </c:ext>
          </c:extLst>
        </c:ser>
        <c:ser>
          <c:idx val="7"/>
          <c:order val="7"/>
          <c:tx>
            <c:strRef>
              <c:f>'P&amp;L'!$A$13</c:f>
              <c:strCache>
                <c:ptCount val="1"/>
                <c:pt idx="0">
                  <c:v>Operating Expenses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'P&amp;L'!$B$4:$G$4</c15:sqref>
                  </c15:fullRef>
                </c:ext>
              </c:extLst>
              <c:f>'P&amp;L'!$B$4:$F$4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'P&amp;L'!$B$13:$G$13</c15:sqref>
                  </c15:fullRef>
                </c:ext>
              </c:extLst>
              <c:f>'P&amp;L'!$B$13:$F$13</c:f>
              <c:numCache>
                <c:formatCode>0.00</c:formatCode>
                <c:ptCount val="5"/>
                <c:pt idx="0">
                  <c:v>6121.5848999999998</c:v>
                </c:pt>
                <c:pt idx="1">
                  <c:v>6694.0990000000002</c:v>
                </c:pt>
                <c:pt idx="2">
                  <c:v>7751.5357999999997</c:v>
                </c:pt>
                <c:pt idx="3">
                  <c:v>8248.8911000000007</c:v>
                </c:pt>
                <c:pt idx="4">
                  <c:v>8215.6232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89-440A-AC74-C8ABD9740D5E}"/>
            </c:ext>
          </c:extLst>
        </c:ser>
        <c:ser>
          <c:idx val="8"/>
          <c:order val="8"/>
          <c:tx>
            <c:strRef>
              <c:f>'P&amp;L'!$A$14</c:f>
              <c:strCache>
                <c:ptCount val="1"/>
                <c:pt idx="0">
                  <c:v>EBIT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'P&amp;L'!$B$4:$G$4</c15:sqref>
                  </c15:fullRef>
                </c:ext>
              </c:extLst>
              <c:f>'P&amp;L'!$B$4:$F$4</c:f>
              <c:strCache>
                <c:ptCount val="5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'P&amp;L'!$B$14:$G$14</c15:sqref>
                  </c15:fullRef>
                </c:ext>
              </c:extLst>
              <c:f>'P&amp;L'!$B$14:$F$14</c:f>
              <c:numCache>
                <c:formatCode>0.00</c:formatCode>
                <c:ptCount val="5"/>
                <c:pt idx="0">
                  <c:v>730.68000000000018</c:v>
                </c:pt>
                <c:pt idx="1">
                  <c:v>1199.2567000000006</c:v>
                </c:pt>
                <c:pt idx="2">
                  <c:v>1326.9643999999994</c:v>
                </c:pt>
                <c:pt idx="3">
                  <c:v>1523.7678000000019</c:v>
                </c:pt>
                <c:pt idx="4">
                  <c:v>1665.7069000000008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89-440A-AC74-C8ABD9740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5609775"/>
        <c:axId val="1375608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'P&amp;L'!$A$5</c15:sqref>
                        </c15:formulaRef>
                      </c:ext>
                    </c:extLst>
                    <c:strCache>
                      <c:ptCount val="1"/>
                      <c:pt idx="0">
                        <c:v>Wholesale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'P&amp;L'!$B$4:$G$4</c15:sqref>
                        </c15:fullRef>
                        <c15:formulaRef>
                          <c15:sqref>'P&amp;L'!$B$4:$F$4</c15:sqref>
                        </c15:formulaRef>
                      </c:ext>
                    </c:extLst>
                    <c:strCache>
                      <c:ptCount val="5"/>
                      <c:pt idx="0">
                        <c:v>FY 2019</c:v>
                      </c:pt>
                      <c:pt idx="1">
                        <c:v>FY 2020</c:v>
                      </c:pt>
                      <c:pt idx="2">
                        <c:v>FY 2021</c:v>
                      </c:pt>
                      <c:pt idx="3">
                        <c:v>FY 2022</c:v>
                      </c:pt>
                      <c:pt idx="4">
                        <c:v>FY 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'P&amp;L'!$B$5:$G$5</c15:sqref>
                        </c15:fullRef>
                        <c15:formulaRef>
                          <c15:sqref>'P&amp;L'!$B$5:$F$5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10003.700000000001</c:v>
                      </c:pt>
                      <c:pt idx="1">
                        <c:v>10853.04</c:v>
                      </c:pt>
                      <c:pt idx="2">
                        <c:v>12462.05</c:v>
                      </c:pt>
                      <c:pt idx="3">
                        <c:v>12259.54</c:v>
                      </c:pt>
                      <c:pt idx="4">
                        <c:v>12087.66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389-440A-AC74-C8ABD9740D5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'P&amp;L'!$A$6</c15:sqref>
                        </c15:formulaRef>
                      </c:ext>
                    </c:extLst>
                    <c:strCache>
                      <c:ptCount val="1"/>
                      <c:pt idx="0">
                        <c:v>Retail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'P&amp;L'!$B$4:$G$4</c15:sqref>
                        </c15:fullRef>
                        <c15:formulaRef>
                          <c15:sqref>'P&amp;L'!$B$4:$F$4</c15:sqref>
                        </c15:formulaRef>
                      </c:ext>
                    </c:extLst>
                    <c:strCache>
                      <c:ptCount val="5"/>
                      <c:pt idx="0">
                        <c:v>FY 2019</c:v>
                      </c:pt>
                      <c:pt idx="1">
                        <c:v>FY 2020</c:v>
                      </c:pt>
                      <c:pt idx="2">
                        <c:v>FY 2021</c:v>
                      </c:pt>
                      <c:pt idx="3">
                        <c:v>FY 2022</c:v>
                      </c:pt>
                      <c:pt idx="4">
                        <c:v>FY 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'P&amp;L'!$B$6:$G$6</c15:sqref>
                        </c15:fullRef>
                        <c15:formulaRef>
                          <c15:sqref>'P&amp;L'!$B$6:$F$6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2657.8</c:v>
                      </c:pt>
                      <c:pt idx="1">
                        <c:v>3169.28</c:v>
                      </c:pt>
                      <c:pt idx="2">
                        <c:v>3890.39</c:v>
                      </c:pt>
                      <c:pt idx="3">
                        <c:v>4337.26</c:v>
                      </c:pt>
                      <c:pt idx="4">
                        <c:v>4577.37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389-440A-AC74-C8ABD9740D5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'P&amp;L'!$A$7</c15:sqref>
                        </c15:formulaRef>
                      </c:ext>
                    </c:extLst>
                    <c:strCache>
                      <c:ptCount val="1"/>
                      <c:pt idx="0">
                        <c:v>Other Businesses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'P&amp;L'!$B$4:$G$4</c15:sqref>
                        </c15:fullRef>
                        <c15:formulaRef>
                          <c15:sqref>'P&amp;L'!$B$4:$F$4</c15:sqref>
                        </c15:formulaRef>
                      </c:ext>
                    </c:extLst>
                    <c:strCache>
                      <c:ptCount val="5"/>
                      <c:pt idx="0">
                        <c:v>FY 2019</c:v>
                      </c:pt>
                      <c:pt idx="1">
                        <c:v>FY 2020</c:v>
                      </c:pt>
                      <c:pt idx="2">
                        <c:v>FY 2021</c:v>
                      </c:pt>
                      <c:pt idx="3">
                        <c:v>FY 2022</c:v>
                      </c:pt>
                      <c:pt idx="4">
                        <c:v>FY 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'P&amp;L'!$B$7:$G$7</c15:sqref>
                        </c15:fullRef>
                        <c15:formulaRef>
                          <c15:sqref>'P&amp;L'!$B$7:$F$7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1789.06</c:v>
                      </c:pt>
                      <c:pt idx="1">
                        <c:v>1883.79</c:v>
                      </c:pt>
                      <c:pt idx="2">
                        <c:v>2197.2199999999998</c:v>
                      </c:pt>
                      <c:pt idx="3">
                        <c:v>2540.89</c:v>
                      </c:pt>
                      <c:pt idx="4">
                        <c:v>2584.9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89-440A-AC74-C8ABD9740D5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'P&amp;L'!$A$10</c15:sqref>
                        </c15:formulaRef>
                      </c:ext>
                    </c:extLst>
                    <c:strCache>
                      <c:ptCount val="1"/>
                      <c:pt idx="0">
                        <c:v>Gross Profit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'P&amp;L'!$B$4:$G$4</c15:sqref>
                        </c15:fullRef>
                        <c15:formulaRef>
                          <c15:sqref>'P&amp;L'!$B$4:$F$4</c15:sqref>
                        </c15:formulaRef>
                      </c:ext>
                    </c:extLst>
                    <c:strCache>
                      <c:ptCount val="5"/>
                      <c:pt idx="0">
                        <c:v>FY 2019</c:v>
                      </c:pt>
                      <c:pt idx="1">
                        <c:v>FY 2020</c:v>
                      </c:pt>
                      <c:pt idx="2">
                        <c:v>FY 2021</c:v>
                      </c:pt>
                      <c:pt idx="3">
                        <c:v>FY 2022</c:v>
                      </c:pt>
                      <c:pt idx="4">
                        <c:v>FY 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'P&amp;L'!$B$10:$G$10</c15:sqref>
                        </c15:fullRef>
                        <c15:formulaRef>
                          <c15:sqref>'P&amp;L'!$B$10:$F$10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6592.9050999999999</c:v>
                      </c:pt>
                      <c:pt idx="1">
                        <c:v>7614.7698</c:v>
                      </c:pt>
                      <c:pt idx="2">
                        <c:v>8812.5506999999998</c:v>
                      </c:pt>
                      <c:pt idx="3">
                        <c:v>9474.3305</c:v>
                      </c:pt>
                      <c:pt idx="4">
                        <c:v>9553.2356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89-440A-AC74-C8ABD9740D5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'P&amp;L'!$A$11</c15:sqref>
                        </c15:formulaRef>
                      </c:ext>
                    </c:extLst>
                    <c:strCache>
                      <c:ptCount val="1"/>
                      <c:pt idx="0">
                        <c:v>Gross profit %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'P&amp;L'!$B$4:$G$4</c15:sqref>
                        </c15:fullRef>
                        <c15:formulaRef>
                          <c15:sqref>'P&amp;L'!$B$4:$F$4</c15:sqref>
                        </c15:formulaRef>
                      </c:ext>
                    </c:extLst>
                    <c:strCache>
                      <c:ptCount val="5"/>
                      <c:pt idx="0">
                        <c:v>FY 2019</c:v>
                      </c:pt>
                      <c:pt idx="1">
                        <c:v>FY 2020</c:v>
                      </c:pt>
                      <c:pt idx="2">
                        <c:v>FY 2021</c:v>
                      </c:pt>
                      <c:pt idx="3">
                        <c:v>FY 2022</c:v>
                      </c:pt>
                      <c:pt idx="4">
                        <c:v>FY 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'P&amp;L'!$B$11:$G$11</c15:sqref>
                        </c15:fullRef>
                        <c15:formulaRef>
                          <c15:sqref>'P&amp;L'!$B$11:$F$11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0.45623872708047303</c:v>
                      </c:pt>
                      <c:pt idx="1">
                        <c:v>0.47873237391166035</c:v>
                      </c:pt>
                      <c:pt idx="2">
                        <c:v>0.47507882624263731</c:v>
                      </c:pt>
                      <c:pt idx="3">
                        <c:v>0.49506134230411292</c:v>
                      </c:pt>
                      <c:pt idx="4">
                        <c:v>0.49627378385272047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389-440A-AC74-C8ABD9740D5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'P&amp;L'!$A$15</c15:sqref>
                        </c15:formulaRef>
                      </c:ext>
                    </c:extLst>
                    <c:strCache>
                      <c:ptCount val="1"/>
                      <c:pt idx="0">
                        <c:v>EBIT %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'P&amp;L'!$B$4:$G$4</c15:sqref>
                        </c15:fullRef>
                        <c15:formulaRef>
                          <c15:sqref>'P&amp;L'!$B$4:$F$4</c15:sqref>
                        </c15:formulaRef>
                      </c:ext>
                    </c:extLst>
                    <c:strCache>
                      <c:ptCount val="5"/>
                      <c:pt idx="0">
                        <c:v>FY 2019</c:v>
                      </c:pt>
                      <c:pt idx="1">
                        <c:v>FY 2020</c:v>
                      </c:pt>
                      <c:pt idx="2">
                        <c:v>FY 2021</c:v>
                      </c:pt>
                      <c:pt idx="3">
                        <c:v>FY 2022</c:v>
                      </c:pt>
                      <c:pt idx="4">
                        <c:v>FY 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'P&amp;L'!$B$15:$G$15</c15:sqref>
                        </c15:fullRef>
                        <c15:formulaRef>
                          <c15:sqref>'P&amp;L'!$B$15:$F$15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5.0564130386642467E-2</c:v>
                      </c:pt>
                      <c:pt idx="1">
                        <c:v>7.5395976766160958E-2</c:v>
                      </c:pt>
                      <c:pt idx="2">
                        <c:v>7.153578017063382E-2</c:v>
                      </c:pt>
                      <c:pt idx="3">
                        <c:v>7.9621302257482582E-2</c:v>
                      </c:pt>
                      <c:pt idx="4">
                        <c:v>8.6530543227949439E-2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389-440A-AC74-C8ABD9740D5E}"/>
                  </c:ext>
                </c:extLst>
              </c15:ser>
            </c15:filteredBarSeries>
          </c:ext>
        </c:extLst>
      </c:barChart>
      <c:catAx>
        <c:axId val="137560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08815"/>
        <c:crosses val="autoZero"/>
        <c:auto val="1"/>
        <c:lblAlgn val="ctr"/>
        <c:lblOffset val="100"/>
        <c:noMultiLvlLbl val="0"/>
      </c:catAx>
      <c:valAx>
        <c:axId val="137560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$</a:t>
                </a:r>
                <a:r>
                  <a:rPr lang="en-GB" baseline="0"/>
                  <a:t> in millions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0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19049</xdr:rowOff>
    </xdr:from>
    <xdr:to>
      <xdr:col>14</xdr:col>
      <xdr:colOff>304800</xdr:colOff>
      <xdr:row>15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D43F91-A603-4878-9EE1-F91F219E4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19049</xdr:rowOff>
    </xdr:from>
    <xdr:to>
      <xdr:col>6</xdr:col>
      <xdr:colOff>590550</xdr:colOff>
      <xdr:row>30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2234C9-A5F1-198C-F405-FAB833AE7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15</xdr:row>
      <xdr:rowOff>19050</xdr:rowOff>
    </xdr:from>
    <xdr:to>
      <xdr:col>14</xdr:col>
      <xdr:colOff>304800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8DED6-EEF7-26CC-A562-87C48ED8C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54B4-B57B-4E5C-9955-00E89C45E4C6}">
  <dimension ref="A1:J116"/>
  <sheetViews>
    <sheetView topLeftCell="A73" zoomScale="130" zoomScaleNormal="130" workbookViewId="0">
      <selection activeCell="A19" sqref="A19"/>
    </sheetView>
  </sheetViews>
  <sheetFormatPr defaultRowHeight="12.75" x14ac:dyDescent="0.2"/>
  <cols>
    <col min="1" max="1" width="33.5703125" style="1" bestFit="1" customWidth="1"/>
    <col min="2" max="2" width="36.5703125" style="1" bestFit="1" customWidth="1"/>
    <col min="3" max="3" width="10" style="1" bestFit="1" customWidth="1"/>
    <col min="4" max="6" width="12" style="1" bestFit="1" customWidth="1"/>
    <col min="7" max="10" width="10.140625" style="1" bestFit="1" customWidth="1"/>
    <col min="11" max="16384" width="9.140625" style="1"/>
  </cols>
  <sheetData>
    <row r="1" spans="1:10" x14ac:dyDescent="0.2">
      <c r="A1" s="1" t="s">
        <v>0</v>
      </c>
      <c r="B1" s="1" t="s">
        <v>1</v>
      </c>
    </row>
    <row r="2" spans="1:10" x14ac:dyDescent="0.2">
      <c r="A2" s="1" t="s">
        <v>2</v>
      </c>
      <c r="B2" s="1" t="s">
        <v>3</v>
      </c>
    </row>
    <row r="3" spans="1:10" x14ac:dyDescent="0.2">
      <c r="A3" s="1" t="s">
        <v>4</v>
      </c>
      <c r="B3" s="1" t="s">
        <v>5</v>
      </c>
    </row>
    <row r="4" spans="1:10" x14ac:dyDescent="0.2">
      <c r="A4" s="1" t="s">
        <v>6</v>
      </c>
      <c r="B4" s="1" t="s">
        <v>7</v>
      </c>
    </row>
    <row r="5" spans="1:10" x14ac:dyDescent="0.2">
      <c r="A5" s="1" t="s">
        <v>8</v>
      </c>
      <c r="B5" s="1" t="s">
        <v>9</v>
      </c>
    </row>
    <row r="6" spans="1:10" x14ac:dyDescent="0.2">
      <c r="A6" s="1" t="s">
        <v>10</v>
      </c>
      <c r="B6" s="1" t="s">
        <v>11</v>
      </c>
    </row>
    <row r="7" spans="1:10" x14ac:dyDescent="0.2">
      <c r="A7" s="1" t="s">
        <v>12</v>
      </c>
      <c r="B7" s="1" t="s">
        <v>13</v>
      </c>
      <c r="C7" s="4"/>
    </row>
    <row r="9" spans="1:10" x14ac:dyDescent="0.2">
      <c r="A9" s="1" t="s">
        <v>14</v>
      </c>
      <c r="B9" s="1" t="s">
        <v>15</v>
      </c>
      <c r="C9" s="1" t="s">
        <v>127</v>
      </c>
      <c r="D9" s="1" t="s">
        <v>128</v>
      </c>
      <c r="E9" s="1" t="s">
        <v>129</v>
      </c>
      <c r="F9" s="1" t="s">
        <v>130</v>
      </c>
      <c r="G9" s="1" t="s">
        <v>131</v>
      </c>
      <c r="H9" s="1" t="s">
        <v>132</v>
      </c>
      <c r="I9" s="1" t="s">
        <v>133</v>
      </c>
      <c r="J9" s="1" t="s">
        <v>134</v>
      </c>
    </row>
    <row r="10" spans="1:10" x14ac:dyDescent="0.2">
      <c r="A10" s="1" t="s">
        <v>16</v>
      </c>
      <c r="C10" s="2">
        <v>45291</v>
      </c>
      <c r="D10" s="2">
        <v>44926</v>
      </c>
      <c r="E10" s="2">
        <v>44561</v>
      </c>
      <c r="F10" s="2">
        <v>44196</v>
      </c>
      <c r="G10" s="2">
        <v>43830</v>
      </c>
      <c r="H10" s="2">
        <v>43465</v>
      </c>
      <c r="I10" s="2">
        <v>43100</v>
      </c>
      <c r="J10" s="2">
        <v>42735</v>
      </c>
    </row>
    <row r="11" spans="1:10" x14ac:dyDescent="0.2">
      <c r="C11" s="1" t="s">
        <v>17</v>
      </c>
      <c r="D11" s="1" t="s">
        <v>17</v>
      </c>
      <c r="E11" s="1" t="s">
        <v>18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</row>
    <row r="12" spans="1:10" s="7" customFormat="1" x14ac:dyDescent="0.2">
      <c r="A12" s="7" t="s">
        <v>19</v>
      </c>
      <c r="B12" s="7" t="s">
        <v>20</v>
      </c>
      <c r="C12" s="7">
        <v>19249.93</v>
      </c>
      <c r="D12" s="7">
        <v>19137.690000000002</v>
      </c>
      <c r="E12" s="7">
        <v>18549.66</v>
      </c>
      <c r="F12" s="7">
        <v>15906.11</v>
      </c>
      <c r="G12" s="7">
        <v>14450.56</v>
      </c>
      <c r="H12" s="7">
        <v>15884.134700000001</v>
      </c>
      <c r="I12" s="7">
        <v>14117.8529</v>
      </c>
      <c r="J12" s="7">
        <v>12669.4205</v>
      </c>
    </row>
    <row r="13" spans="1:10" x14ac:dyDescent="0.2">
      <c r="A13" s="1" t="s">
        <v>21</v>
      </c>
      <c r="B13" s="1" t="s">
        <v>20</v>
      </c>
      <c r="C13" s="1">
        <v>19249.93</v>
      </c>
      <c r="D13" s="1">
        <v>19137.68</v>
      </c>
      <c r="E13" s="1">
        <v>18549.66</v>
      </c>
      <c r="F13" s="1">
        <v>15906.11</v>
      </c>
      <c r="G13" s="1">
        <v>14475.66</v>
      </c>
      <c r="H13" s="1">
        <v>15885.61</v>
      </c>
      <c r="I13" s="1">
        <v>14116.48</v>
      </c>
      <c r="J13" s="1">
        <v>12669.42</v>
      </c>
    </row>
    <row r="14" spans="1:10" x14ac:dyDescent="0.2">
      <c r="A14" s="1" t="s">
        <v>135</v>
      </c>
      <c r="C14" s="1">
        <v>12087.66</v>
      </c>
      <c r="D14" s="1">
        <v>12259.54</v>
      </c>
      <c r="E14" s="1">
        <v>12462.05</v>
      </c>
      <c r="F14" s="1">
        <v>10853.04</v>
      </c>
      <c r="G14" s="1">
        <v>10003.700000000001</v>
      </c>
      <c r="H14" s="1">
        <v>7023.5</v>
      </c>
      <c r="I14" s="1">
        <v>5983.54</v>
      </c>
      <c r="J14" s="1">
        <v>5157.47</v>
      </c>
    </row>
    <row r="15" spans="1:10" x14ac:dyDescent="0.2">
      <c r="A15" s="1" t="s">
        <v>136</v>
      </c>
      <c r="C15" s="1">
        <v>4577.37</v>
      </c>
      <c r="D15" s="1">
        <v>4337.26</v>
      </c>
      <c r="E15" s="1">
        <v>3890.39</v>
      </c>
      <c r="F15" s="1">
        <v>3169.28</v>
      </c>
      <c r="G15" s="1">
        <v>2657.8</v>
      </c>
    </row>
    <row r="16" spans="1:10" x14ac:dyDescent="0.2">
      <c r="A16" s="1" t="s">
        <v>137</v>
      </c>
      <c r="C16" s="1">
        <v>2584.9</v>
      </c>
      <c r="D16" s="1">
        <v>2540.89</v>
      </c>
      <c r="E16" s="1">
        <v>2197.2199999999998</v>
      </c>
      <c r="F16" s="1">
        <v>1883.79</v>
      </c>
      <c r="G16" s="1">
        <v>1789.06</v>
      </c>
    </row>
    <row r="17" spans="1:10" x14ac:dyDescent="0.2">
      <c r="A17" s="1" t="s">
        <v>25</v>
      </c>
      <c r="H17" s="1">
        <v>7235.31</v>
      </c>
      <c r="I17" s="1">
        <v>6512.66</v>
      </c>
      <c r="J17" s="1">
        <v>5946.49</v>
      </c>
    </row>
    <row r="18" spans="1:10" x14ac:dyDescent="0.2">
      <c r="A18" s="1" t="s">
        <v>26</v>
      </c>
      <c r="H18" s="1">
        <v>1626.8</v>
      </c>
      <c r="I18" s="1">
        <v>1620.28</v>
      </c>
      <c r="J18" s="1">
        <v>1565.46</v>
      </c>
    </row>
    <row r="19" spans="1:10" x14ac:dyDescent="0.2">
      <c r="A19" s="1" t="s">
        <v>28</v>
      </c>
      <c r="B19" s="1" t="s">
        <v>20</v>
      </c>
      <c r="C19" s="1">
        <v>19249.93</v>
      </c>
      <c r="D19" s="1">
        <v>19137.68</v>
      </c>
      <c r="E19" s="1">
        <v>18549.66</v>
      </c>
      <c r="F19" s="1">
        <v>15906.11</v>
      </c>
      <c r="G19" s="1">
        <v>14475.66</v>
      </c>
      <c r="H19" s="1">
        <v>15885.61</v>
      </c>
      <c r="I19" s="1">
        <v>14117.85</v>
      </c>
      <c r="J19" s="1">
        <v>12669.42</v>
      </c>
    </row>
    <row r="20" spans="1:10" x14ac:dyDescent="0.2">
      <c r="A20" s="1" t="s">
        <v>29</v>
      </c>
      <c r="C20" s="1">
        <v>5046.2700000000004</v>
      </c>
      <c r="D20" s="1">
        <v>5242.51</v>
      </c>
      <c r="E20" s="1">
        <v>5462.42</v>
      </c>
      <c r="F20" s="1">
        <v>4700.2</v>
      </c>
      <c r="G20" s="1">
        <v>4548.66</v>
      </c>
      <c r="H20" s="1">
        <v>6861.7</v>
      </c>
      <c r="I20" s="1">
        <v>5989.02</v>
      </c>
      <c r="J20" s="1">
        <v>5229.09</v>
      </c>
    </row>
    <row r="21" spans="1:10" x14ac:dyDescent="0.2">
      <c r="A21" s="1" t="s">
        <v>30</v>
      </c>
      <c r="C21" s="1">
        <v>3906.57</v>
      </c>
      <c r="D21" s="1">
        <v>4189.38</v>
      </c>
      <c r="E21" s="1">
        <v>4439</v>
      </c>
      <c r="F21" s="1">
        <v>3823.3</v>
      </c>
    </row>
    <row r="22" spans="1:10" x14ac:dyDescent="0.2">
      <c r="A22" s="1" t="s">
        <v>31</v>
      </c>
      <c r="C22" s="1">
        <v>722.6</v>
      </c>
      <c r="D22" s="1">
        <v>651.94000000000005</v>
      </c>
      <c r="E22" s="1">
        <v>662.79</v>
      </c>
      <c r="F22" s="1">
        <v>565.14</v>
      </c>
    </row>
    <row r="23" spans="1:10" x14ac:dyDescent="0.2">
      <c r="A23" s="1" t="s">
        <v>32</v>
      </c>
      <c r="C23" s="1">
        <v>417.09</v>
      </c>
      <c r="D23" s="1">
        <v>401.19</v>
      </c>
      <c r="E23" s="1">
        <v>360.63</v>
      </c>
      <c r="F23" s="1">
        <v>311.75</v>
      </c>
    </row>
    <row r="24" spans="1:10" x14ac:dyDescent="0.2">
      <c r="A24" s="1" t="s">
        <v>33</v>
      </c>
      <c r="C24" s="1">
        <v>4467.12</v>
      </c>
      <c r="D24" s="1">
        <v>4384.84</v>
      </c>
      <c r="E24" s="1">
        <v>4320.6400000000003</v>
      </c>
      <c r="F24" s="1">
        <v>3721.15</v>
      </c>
      <c r="G24" s="1">
        <v>3290.87</v>
      </c>
      <c r="H24" s="1">
        <v>3706.64</v>
      </c>
      <c r="I24" s="1">
        <v>4015.07</v>
      </c>
      <c r="J24" s="1">
        <v>4063.16</v>
      </c>
    </row>
    <row r="25" spans="1:10" x14ac:dyDescent="0.2">
      <c r="A25" s="1" t="s">
        <v>30</v>
      </c>
      <c r="C25" s="1">
        <v>2169.14</v>
      </c>
      <c r="D25" s="1">
        <v>2242.5700000000002</v>
      </c>
      <c r="E25" s="1">
        <v>2465.9499999999998</v>
      </c>
      <c r="F25" s="1">
        <v>2134.52</v>
      </c>
    </row>
    <row r="26" spans="1:10" x14ac:dyDescent="0.2">
      <c r="A26" s="1" t="s">
        <v>32</v>
      </c>
      <c r="C26" s="1">
        <v>1449.19</v>
      </c>
      <c r="D26" s="1">
        <v>1372.03</v>
      </c>
      <c r="E26" s="1">
        <v>1151.52</v>
      </c>
      <c r="F26" s="1">
        <v>975.06</v>
      </c>
    </row>
    <row r="27" spans="1:10" x14ac:dyDescent="0.2">
      <c r="A27" s="1" t="s">
        <v>31</v>
      </c>
      <c r="C27" s="1">
        <v>848.79</v>
      </c>
      <c r="D27" s="1">
        <v>770.24</v>
      </c>
      <c r="E27" s="1">
        <v>703.17</v>
      </c>
      <c r="F27" s="1">
        <v>611.57000000000005</v>
      </c>
    </row>
    <row r="28" spans="1:10" x14ac:dyDescent="0.2">
      <c r="A28" s="1" t="s">
        <v>34</v>
      </c>
      <c r="C28" s="1">
        <v>2930.26</v>
      </c>
      <c r="D28" s="1">
        <v>3095.1</v>
      </c>
      <c r="E28" s="1">
        <v>2928.23</v>
      </c>
      <c r="F28" s="1">
        <v>2616.08</v>
      </c>
      <c r="G28" s="1">
        <v>2296.64</v>
      </c>
      <c r="H28" s="1">
        <v>3915.51</v>
      </c>
      <c r="I28" s="1">
        <v>3089.78</v>
      </c>
      <c r="J28" s="1">
        <v>2537.9</v>
      </c>
    </row>
    <row r="29" spans="1:10" x14ac:dyDescent="0.2">
      <c r="A29" s="1" t="s">
        <v>30</v>
      </c>
      <c r="C29" s="1">
        <v>1817.13</v>
      </c>
      <c r="D29" s="1">
        <v>1919.81</v>
      </c>
      <c r="E29" s="1">
        <v>1854.69</v>
      </c>
      <c r="F29" s="1">
        <v>1684.8</v>
      </c>
    </row>
    <row r="30" spans="1:10" x14ac:dyDescent="0.2">
      <c r="A30" s="1" t="s">
        <v>32</v>
      </c>
      <c r="C30" s="1">
        <v>573.83000000000004</v>
      </c>
      <c r="D30" s="1">
        <v>614.65</v>
      </c>
      <c r="E30" s="1">
        <v>554.17999999999995</v>
      </c>
      <c r="F30" s="1">
        <v>493.5</v>
      </c>
    </row>
    <row r="31" spans="1:10" x14ac:dyDescent="0.2">
      <c r="A31" s="1" t="s">
        <v>31</v>
      </c>
      <c r="C31" s="1">
        <v>539.29999999999995</v>
      </c>
      <c r="D31" s="1">
        <v>560.64</v>
      </c>
      <c r="E31" s="1">
        <v>519.37</v>
      </c>
      <c r="F31" s="1">
        <v>437.78</v>
      </c>
    </row>
    <row r="32" spans="1:10" x14ac:dyDescent="0.2">
      <c r="A32" s="1" t="s">
        <v>35</v>
      </c>
      <c r="C32" s="1">
        <v>2515.83</v>
      </c>
      <c r="D32" s="1">
        <v>2502.31</v>
      </c>
      <c r="E32" s="1">
        <v>2222.2800000000002</v>
      </c>
      <c r="F32" s="1">
        <v>1837.36</v>
      </c>
      <c r="G32" s="1">
        <v>1564.56</v>
      </c>
    </row>
    <row r="33" spans="1:10" x14ac:dyDescent="0.2">
      <c r="A33" s="1" t="s">
        <v>31</v>
      </c>
      <c r="C33" s="1">
        <v>1722.82</v>
      </c>
      <c r="D33" s="1">
        <v>1730.79</v>
      </c>
      <c r="E33" s="1">
        <v>1468.99</v>
      </c>
      <c r="F33" s="1">
        <v>1122.32</v>
      </c>
    </row>
    <row r="34" spans="1:10" x14ac:dyDescent="0.2">
      <c r="A34" s="1" t="s">
        <v>30</v>
      </c>
      <c r="C34" s="1">
        <v>723.93</v>
      </c>
      <c r="D34" s="1">
        <v>700.8</v>
      </c>
      <c r="E34" s="1">
        <v>690.63</v>
      </c>
      <c r="F34" s="1">
        <v>667.29</v>
      </c>
    </row>
    <row r="35" spans="1:10" x14ac:dyDescent="0.2">
      <c r="A35" s="1" t="s">
        <v>32</v>
      </c>
      <c r="C35" s="1">
        <v>69.069999999999993</v>
      </c>
      <c r="D35" s="1">
        <v>70.72</v>
      </c>
      <c r="E35" s="1">
        <v>62.66</v>
      </c>
      <c r="F35" s="1">
        <v>46.43</v>
      </c>
    </row>
    <row r="36" spans="1:10" x14ac:dyDescent="0.2">
      <c r="A36" s="1" t="s">
        <v>36</v>
      </c>
      <c r="C36" s="1">
        <v>2198.36</v>
      </c>
      <c r="D36" s="1">
        <v>2008.54</v>
      </c>
      <c r="E36" s="1">
        <v>1711.27</v>
      </c>
      <c r="F36" s="1">
        <v>1326.61</v>
      </c>
      <c r="G36" s="1">
        <v>1348.42</v>
      </c>
    </row>
    <row r="37" spans="1:10" x14ac:dyDescent="0.2">
      <c r="A37" s="1" t="s">
        <v>30</v>
      </c>
      <c r="C37" s="1">
        <v>1863.62</v>
      </c>
      <c r="D37" s="1">
        <v>1699.93</v>
      </c>
      <c r="E37" s="1">
        <v>1445.32</v>
      </c>
      <c r="F37" s="1">
        <v>1114.3599999999999</v>
      </c>
    </row>
    <row r="38" spans="1:10" x14ac:dyDescent="0.2">
      <c r="A38" s="1" t="s">
        <v>31</v>
      </c>
      <c r="C38" s="1">
        <v>286.92</v>
      </c>
      <c r="D38" s="1">
        <v>254.6</v>
      </c>
      <c r="E38" s="1">
        <v>218.61</v>
      </c>
      <c r="F38" s="1">
        <v>173.79</v>
      </c>
    </row>
    <row r="39" spans="1:10" x14ac:dyDescent="0.2">
      <c r="A39" s="1" t="s">
        <v>32</v>
      </c>
      <c r="C39" s="1">
        <v>47.82</v>
      </c>
      <c r="D39" s="1">
        <v>54.01</v>
      </c>
      <c r="E39" s="1">
        <v>47.34</v>
      </c>
      <c r="F39" s="1">
        <v>38.47</v>
      </c>
    </row>
    <row r="40" spans="1:10" x14ac:dyDescent="0.2">
      <c r="A40" s="1" t="s">
        <v>37</v>
      </c>
      <c r="C40" s="1">
        <v>2092.09</v>
      </c>
      <c r="D40" s="1">
        <v>1904.38</v>
      </c>
      <c r="E40" s="1">
        <v>1904.81</v>
      </c>
      <c r="F40" s="1">
        <v>1704.7</v>
      </c>
      <c r="G40" s="1">
        <v>1402.81</v>
      </c>
      <c r="H40" s="1">
        <v>1313.5</v>
      </c>
      <c r="I40" s="1">
        <v>900.61</v>
      </c>
      <c r="J40" s="1">
        <v>626.94000000000005</v>
      </c>
    </row>
    <row r="41" spans="1:10" x14ac:dyDescent="0.2">
      <c r="A41" s="1" t="s">
        <v>30</v>
      </c>
      <c r="C41" s="1">
        <v>1607.26</v>
      </c>
      <c r="D41" s="1">
        <v>1507.05</v>
      </c>
      <c r="E41" s="1">
        <v>1566.46</v>
      </c>
      <c r="F41" s="1">
        <v>1428.76</v>
      </c>
    </row>
    <row r="42" spans="1:10" x14ac:dyDescent="0.2">
      <c r="A42" s="1" t="s">
        <v>31</v>
      </c>
      <c r="C42" s="1">
        <v>456.94</v>
      </c>
      <c r="D42" s="1">
        <v>369.05</v>
      </c>
      <c r="E42" s="1">
        <v>317.47000000000003</v>
      </c>
      <c r="F42" s="1">
        <v>258.69</v>
      </c>
    </row>
    <row r="43" spans="1:10" x14ac:dyDescent="0.2">
      <c r="A43" s="1" t="s">
        <v>32</v>
      </c>
      <c r="C43" s="1">
        <v>27.89</v>
      </c>
      <c r="D43" s="1">
        <v>28.29</v>
      </c>
      <c r="E43" s="1">
        <v>20.89</v>
      </c>
      <c r="F43" s="1">
        <v>18.57</v>
      </c>
    </row>
    <row r="44" spans="1:10" x14ac:dyDescent="0.2">
      <c r="A44" s="1" t="s">
        <v>27</v>
      </c>
      <c r="G44" s="1">
        <v>23.71</v>
      </c>
      <c r="H44" s="1">
        <v>88.25</v>
      </c>
      <c r="I44" s="1">
        <v>123.37</v>
      </c>
      <c r="J44" s="1">
        <v>212.33</v>
      </c>
    </row>
    <row r="45" spans="1:10" s="8" customFormat="1" x14ac:dyDescent="0.2">
      <c r="A45" s="8" t="s">
        <v>138</v>
      </c>
      <c r="B45" s="8" t="s">
        <v>38</v>
      </c>
      <c r="C45" s="8">
        <v>9696.6934999999994</v>
      </c>
      <c r="D45" s="8">
        <v>9663.3541999999998</v>
      </c>
      <c r="E45" s="8">
        <v>9737.1097000000009</v>
      </c>
      <c r="F45" s="8">
        <v>8291.3433999999997</v>
      </c>
      <c r="G45" s="8">
        <v>7882.7606999999998</v>
      </c>
      <c r="H45" s="8">
        <v>8144.3146999999999</v>
      </c>
      <c r="I45" s="8">
        <v>7421.5025999999998</v>
      </c>
      <c r="J45" s="8">
        <v>7008.1343999999999</v>
      </c>
    </row>
    <row r="46" spans="1:10" s="9" customFormat="1" x14ac:dyDescent="0.2">
      <c r="A46" s="9" t="s">
        <v>39</v>
      </c>
      <c r="B46" s="9" t="s">
        <v>40</v>
      </c>
      <c r="C46" s="9">
        <v>9553.2356</v>
      </c>
      <c r="D46" s="9">
        <v>9474.3305</v>
      </c>
      <c r="E46" s="9">
        <v>8812.5506999999998</v>
      </c>
      <c r="F46" s="9">
        <v>7614.7698</v>
      </c>
      <c r="G46" s="9">
        <v>6592.9050999999999</v>
      </c>
      <c r="H46" s="9">
        <v>7739.8200999999999</v>
      </c>
      <c r="I46" s="9">
        <v>6696.3503000000001</v>
      </c>
      <c r="J46" s="9">
        <v>5661.2861000000003</v>
      </c>
    </row>
    <row r="47" spans="1:10" x14ac:dyDescent="0.2">
      <c r="A47" s="1" t="s">
        <v>21</v>
      </c>
      <c r="B47" s="1" t="s">
        <v>40</v>
      </c>
      <c r="C47" s="1">
        <v>9484.16</v>
      </c>
      <c r="D47" s="1">
        <v>9474.33</v>
      </c>
      <c r="E47" s="1">
        <v>8812.5499999999993</v>
      </c>
      <c r="F47" s="1">
        <v>7601.5</v>
      </c>
      <c r="G47" s="1">
        <v>6592.91</v>
      </c>
      <c r="H47" s="1">
        <v>7739.82</v>
      </c>
      <c r="I47" s="1">
        <v>6696.35</v>
      </c>
      <c r="J47" s="1">
        <v>5648.72</v>
      </c>
    </row>
    <row r="48" spans="1:10" x14ac:dyDescent="0.2">
      <c r="A48" s="1" t="s">
        <v>22</v>
      </c>
      <c r="C48" s="1">
        <v>5159.17</v>
      </c>
      <c r="D48" s="1">
        <v>4937.76</v>
      </c>
      <c r="E48" s="1">
        <v>4970.8999999999996</v>
      </c>
      <c r="F48" s="1">
        <v>4482.63</v>
      </c>
      <c r="G48" s="1">
        <v>4156.82</v>
      </c>
    </row>
    <row r="49" spans="1:10" x14ac:dyDescent="0.2">
      <c r="A49" s="1" t="s">
        <v>23</v>
      </c>
      <c r="C49" s="1">
        <v>2846.58</v>
      </c>
      <c r="D49" s="1">
        <v>2642.47</v>
      </c>
      <c r="E49" s="1">
        <v>2435.3200000000002</v>
      </c>
      <c r="F49" s="1">
        <v>1958.08</v>
      </c>
      <c r="G49" s="1">
        <v>1556.19</v>
      </c>
    </row>
    <row r="50" spans="1:10" x14ac:dyDescent="0.2">
      <c r="A50" s="1" t="s">
        <v>24</v>
      </c>
      <c r="C50" s="1">
        <v>1061.32</v>
      </c>
      <c r="D50" s="1">
        <v>1086.56</v>
      </c>
      <c r="E50" s="1">
        <v>957.98</v>
      </c>
      <c r="F50" s="1">
        <v>819.85</v>
      </c>
      <c r="G50" s="1">
        <v>705.59</v>
      </c>
    </row>
    <row r="51" spans="1:10" x14ac:dyDescent="0.2">
      <c r="A51" s="1" t="s">
        <v>41</v>
      </c>
      <c r="C51" s="1">
        <v>417.09</v>
      </c>
      <c r="D51" s="1">
        <v>807.53</v>
      </c>
      <c r="E51" s="1">
        <v>448.36</v>
      </c>
      <c r="F51" s="1">
        <v>340.94</v>
      </c>
      <c r="G51" s="1">
        <v>174.3</v>
      </c>
    </row>
    <row r="52" spans="1:10" x14ac:dyDescent="0.2">
      <c r="A52" s="1" t="s">
        <v>42</v>
      </c>
      <c r="H52" s="1">
        <v>450.09</v>
      </c>
      <c r="I52" s="1">
        <v>346.81</v>
      </c>
      <c r="J52" s="1">
        <v>246.25</v>
      </c>
    </row>
    <row r="53" spans="1:10" x14ac:dyDescent="0.2">
      <c r="A53" s="1" t="s">
        <v>43</v>
      </c>
      <c r="H53" s="1">
        <v>528.04999999999995</v>
      </c>
      <c r="I53" s="1">
        <v>493.49</v>
      </c>
      <c r="J53" s="1">
        <v>472.4</v>
      </c>
    </row>
    <row r="54" spans="1:10" x14ac:dyDescent="0.2">
      <c r="A54" s="1" t="s">
        <v>44</v>
      </c>
      <c r="H54" s="1">
        <v>1169.3599999999999</v>
      </c>
      <c r="I54" s="1">
        <v>1236.46</v>
      </c>
      <c r="J54" s="1">
        <v>1086.78</v>
      </c>
    </row>
    <row r="55" spans="1:10" x14ac:dyDescent="0.2">
      <c r="A55" s="1" t="s">
        <v>45</v>
      </c>
      <c r="H55" s="1">
        <v>5592.32</v>
      </c>
      <c r="I55" s="1">
        <v>4619.59</v>
      </c>
      <c r="J55" s="1">
        <v>3843.29</v>
      </c>
    </row>
    <row r="56" spans="1:10" s="10" customFormat="1" x14ac:dyDescent="0.2">
      <c r="A56" s="10" t="s">
        <v>145</v>
      </c>
      <c r="B56" s="10" t="s">
        <v>46</v>
      </c>
      <c r="C56" s="11">
        <v>328.09359999999998</v>
      </c>
      <c r="D56" s="11">
        <v>298.32310000000001</v>
      </c>
      <c r="E56" s="11">
        <v>265.94990000000001</v>
      </c>
      <c r="F56" s="11">
        <v>278.58909999999997</v>
      </c>
      <c r="G56" s="10">
        <v>259.36559999999997</v>
      </c>
      <c r="H56" s="10">
        <v>282.41079999999999</v>
      </c>
      <c r="I56" s="10">
        <v>139.82140000000001</v>
      </c>
      <c r="J56" s="10">
        <v>113.075</v>
      </c>
    </row>
    <row r="57" spans="1:10" s="12" customFormat="1" x14ac:dyDescent="0.2">
      <c r="A57" s="12" t="s">
        <v>139</v>
      </c>
      <c r="B57" s="12" t="s">
        <v>47</v>
      </c>
      <c r="C57" s="13">
        <v>8215.6232</v>
      </c>
      <c r="D57" s="13">
        <v>8248.8911000000007</v>
      </c>
      <c r="E57" s="13">
        <v>7751.5357999999997</v>
      </c>
      <c r="F57" s="13">
        <v>6694.0990000000002</v>
      </c>
      <c r="G57" s="12">
        <v>6121.5848999999998</v>
      </c>
      <c r="H57" s="12">
        <v>6439.5537999999997</v>
      </c>
      <c r="I57" s="12">
        <v>5531.1715999999997</v>
      </c>
      <c r="J57" s="12">
        <v>4653.6625999999997</v>
      </c>
    </row>
    <row r="58" spans="1:10" s="9" customFormat="1" x14ac:dyDescent="0.2">
      <c r="A58" s="9" t="s">
        <v>48</v>
      </c>
      <c r="B58" s="9" t="s">
        <v>49</v>
      </c>
      <c r="C58" s="14">
        <v>1665.7069000000008</v>
      </c>
      <c r="D58" s="14">
        <v>1523.7678000000019</v>
      </c>
      <c r="E58" s="14">
        <v>1326.9643999999994</v>
      </c>
      <c r="F58" s="14">
        <v>1199.2567000000006</v>
      </c>
      <c r="G58" s="15">
        <v>730.68000000000018</v>
      </c>
      <c r="H58" s="9">
        <v>1582.6769999999999</v>
      </c>
      <c r="I58" s="9">
        <v>1305.0001</v>
      </c>
      <c r="J58" s="9">
        <v>1120.6984</v>
      </c>
    </row>
    <row r="59" spans="1:10" x14ac:dyDescent="0.2">
      <c r="A59" s="1" t="s">
        <v>21</v>
      </c>
      <c r="B59" s="1" t="s">
        <v>49</v>
      </c>
      <c r="C59" s="1">
        <v>1596.63</v>
      </c>
      <c r="D59" s="1">
        <v>1183.01</v>
      </c>
      <c r="E59" s="1">
        <v>1326.96</v>
      </c>
      <c r="F59" s="1">
        <v>1185.99</v>
      </c>
      <c r="G59" s="1">
        <v>708.37</v>
      </c>
      <c r="H59" s="1">
        <v>1582.68</v>
      </c>
      <c r="I59" s="1">
        <v>1305</v>
      </c>
      <c r="J59" s="1">
        <v>1108.1300000000001</v>
      </c>
    </row>
    <row r="60" spans="1:10" x14ac:dyDescent="0.2">
      <c r="A60" s="1" t="s">
        <v>22</v>
      </c>
      <c r="C60" s="1">
        <v>4093.86</v>
      </c>
      <c r="D60" s="1">
        <v>3812.62</v>
      </c>
      <c r="E60" s="1">
        <v>3745.58</v>
      </c>
      <c r="F60" s="1">
        <v>3412.05</v>
      </c>
      <c r="G60" s="1">
        <v>3271.35</v>
      </c>
    </row>
    <row r="61" spans="1:10" x14ac:dyDescent="0.2">
      <c r="A61" s="1" t="s">
        <v>23</v>
      </c>
      <c r="C61" s="1">
        <v>900.6</v>
      </c>
      <c r="D61" s="1">
        <v>930.97</v>
      </c>
      <c r="E61" s="1">
        <v>825.7</v>
      </c>
      <c r="F61" s="1">
        <v>599.63</v>
      </c>
      <c r="G61" s="1">
        <v>372.32</v>
      </c>
    </row>
    <row r="62" spans="1:10" x14ac:dyDescent="0.2">
      <c r="A62" s="1" t="s">
        <v>24</v>
      </c>
      <c r="C62" s="1">
        <v>674.78</v>
      </c>
      <c r="D62" s="1">
        <v>695.66</v>
      </c>
      <c r="E62" s="1">
        <v>594.55999999999995</v>
      </c>
      <c r="F62" s="1">
        <v>489.52</v>
      </c>
      <c r="G62" s="1">
        <v>391.84</v>
      </c>
    </row>
    <row r="63" spans="1:10" x14ac:dyDescent="0.2">
      <c r="A63" s="1" t="s">
        <v>42</v>
      </c>
      <c r="C63" s="1">
        <v>389.2</v>
      </c>
      <c r="D63" s="1">
        <v>443.63</v>
      </c>
      <c r="E63" s="1">
        <v>406.58</v>
      </c>
      <c r="F63" s="1">
        <v>281.24</v>
      </c>
      <c r="G63" s="1">
        <v>57.17</v>
      </c>
      <c r="H63" s="1">
        <v>-136.79</v>
      </c>
      <c r="I63" s="1">
        <v>-194.65</v>
      </c>
      <c r="J63" s="1">
        <v>-81.67</v>
      </c>
    </row>
    <row r="64" spans="1:10" x14ac:dyDescent="0.2">
      <c r="A64" s="1" t="s">
        <v>50</v>
      </c>
      <c r="C64" s="1">
        <v>138.13999999999999</v>
      </c>
      <c r="D64" s="1">
        <v>135.02000000000001</v>
      </c>
      <c r="E64" s="1">
        <v>129.49</v>
      </c>
      <c r="F64" s="1">
        <v>132.66</v>
      </c>
      <c r="G64" s="1">
        <v>119.92</v>
      </c>
      <c r="H64" s="1">
        <v>-10.3</v>
      </c>
      <c r="I64" s="1">
        <v>149.41999999999999</v>
      </c>
      <c r="J64" s="1">
        <v>108.05</v>
      </c>
    </row>
    <row r="65" spans="1:10" x14ac:dyDescent="0.2">
      <c r="A65" s="1" t="s">
        <v>51</v>
      </c>
      <c r="C65" s="1">
        <v>-1935.35</v>
      </c>
      <c r="D65" s="1">
        <v>-1931.38</v>
      </c>
      <c r="E65" s="1">
        <v>-1896.46</v>
      </c>
      <c r="F65" s="1">
        <v>-1708.68</v>
      </c>
      <c r="G65" s="1">
        <v>-1433.48</v>
      </c>
    </row>
    <row r="66" spans="1:10" x14ac:dyDescent="0.2">
      <c r="A66" s="1" t="s">
        <v>52</v>
      </c>
      <c r="C66" s="1">
        <v>-2664.6</v>
      </c>
      <c r="D66" s="1">
        <v>-2903.51</v>
      </c>
      <c r="E66" s="1">
        <v>-2478.4899999999998</v>
      </c>
      <c r="F66" s="1">
        <v>-2020.43</v>
      </c>
      <c r="G66" s="1">
        <v>-2070.7399999999998</v>
      </c>
    </row>
    <row r="67" spans="1:10" x14ac:dyDescent="0.2">
      <c r="A67" s="1" t="s">
        <v>43</v>
      </c>
      <c r="H67" s="1">
        <v>114.73</v>
      </c>
      <c r="I67" s="1">
        <v>89.1</v>
      </c>
      <c r="J67" s="1">
        <v>91.72</v>
      </c>
    </row>
    <row r="68" spans="1:10" x14ac:dyDescent="0.2">
      <c r="A68" s="1" t="s">
        <v>45</v>
      </c>
      <c r="H68" s="1">
        <v>1615.04</v>
      </c>
      <c r="I68" s="1">
        <v>1261.1300000000001</v>
      </c>
      <c r="J68" s="1">
        <v>990.03</v>
      </c>
    </row>
    <row r="69" spans="1:10" x14ac:dyDescent="0.2">
      <c r="A69" s="1" t="s">
        <v>53</v>
      </c>
      <c r="B69" s="1" t="s">
        <v>54</v>
      </c>
      <c r="C69" s="1">
        <v>96.966899999999995</v>
      </c>
      <c r="D69" s="1">
        <v>124.7299</v>
      </c>
      <c r="E69" s="1">
        <v>150.3801</v>
      </c>
      <c r="F69" s="1">
        <v>148.58090000000001</v>
      </c>
      <c r="G69" s="1">
        <v>192.4325</v>
      </c>
      <c r="H69" s="1">
        <v>261.81830000000002</v>
      </c>
      <c r="I69" s="1">
        <v>223.4401</v>
      </c>
      <c r="J69" s="1">
        <v>231.1755</v>
      </c>
    </row>
    <row r="70" spans="1:10" x14ac:dyDescent="0.2">
      <c r="A70" s="1" t="s">
        <v>55</v>
      </c>
      <c r="B70" s="1" t="s">
        <v>56</v>
      </c>
      <c r="C70" s="1">
        <v>0</v>
      </c>
      <c r="D70" s="1">
        <v>0</v>
      </c>
      <c r="E70" s="1">
        <v>0</v>
      </c>
      <c r="F70" s="1">
        <v>0</v>
      </c>
      <c r="G70" s="1">
        <v>34.860999999999997</v>
      </c>
      <c r="H70" s="1">
        <v>36.772199999999998</v>
      </c>
      <c r="I70" s="1">
        <v>-9.5955999999999992</v>
      </c>
      <c r="J70" s="1">
        <v>-2.5127999999999999</v>
      </c>
    </row>
    <row r="71" spans="1:10" x14ac:dyDescent="0.2">
      <c r="A71" s="1" t="s">
        <v>57</v>
      </c>
      <c r="B71" s="1" t="s">
        <v>58</v>
      </c>
      <c r="C71" s="1">
        <v>62.430799999999998</v>
      </c>
      <c r="D71" s="1">
        <v>304.7525</v>
      </c>
      <c r="E71" s="1">
        <v>-33.4178</v>
      </c>
      <c r="F71" s="1">
        <v>-18.572600000000001</v>
      </c>
      <c r="G71" s="1">
        <v>4.1833</v>
      </c>
      <c r="H71" s="1">
        <v>-45.5976</v>
      </c>
      <c r="I71" s="1">
        <v>-26.045200000000001</v>
      </c>
      <c r="J71" s="1">
        <v>-16.332999999999998</v>
      </c>
    </row>
    <row r="72" spans="1:10" x14ac:dyDescent="0.2">
      <c r="A72" s="1" t="s">
        <v>59</v>
      </c>
      <c r="B72" s="1" t="s">
        <v>60</v>
      </c>
      <c r="C72" s="1">
        <v>1506.3082999999999</v>
      </c>
      <c r="D72" s="1">
        <v>1094.28</v>
      </c>
      <c r="E72" s="1">
        <v>1210.0026</v>
      </c>
      <c r="F72" s="1">
        <v>1069.2516000000001</v>
      </c>
      <c r="G72" s="1">
        <v>499.209</v>
      </c>
      <c r="H72" s="1">
        <v>1329.684</v>
      </c>
      <c r="I72" s="1">
        <v>1117.2007000000001</v>
      </c>
      <c r="J72" s="1">
        <v>908.36879999999996</v>
      </c>
    </row>
    <row r="73" spans="1:10" x14ac:dyDescent="0.2">
      <c r="A73" s="1" t="s">
        <v>61</v>
      </c>
      <c r="B73" s="1" t="s">
        <v>62</v>
      </c>
      <c r="C73" s="1">
        <v>456.94009999999997</v>
      </c>
      <c r="D73" s="1">
        <v>420.48129999999998</v>
      </c>
      <c r="E73" s="1">
        <v>363.41849999999999</v>
      </c>
      <c r="F73" s="1">
        <v>315.73439999999999</v>
      </c>
      <c r="G73" s="1">
        <v>157.57149999999999</v>
      </c>
      <c r="H73" s="1">
        <v>382.43119999999999</v>
      </c>
      <c r="I73" s="1">
        <v>356.4076</v>
      </c>
      <c r="J73" s="1">
        <v>285.2002</v>
      </c>
    </row>
    <row r="74" spans="1:10" x14ac:dyDescent="0.2">
      <c r="A74" s="1" t="s">
        <v>63</v>
      </c>
      <c r="B74" s="1" t="s">
        <v>64</v>
      </c>
      <c r="C74" s="1">
        <v>1049.3681999999999</v>
      </c>
      <c r="D74" s="1">
        <v>673.79870000000005</v>
      </c>
      <c r="E74" s="1">
        <v>846.58410000000003</v>
      </c>
      <c r="F74" s="1">
        <v>753.51729999999998</v>
      </c>
      <c r="G74" s="1">
        <v>341.63740000000001</v>
      </c>
      <c r="H74" s="1">
        <v>947.25279999999998</v>
      </c>
      <c r="I74" s="1">
        <v>760.79309999999998</v>
      </c>
      <c r="J74" s="1">
        <v>623.16859999999997</v>
      </c>
    </row>
    <row r="75" spans="1:10" x14ac:dyDescent="0.2">
      <c r="A75" s="3" t="s">
        <v>65</v>
      </c>
      <c r="B75" s="1" t="s">
        <v>66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</row>
    <row r="76" spans="1:10" x14ac:dyDescent="0.2">
      <c r="A76" s="1" t="s">
        <v>67</v>
      </c>
      <c r="B76" s="1" t="s">
        <v>68</v>
      </c>
      <c r="C76" s="1">
        <v>3.9849000000000001</v>
      </c>
      <c r="D76" s="1">
        <v>-2.5718000000000001</v>
      </c>
      <c r="E76" s="1">
        <v>-6.9619999999999997</v>
      </c>
      <c r="F76" s="1">
        <v>1.3266</v>
      </c>
      <c r="G76" s="1">
        <v>0</v>
      </c>
      <c r="H76" s="1">
        <v>2.9417999999999997</v>
      </c>
      <c r="I76" s="1">
        <v>5.4832000000000001</v>
      </c>
      <c r="J76" s="1">
        <v>16.332999999999998</v>
      </c>
    </row>
    <row r="77" spans="1:10" x14ac:dyDescent="0.2">
      <c r="A77" s="1" t="s">
        <v>69</v>
      </c>
      <c r="B77" s="1" t="s">
        <v>70</v>
      </c>
      <c r="C77" s="1">
        <v>1045.3833</v>
      </c>
      <c r="D77" s="1">
        <v>676.37049999999999</v>
      </c>
      <c r="E77" s="1">
        <v>853.5462</v>
      </c>
      <c r="F77" s="1">
        <v>752.19069999999999</v>
      </c>
      <c r="G77" s="1">
        <v>341.63740000000001</v>
      </c>
      <c r="H77" s="1">
        <v>944.31100000000004</v>
      </c>
      <c r="I77" s="1">
        <v>755.30989999999997</v>
      </c>
      <c r="J77" s="1">
        <v>606.8356</v>
      </c>
    </row>
    <row r="78" spans="1:10" x14ac:dyDescent="0.2">
      <c r="A78" s="1" t="s">
        <v>71</v>
      </c>
      <c r="B78" s="1" t="s">
        <v>72</v>
      </c>
      <c r="C78" s="1">
        <v>0</v>
      </c>
      <c r="D78" s="1">
        <v>0</v>
      </c>
      <c r="E78" s="1">
        <v>0</v>
      </c>
      <c r="F78" s="1">
        <v>0</v>
      </c>
      <c r="G78" s="1" t="s">
        <v>73</v>
      </c>
      <c r="H78" s="1">
        <v>0</v>
      </c>
      <c r="I78" s="1">
        <v>0</v>
      </c>
      <c r="J78" s="1" t="s">
        <v>73</v>
      </c>
    </row>
    <row r="79" spans="1:10" x14ac:dyDescent="0.2">
      <c r="A79" s="3" t="s">
        <v>74</v>
      </c>
      <c r="B79" s="1" t="s">
        <v>75</v>
      </c>
      <c r="C79" s="1">
        <v>1045.3833</v>
      </c>
      <c r="D79" s="1">
        <v>676.37049999999999</v>
      </c>
      <c r="E79" s="1">
        <v>853.5462</v>
      </c>
      <c r="F79" s="1">
        <v>752.19069999999999</v>
      </c>
      <c r="G79" s="1">
        <v>341.63740000000001</v>
      </c>
      <c r="H79" s="1">
        <v>944.31100000000004</v>
      </c>
      <c r="I79" s="1">
        <v>755.30989999999997</v>
      </c>
      <c r="J79" s="1">
        <v>606.8356</v>
      </c>
    </row>
    <row r="81" spans="1:10" x14ac:dyDescent="0.2">
      <c r="A81" s="1" t="s">
        <v>76</v>
      </c>
      <c r="B81" s="1" t="s">
        <v>77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 t="s">
        <v>73</v>
      </c>
      <c r="J81" s="1" t="s">
        <v>73</v>
      </c>
    </row>
    <row r="82" spans="1:10" x14ac:dyDescent="0.2">
      <c r="A82" s="1" t="s">
        <v>78</v>
      </c>
      <c r="B82" s="1" t="s">
        <v>79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 t="s">
        <v>73</v>
      </c>
      <c r="J82" s="1" t="s">
        <v>73</v>
      </c>
    </row>
    <row r="83" spans="1:10" x14ac:dyDescent="0.2">
      <c r="A83" s="1" t="s">
        <v>80</v>
      </c>
      <c r="B83" s="1" t="s">
        <v>81</v>
      </c>
      <c r="C83" s="1">
        <v>1045.3833</v>
      </c>
      <c r="D83" s="1">
        <v>676.37049999999999</v>
      </c>
      <c r="E83" s="1">
        <v>853.5462</v>
      </c>
      <c r="F83" s="1">
        <v>752.19069999999999</v>
      </c>
      <c r="G83" s="1">
        <v>341.63740000000001</v>
      </c>
      <c r="H83" s="1">
        <v>944.31100000000004</v>
      </c>
      <c r="I83" s="1">
        <v>755.30989999999997</v>
      </c>
      <c r="J83" s="1">
        <v>606.8356</v>
      </c>
    </row>
    <row r="85" spans="1:10" x14ac:dyDescent="0.2">
      <c r="A85" s="1" t="s">
        <v>82</v>
      </c>
      <c r="B85" s="1" t="s">
        <v>83</v>
      </c>
      <c r="C85" s="1">
        <v>4.9945000000000004</v>
      </c>
      <c r="D85" s="1">
        <v>3.2404000000000002</v>
      </c>
      <c r="E85" s="1">
        <v>4.0797999999999996</v>
      </c>
      <c r="F85" s="1">
        <v>3.5951</v>
      </c>
      <c r="G85" s="1">
        <v>1.7429999999999999</v>
      </c>
      <c r="H85" s="1">
        <v>4.7804000000000002</v>
      </c>
      <c r="I85" s="1">
        <v>3.7149000000000001</v>
      </c>
      <c r="J85" s="1">
        <v>2.9775999999999998</v>
      </c>
    </row>
    <row r="86" spans="1:10" x14ac:dyDescent="0.2">
      <c r="A86" s="1" t="s">
        <v>84</v>
      </c>
      <c r="B86" s="1" t="s">
        <v>85</v>
      </c>
      <c r="C86" s="1">
        <v>4.9945000000000004</v>
      </c>
      <c r="D86" s="1">
        <v>3.2404000000000002</v>
      </c>
      <c r="E86" s="1">
        <v>4.0797999999999996</v>
      </c>
      <c r="F86" s="1">
        <v>3.5951</v>
      </c>
      <c r="G86" s="1">
        <v>1.7429999999999999</v>
      </c>
      <c r="H86" s="1">
        <v>4.7804000000000002</v>
      </c>
      <c r="I86" s="1">
        <v>3.7149000000000001</v>
      </c>
      <c r="J86" s="1">
        <v>2.9775999999999998</v>
      </c>
    </row>
    <row r="87" spans="1:10" x14ac:dyDescent="0.2">
      <c r="A87" s="1" t="s">
        <v>86</v>
      </c>
      <c r="B87" s="1" t="s">
        <v>87</v>
      </c>
      <c r="C87" s="1">
        <v>4.9945000000000004</v>
      </c>
      <c r="D87" s="1">
        <v>3.2404000000000002</v>
      </c>
      <c r="E87" s="1">
        <v>4.0797999999999996</v>
      </c>
      <c r="F87" s="1">
        <v>3.5951</v>
      </c>
      <c r="G87" s="1">
        <v>1.7429999999999999</v>
      </c>
      <c r="H87" s="1">
        <v>4.7804000000000002</v>
      </c>
      <c r="I87" s="1">
        <v>3.7149000000000001</v>
      </c>
      <c r="J87" s="1">
        <v>2.9775999999999998</v>
      </c>
    </row>
    <row r="88" spans="1:10" x14ac:dyDescent="0.2">
      <c r="A88" s="3" t="s">
        <v>88</v>
      </c>
      <c r="B88" s="1" t="s">
        <v>89</v>
      </c>
      <c r="C88" s="1">
        <v>209.21619999999999</v>
      </c>
      <c r="D88" s="1">
        <v>209.21619999999999</v>
      </c>
      <c r="E88" s="1">
        <v>209.21619999999999</v>
      </c>
      <c r="F88" s="1">
        <v>209.21619999999999</v>
      </c>
      <c r="G88" s="1">
        <v>196.22020000000001</v>
      </c>
      <c r="H88" s="1">
        <v>197.56229999999999</v>
      </c>
      <c r="I88" s="1">
        <v>203.595</v>
      </c>
      <c r="J88" s="1">
        <v>203.3861</v>
      </c>
    </row>
    <row r="89" spans="1:10" x14ac:dyDescent="0.2">
      <c r="A89" s="3" t="s">
        <v>90</v>
      </c>
      <c r="B89" s="1" t="s">
        <v>91</v>
      </c>
      <c r="C89" s="1">
        <v>4.9945000000000004</v>
      </c>
      <c r="D89" s="1">
        <v>3.2404000000000002</v>
      </c>
      <c r="E89" s="1">
        <v>4.0797999999999996</v>
      </c>
      <c r="F89" s="1">
        <v>3.5951</v>
      </c>
      <c r="G89" s="1">
        <v>1.7012</v>
      </c>
      <c r="H89" s="1">
        <v>4.5156000000000001</v>
      </c>
      <c r="I89" s="1">
        <v>3.5230000000000001</v>
      </c>
      <c r="J89" s="1">
        <v>2.8269000000000002</v>
      </c>
    </row>
    <row r="90" spans="1:10" x14ac:dyDescent="0.2">
      <c r="A90" s="1" t="s">
        <v>92</v>
      </c>
      <c r="B90" s="1" t="s">
        <v>93</v>
      </c>
      <c r="C90" s="1">
        <v>4.9945000000000004</v>
      </c>
      <c r="D90" s="1">
        <v>3.2404000000000002</v>
      </c>
      <c r="E90" s="1">
        <v>4.0797999999999996</v>
      </c>
      <c r="F90" s="1">
        <v>3.5951</v>
      </c>
      <c r="G90" s="1">
        <v>1.7012</v>
      </c>
      <c r="H90" s="1">
        <v>4.5156000000000001</v>
      </c>
      <c r="I90" s="1">
        <v>3.5230000000000001</v>
      </c>
      <c r="J90" s="1">
        <v>2.8269000000000002</v>
      </c>
    </row>
    <row r="91" spans="1:10" x14ac:dyDescent="0.2">
      <c r="A91" s="1" t="s">
        <v>94</v>
      </c>
      <c r="B91" s="1" t="s">
        <v>95</v>
      </c>
      <c r="C91" s="1">
        <v>4.9945000000000004</v>
      </c>
      <c r="D91" s="1">
        <v>3.2404000000000002</v>
      </c>
      <c r="E91" s="1">
        <v>4.0797999999999996</v>
      </c>
      <c r="F91" s="1">
        <v>3.5951</v>
      </c>
      <c r="G91" s="1">
        <v>1.7012</v>
      </c>
      <c r="H91" s="1">
        <v>4.5156000000000001</v>
      </c>
      <c r="I91" s="1">
        <v>3.5230000000000001</v>
      </c>
      <c r="J91" s="1">
        <v>2.8269000000000002</v>
      </c>
    </row>
    <row r="92" spans="1:10" x14ac:dyDescent="0.2">
      <c r="A92" s="1" t="s">
        <v>96</v>
      </c>
      <c r="B92" s="1" t="s">
        <v>97</v>
      </c>
      <c r="C92" s="1">
        <v>209.21619999999999</v>
      </c>
      <c r="D92" s="1">
        <v>209.21619999999999</v>
      </c>
      <c r="E92" s="1">
        <v>209.21619999999999</v>
      </c>
      <c r="F92" s="1">
        <v>209.21619999999999</v>
      </c>
      <c r="G92" s="1">
        <v>209.2381</v>
      </c>
      <c r="H92" s="1">
        <v>213.33320000000001</v>
      </c>
      <c r="I92" s="1">
        <v>219.46719999999999</v>
      </c>
      <c r="J92" s="1">
        <v>219.39949999999999</v>
      </c>
    </row>
    <row r="94" spans="1:10" x14ac:dyDescent="0.2">
      <c r="A94" s="1" t="s">
        <v>98</v>
      </c>
    </row>
    <row r="95" spans="1:10" x14ac:dyDescent="0.2">
      <c r="A95" s="1" t="s">
        <v>99</v>
      </c>
      <c r="B95" s="1" t="s">
        <v>100</v>
      </c>
      <c r="C95" s="1" t="s">
        <v>101</v>
      </c>
      <c r="D95" s="1" t="s">
        <v>101</v>
      </c>
      <c r="E95" s="1" t="s">
        <v>101</v>
      </c>
      <c r="F95" s="1" t="s">
        <v>101</v>
      </c>
      <c r="G95" s="1" t="s">
        <v>101</v>
      </c>
      <c r="H95" s="1" t="s">
        <v>101</v>
      </c>
      <c r="I95" s="1" t="s">
        <v>101</v>
      </c>
      <c r="J95" s="1" t="s">
        <v>101</v>
      </c>
    </row>
    <row r="96" spans="1:10" x14ac:dyDescent="0.2">
      <c r="A96" s="1" t="s">
        <v>102</v>
      </c>
      <c r="B96" s="1" t="s">
        <v>102</v>
      </c>
      <c r="C96" s="1">
        <v>2056.2303000000002</v>
      </c>
      <c r="D96" s="1">
        <v>1872.2347</v>
      </c>
      <c r="E96" s="1">
        <v>1679.2440999999999</v>
      </c>
      <c r="F96" s="1">
        <v>1557.4458999999999</v>
      </c>
      <c r="G96" s="1">
        <v>1147.6229000000001</v>
      </c>
      <c r="H96" s="1">
        <v>1926.8651</v>
      </c>
      <c r="I96" s="1">
        <v>1599.7218</v>
      </c>
      <c r="J96" s="1">
        <v>1393.3347000000001</v>
      </c>
    </row>
    <row r="97" spans="1:10" x14ac:dyDescent="0.2">
      <c r="A97" s="1" t="s">
        <v>103</v>
      </c>
      <c r="B97" s="1" t="s">
        <v>104</v>
      </c>
      <c r="C97" s="1">
        <v>10.681799999999999</v>
      </c>
      <c r="D97" s="1">
        <v>9.7829999999999995</v>
      </c>
      <c r="E97" s="1">
        <v>9.0526999999999997</v>
      </c>
      <c r="F97" s="1">
        <v>9.7914999999999992</v>
      </c>
      <c r="G97" s="1">
        <v>7.9279000000000002</v>
      </c>
      <c r="H97" s="1">
        <v>12.130800000000001</v>
      </c>
      <c r="I97" s="1">
        <v>11.331200000000001</v>
      </c>
      <c r="J97" s="1">
        <v>10.9976</v>
      </c>
    </row>
    <row r="98" spans="1:10" x14ac:dyDescent="0.2">
      <c r="A98" s="1" t="s">
        <v>105</v>
      </c>
      <c r="B98" s="1" t="s">
        <v>106</v>
      </c>
      <c r="C98" s="1">
        <v>49.627400000000002</v>
      </c>
      <c r="D98" s="1">
        <v>49.506100000000004</v>
      </c>
      <c r="E98" s="1">
        <v>47.507899999999999</v>
      </c>
      <c r="F98" s="1">
        <v>47.873199999999997</v>
      </c>
      <c r="G98" s="1">
        <v>45.544699999999999</v>
      </c>
      <c r="H98" s="1">
        <v>48.726700000000001</v>
      </c>
      <c r="I98" s="1">
        <v>47.431800000000003</v>
      </c>
      <c r="J98" s="1">
        <v>44.684600000000003</v>
      </c>
    </row>
    <row r="99" spans="1:10" x14ac:dyDescent="0.2">
      <c r="A99" s="1" t="s">
        <v>21</v>
      </c>
      <c r="B99" s="1" t="s">
        <v>106</v>
      </c>
    </row>
    <row r="100" spans="1:10" x14ac:dyDescent="0.2">
      <c r="A100" s="1" t="s">
        <v>23</v>
      </c>
      <c r="C100" s="1">
        <v>62.2</v>
      </c>
      <c r="D100" s="1">
        <v>60.9</v>
      </c>
      <c r="E100" s="1">
        <v>62.6</v>
      </c>
      <c r="F100" s="1">
        <v>61.8</v>
      </c>
      <c r="G100" s="1">
        <v>58.6</v>
      </c>
    </row>
    <row r="101" spans="1:10" x14ac:dyDescent="0.2">
      <c r="A101" s="1" t="s">
        <v>22</v>
      </c>
      <c r="C101" s="1">
        <v>42.7</v>
      </c>
      <c r="D101" s="1">
        <v>40.299999999999997</v>
      </c>
      <c r="E101" s="1">
        <v>39.9</v>
      </c>
      <c r="F101" s="1">
        <v>41.3</v>
      </c>
      <c r="G101" s="1">
        <v>41.6</v>
      </c>
    </row>
    <row r="102" spans="1:10" x14ac:dyDescent="0.2">
      <c r="A102" s="1" t="s">
        <v>24</v>
      </c>
      <c r="C102" s="1">
        <v>41</v>
      </c>
      <c r="D102" s="1">
        <v>42.8</v>
      </c>
      <c r="E102" s="1">
        <v>43.5</v>
      </c>
      <c r="F102" s="1">
        <v>43.5</v>
      </c>
      <c r="G102" s="1">
        <v>39.4</v>
      </c>
    </row>
    <row r="103" spans="1:10" x14ac:dyDescent="0.2">
      <c r="A103" s="1" t="s">
        <v>107</v>
      </c>
      <c r="B103" s="1" t="s">
        <v>108</v>
      </c>
      <c r="C103" s="1">
        <v>8.6530000000000005</v>
      </c>
      <c r="D103" s="1">
        <v>7.9620999999999995</v>
      </c>
      <c r="E103" s="1">
        <v>7.1536</v>
      </c>
      <c r="F103" s="1">
        <v>7.5396000000000001</v>
      </c>
      <c r="G103" s="1">
        <v>5.0476999999999999</v>
      </c>
      <c r="H103" s="1">
        <v>9.9639000000000006</v>
      </c>
      <c r="I103" s="1">
        <v>9.2436000000000007</v>
      </c>
      <c r="J103" s="1">
        <v>8.8457000000000008</v>
      </c>
    </row>
    <row r="104" spans="1:10" x14ac:dyDescent="0.2">
      <c r="A104" s="1" t="s">
        <v>21</v>
      </c>
      <c r="B104" s="1" t="s">
        <v>108</v>
      </c>
    </row>
    <row r="105" spans="1:10" x14ac:dyDescent="0.2">
      <c r="A105" s="1" t="s">
        <v>22</v>
      </c>
      <c r="C105" s="1">
        <v>33.9</v>
      </c>
      <c r="D105" s="1">
        <v>31.1</v>
      </c>
      <c r="E105" s="1">
        <v>30.1</v>
      </c>
      <c r="F105" s="1">
        <v>31.4</v>
      </c>
      <c r="G105" s="1">
        <v>32.700000000000003</v>
      </c>
    </row>
    <row r="106" spans="1:10" x14ac:dyDescent="0.2">
      <c r="A106" s="1" t="s">
        <v>24</v>
      </c>
      <c r="C106" s="1">
        <v>26.1</v>
      </c>
      <c r="D106" s="1">
        <v>27.4</v>
      </c>
      <c r="E106" s="1">
        <v>27</v>
      </c>
      <c r="F106" s="1">
        <v>26</v>
      </c>
      <c r="G106" s="1">
        <v>21.94</v>
      </c>
    </row>
    <row r="107" spans="1:10" x14ac:dyDescent="0.2">
      <c r="A107" s="1" t="s">
        <v>23</v>
      </c>
      <c r="C107" s="1">
        <v>19.7</v>
      </c>
      <c r="D107" s="1">
        <v>21.5</v>
      </c>
      <c r="E107" s="1">
        <v>21.2</v>
      </c>
      <c r="F107" s="1">
        <v>18.899999999999999</v>
      </c>
      <c r="G107" s="1">
        <v>14</v>
      </c>
    </row>
    <row r="108" spans="1:10" x14ac:dyDescent="0.2">
      <c r="A108" s="1" t="s">
        <v>109</v>
      </c>
      <c r="B108" s="1" t="s">
        <v>110</v>
      </c>
      <c r="C108" s="1">
        <v>5.4306000000000001</v>
      </c>
      <c r="D108" s="1">
        <v>3.5342000000000002</v>
      </c>
      <c r="E108" s="1">
        <v>4.6013999999999999</v>
      </c>
      <c r="F108" s="1">
        <v>4.7289000000000003</v>
      </c>
      <c r="G108" s="1">
        <v>2.3601000000000001</v>
      </c>
      <c r="H108" s="1">
        <v>5.9450000000000003</v>
      </c>
      <c r="I108" s="1">
        <v>5.35</v>
      </c>
      <c r="J108" s="1">
        <v>4.7897999999999996</v>
      </c>
    </row>
    <row r="109" spans="1:10" x14ac:dyDescent="0.2">
      <c r="A109" s="1" t="s">
        <v>111</v>
      </c>
      <c r="B109" s="1" t="s">
        <v>112</v>
      </c>
      <c r="C109" s="1">
        <v>396758.50280000002</v>
      </c>
      <c r="D109" s="1">
        <v>476441.06339999998</v>
      </c>
      <c r="E109" s="1">
        <v>456472.19069999998</v>
      </c>
      <c r="F109" s="1">
        <v>436453.5491</v>
      </c>
      <c r="G109" s="1">
        <v>420352.11359999998</v>
      </c>
      <c r="H109" s="1" t="s">
        <v>73</v>
      </c>
      <c r="I109" s="1" t="s">
        <v>73</v>
      </c>
      <c r="J109" s="1" t="s">
        <v>73</v>
      </c>
    </row>
    <row r="110" spans="1:10" x14ac:dyDescent="0.2">
      <c r="A110" s="1" t="s">
        <v>113</v>
      </c>
      <c r="B110" s="1" t="s">
        <v>114</v>
      </c>
      <c r="C110" s="1">
        <v>1.9925000000000002</v>
      </c>
      <c r="D110" s="1">
        <v>1.7359</v>
      </c>
      <c r="E110" s="1">
        <v>1.3924000000000001</v>
      </c>
      <c r="F110" s="1">
        <v>1.0612999999999999</v>
      </c>
      <c r="G110" s="1">
        <v>0.48809999999999998</v>
      </c>
      <c r="H110" s="1">
        <v>0.73540000000000005</v>
      </c>
      <c r="I110" s="1">
        <v>0.68540000000000001</v>
      </c>
      <c r="J110" s="1">
        <v>0.52769999999999995</v>
      </c>
    </row>
    <row r="111" spans="1:10" x14ac:dyDescent="0.2">
      <c r="A111" s="1" t="s">
        <v>115</v>
      </c>
      <c r="B111" s="1" t="s">
        <v>116</v>
      </c>
      <c r="C111" s="1">
        <v>417.09070000000003</v>
      </c>
      <c r="D111" s="1">
        <v>362.61689999999999</v>
      </c>
      <c r="E111" s="1">
        <v>291.01330000000002</v>
      </c>
      <c r="F111" s="1">
        <v>221.54470000000001</v>
      </c>
      <c r="G111" s="1">
        <v>101.794</v>
      </c>
      <c r="H111" s="1">
        <v>142.6763</v>
      </c>
      <c r="I111" s="1">
        <v>139.54730000000001</v>
      </c>
      <c r="J111" s="1">
        <v>107.4212</v>
      </c>
    </row>
    <row r="112" spans="1:10" x14ac:dyDescent="0.2">
      <c r="A112" s="1" t="s">
        <v>117</v>
      </c>
      <c r="B112" s="1" t="s">
        <v>118</v>
      </c>
      <c r="C112" s="1">
        <v>33.207900000000002</v>
      </c>
      <c r="D112" s="1">
        <v>45.005600000000001</v>
      </c>
      <c r="E112" s="1">
        <v>41.772199999999998</v>
      </c>
      <c r="F112" s="1">
        <v>30.5121</v>
      </c>
      <c r="G112" s="1">
        <v>22.311</v>
      </c>
      <c r="H112" s="1">
        <v>54.422899999999998</v>
      </c>
      <c r="I112" s="1">
        <v>35.640799999999999</v>
      </c>
      <c r="J112" s="1">
        <v>46.486400000000003</v>
      </c>
    </row>
    <row r="113" spans="1:10" x14ac:dyDescent="0.2">
      <c r="A113" s="1" t="s">
        <v>119</v>
      </c>
      <c r="B113" s="1" t="s">
        <v>120</v>
      </c>
      <c r="C113" s="1">
        <v>170.02420000000001</v>
      </c>
      <c r="D113" s="1">
        <v>164.59209999999999</v>
      </c>
      <c r="E113" s="1">
        <v>160.12690000000001</v>
      </c>
      <c r="F113" s="1">
        <v>135.31469999999999</v>
      </c>
      <c r="G113" s="1">
        <v>119.9217</v>
      </c>
      <c r="H113" s="1">
        <v>119.142</v>
      </c>
      <c r="I113" s="1">
        <v>115.14709999999999</v>
      </c>
      <c r="J113" s="1">
        <v>123.12609999999999</v>
      </c>
    </row>
    <row r="114" spans="1:10" x14ac:dyDescent="0.2">
      <c r="A114" s="1" t="s">
        <v>121</v>
      </c>
      <c r="B114" s="1" t="s">
        <v>122</v>
      </c>
      <c r="C114" s="1">
        <v>2491.9173999999998</v>
      </c>
      <c r="D114" s="1">
        <v>2407.1588999999999</v>
      </c>
      <c r="E114" s="1">
        <v>2291.9036999999998</v>
      </c>
      <c r="F114" s="1">
        <v>2017.7813000000001</v>
      </c>
      <c r="G114" s="1">
        <v>1885.2808</v>
      </c>
      <c r="H114" s="1">
        <v>3774.3022000000001</v>
      </c>
      <c r="I114" s="1">
        <v>3380.3888999999999</v>
      </c>
      <c r="J114" s="1">
        <v>1365.6941999999999</v>
      </c>
    </row>
    <row r="115" spans="1:10" x14ac:dyDescent="0.2">
      <c r="A115" s="1" t="s">
        <v>123</v>
      </c>
      <c r="B115" s="1" t="s">
        <v>124</v>
      </c>
      <c r="C115" s="1">
        <v>310.82549999999998</v>
      </c>
      <c r="D115" s="1">
        <v>275.17739999999998</v>
      </c>
      <c r="E115" s="1">
        <v>285.44369999999998</v>
      </c>
      <c r="F115" s="1">
        <v>257.36329999999998</v>
      </c>
      <c r="G115" s="1">
        <v>276.09879999999998</v>
      </c>
      <c r="H115" s="1">
        <v>242.6968</v>
      </c>
      <c r="I115" s="1">
        <v>198.76580000000001</v>
      </c>
      <c r="J115" s="1">
        <v>162.07409999999999</v>
      </c>
    </row>
    <row r="116" spans="1:10" x14ac:dyDescent="0.2">
      <c r="A116" s="1" t="s">
        <v>125</v>
      </c>
      <c r="B116" s="1" t="s">
        <v>126</v>
      </c>
      <c r="C116" s="1">
        <v>892.62710000000004</v>
      </c>
      <c r="D116" s="1">
        <v>819.10270000000003</v>
      </c>
      <c r="E116" s="1">
        <v>763.03959999999995</v>
      </c>
      <c r="F116" s="1">
        <v>721.67849999999999</v>
      </c>
      <c r="G116" s="1">
        <v>669.33050000000003</v>
      </c>
      <c r="H116" s="1">
        <v>620.71529999999996</v>
      </c>
      <c r="I116" s="1">
        <v>461.95909999999998</v>
      </c>
      <c r="J116" s="1">
        <v>349.27600000000001</v>
      </c>
    </row>
  </sheetData>
  <autoFilter ref="A9:J79" xr:uid="{5FD42F68-042B-4357-ABDB-631263EB20BD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6890-57CB-4C6A-BD12-B978DFD230A6}">
  <dimension ref="A1:J49"/>
  <sheetViews>
    <sheetView showGridLines="0" tabSelected="1" zoomScaleNormal="100" workbookViewId="0">
      <selection activeCell="B5" sqref="B5"/>
    </sheetView>
  </sheetViews>
  <sheetFormatPr defaultRowHeight="15" x14ac:dyDescent="0.25"/>
  <cols>
    <col min="1" max="1" width="24.140625" bestFit="1" customWidth="1"/>
    <col min="2" max="3" width="11.5703125" bestFit="1" customWidth="1"/>
    <col min="4" max="4" width="24.140625" bestFit="1" customWidth="1"/>
    <col min="5" max="6" width="11.5703125" bestFit="1" customWidth="1"/>
  </cols>
  <sheetData>
    <row r="1" spans="1:7" x14ac:dyDescent="0.25">
      <c r="A1" s="28" t="s">
        <v>144</v>
      </c>
      <c r="B1" s="29"/>
      <c r="C1" s="29"/>
      <c r="D1" s="29"/>
      <c r="E1" s="29"/>
      <c r="F1" s="29"/>
      <c r="G1" s="29"/>
    </row>
    <row r="2" spans="1:7" x14ac:dyDescent="0.25">
      <c r="A2" s="29"/>
      <c r="B2" s="29"/>
      <c r="C2" s="29"/>
      <c r="D2" s="29"/>
      <c r="E2" s="29"/>
      <c r="F2" s="29"/>
      <c r="G2" s="29"/>
    </row>
    <row r="3" spans="1:7" x14ac:dyDescent="0.25">
      <c r="A3" s="29"/>
      <c r="B3" s="29"/>
      <c r="C3" s="29"/>
      <c r="D3" s="29"/>
      <c r="E3" s="29"/>
      <c r="F3" s="29"/>
      <c r="G3" s="29"/>
    </row>
    <row r="4" spans="1:7" x14ac:dyDescent="0.25">
      <c r="A4" s="23"/>
      <c r="B4" s="23" t="s">
        <v>131</v>
      </c>
      <c r="C4" s="23" t="s">
        <v>130</v>
      </c>
      <c r="D4" s="23" t="s">
        <v>129</v>
      </c>
      <c r="E4" s="23" t="s">
        <v>128</v>
      </c>
      <c r="F4" s="23" t="s">
        <v>127</v>
      </c>
      <c r="G4" s="23" t="s">
        <v>143</v>
      </c>
    </row>
    <row r="5" spans="1:7" x14ac:dyDescent="0.25">
      <c r="A5" t="s">
        <v>135</v>
      </c>
      <c r="B5" s="17">
        <f>INDEX(Revenue,MATCH('P&amp;L'!A5,RevenueSegments,0),MATCH('P&amp;L'!$B$4,Year,0))</f>
        <v>10003.700000000001</v>
      </c>
      <c r="C5" s="17">
        <f>INDEX(Revenue,MATCH('P&amp;L'!A5,RevenueSegments,0),MATCH('P&amp;L'!$C$4,Year,0))</f>
        <v>10853.04</v>
      </c>
      <c r="D5" s="17">
        <f>INDEX(Revenue,MATCH('P&amp;L'!A5,RevenueSegments,0),MATCH('P&amp;L'!$D$4,Year,0))</f>
        <v>12462.05</v>
      </c>
      <c r="E5" s="17">
        <f>INDEX(Revenue,MATCH('P&amp;L'!A5,RevenueSegments,0),MATCH('P&amp;L'!$E$4,Year,0))</f>
        <v>12259.54</v>
      </c>
      <c r="F5" s="17">
        <f>INDEX(Revenue,MATCH('P&amp;L'!A5,RevenueSegments,0),MATCH('P&amp;L'!$F$4,Year,0))</f>
        <v>12087.66</v>
      </c>
      <c r="G5" s="20">
        <f>((F5/B5)^(1/4))-1</f>
        <v>4.8444375275666696E-2</v>
      </c>
    </row>
    <row r="6" spans="1:7" x14ac:dyDescent="0.25">
      <c r="A6" t="s">
        <v>136</v>
      </c>
      <c r="B6" s="18">
        <f>INDEX(Revenue,MATCH('P&amp;L'!A6,RevenueSegments,0),MATCH('P&amp;L'!$B$4,Year,0))</f>
        <v>2657.8</v>
      </c>
      <c r="C6" s="18">
        <f>INDEX(Revenue,MATCH('P&amp;L'!A6,RevenueSegments,0),MATCH('P&amp;L'!$C$4,Year,0))</f>
        <v>3169.28</v>
      </c>
      <c r="D6" s="18">
        <f>INDEX(Revenue,MATCH('P&amp;L'!A6,RevenueSegments,0),MATCH('P&amp;L'!$D$4,Year,0))</f>
        <v>3890.39</v>
      </c>
      <c r="E6" s="18">
        <f>INDEX(Revenue,MATCH('P&amp;L'!A6,RevenueSegments,0),MATCH('P&amp;L'!$E$4,Year,0))</f>
        <v>4337.26</v>
      </c>
      <c r="F6" s="18">
        <f>INDEX(Revenue,MATCH('P&amp;L'!A6,RevenueSegments,0),MATCH('P&amp;L'!$F$4,Year,0))</f>
        <v>4577.37</v>
      </c>
      <c r="G6" s="20">
        <f t="shared" ref="G6:G14" si="0">((F6/B6)^(1/4))-1</f>
        <v>0.14557474425748995</v>
      </c>
    </row>
    <row r="7" spans="1:7" x14ac:dyDescent="0.25">
      <c r="A7" s="5" t="s">
        <v>137</v>
      </c>
      <c r="B7" s="19">
        <f>INDEX(Revenue,MATCH('P&amp;L'!A7,RevenueSegments,0),MATCH('P&amp;L'!$B$4,Year,0))</f>
        <v>1789.06</v>
      </c>
      <c r="C7" s="19">
        <f>INDEX(Revenue,MATCH('P&amp;L'!A7,RevenueSegments,0),MATCH('P&amp;L'!$C$4,Year,0))</f>
        <v>1883.79</v>
      </c>
      <c r="D7" s="19">
        <f>INDEX(Revenue,MATCH('P&amp;L'!A7,RevenueSegments,0),MATCH('P&amp;L'!$D$4,Year,0))</f>
        <v>2197.2199999999998</v>
      </c>
      <c r="E7" s="19">
        <f>INDEX(Revenue,MATCH('P&amp;L'!A7,RevenueSegments,0),MATCH('P&amp;L'!$E$4,Year,0))</f>
        <v>2540.89</v>
      </c>
      <c r="F7" s="19">
        <f>INDEX(Revenue,MATCH('P&amp;L'!A7,RevenueSegments,0),MATCH('P&amp;L'!$F$4,Year,0))</f>
        <v>2584.9</v>
      </c>
      <c r="G7" s="22">
        <f t="shared" si="0"/>
        <v>9.6363857345664661E-2</v>
      </c>
    </row>
    <row r="8" spans="1:7" x14ac:dyDescent="0.25">
      <c r="A8" s="6" t="s">
        <v>19</v>
      </c>
      <c r="B8" s="18">
        <f>SUM(B5:B7)</f>
        <v>14450.56</v>
      </c>
      <c r="C8" s="18">
        <f>SUM(C5:C7)</f>
        <v>15906.11</v>
      </c>
      <c r="D8" s="18">
        <f>SUM(D5:D7)</f>
        <v>18549.66</v>
      </c>
      <c r="E8" s="18">
        <f>SUM(E5:E7)</f>
        <v>19137.690000000002</v>
      </c>
      <c r="F8" s="18">
        <f>SUM(F5:F7)</f>
        <v>19249.93</v>
      </c>
      <c r="G8" s="20">
        <f t="shared" si="0"/>
        <v>7.4326081492320561E-2</v>
      </c>
    </row>
    <row r="9" spans="1:7" x14ac:dyDescent="0.25">
      <c r="A9" s="5" t="s">
        <v>138</v>
      </c>
      <c r="B9" s="19">
        <f>INDEX(Cost_Profit_array,MATCH(A9,Cost_Profit,0),MATCH($B$4,Year,0))</f>
        <v>7882.7606999999998</v>
      </c>
      <c r="C9" s="19">
        <f>INDEX(Cost_Profit_array,MATCH(A9,Cost_Profit,0),MATCH($C$4,Year,0))</f>
        <v>8291.3433999999997</v>
      </c>
      <c r="D9" s="19">
        <f>INDEX(Cost_Profit_array,MATCH(A9,Cost_Profit,0),MATCH($D$4,Year,0))</f>
        <v>9737.1097000000009</v>
      </c>
      <c r="E9" s="19">
        <f>INDEX(Cost_Profit_array,MATCH(A9,Cost_Profit,0),MATCH($E$4,Year,0))</f>
        <v>9663.3541999999998</v>
      </c>
      <c r="F9" s="19">
        <f>INDEX(Cost_Profit_array,MATCH(A9,Cost_Profit,0),MATCH($F$4,Year,0))</f>
        <v>9696.6934999999994</v>
      </c>
      <c r="G9" s="22"/>
    </row>
    <row r="10" spans="1:7" x14ac:dyDescent="0.25">
      <c r="A10" s="6" t="s">
        <v>39</v>
      </c>
      <c r="B10" s="17">
        <f>INDEX(Cost_Profit_array,MATCH(A10,Cost_Profit,0),MATCH($B$4,Year,0))</f>
        <v>6592.9050999999999</v>
      </c>
      <c r="C10" s="17">
        <f>INDEX(Cost_Profit_array,MATCH(A10,Cost_Profit,0),MATCH($C$4,Year,0))</f>
        <v>7614.7698</v>
      </c>
      <c r="D10" s="17">
        <f>INDEX(Cost_Profit_array,MATCH(A10,Cost_Profit,0),MATCH($D$4,Year,0))</f>
        <v>8812.5506999999998</v>
      </c>
      <c r="E10" s="17">
        <f>INDEX(Cost_Profit_array,MATCH(A10,Cost_Profit,0),MATCH($E$4,Year,0))</f>
        <v>9474.3305</v>
      </c>
      <c r="F10" s="17">
        <f>INDEX(Cost_Profit_array,MATCH(A10,Cost_Profit,0),MATCH($F$4,Year,0))</f>
        <v>9553.2356</v>
      </c>
      <c r="G10" s="20">
        <f t="shared" si="0"/>
        <v>9.7156084652025632E-2</v>
      </c>
    </row>
    <row r="11" spans="1:7" x14ac:dyDescent="0.25">
      <c r="A11" t="s">
        <v>141</v>
      </c>
      <c r="B11" s="21">
        <f>B10/B8</f>
        <v>0.45623872708047303</v>
      </c>
      <c r="C11" s="21">
        <f t="shared" ref="C11:F11" si="1">C10/C8</f>
        <v>0.47873237391166035</v>
      </c>
      <c r="D11" s="21">
        <f t="shared" si="1"/>
        <v>0.47507882624263731</v>
      </c>
      <c r="E11" s="21">
        <f t="shared" si="1"/>
        <v>0.49506134230411292</v>
      </c>
      <c r="F11" s="21">
        <f t="shared" si="1"/>
        <v>0.49627378385272047</v>
      </c>
      <c r="G11" s="20"/>
    </row>
    <row r="12" spans="1:7" x14ac:dyDescent="0.25">
      <c r="A12" t="s">
        <v>145</v>
      </c>
      <c r="B12" s="18">
        <f>INDEX(Op_exp_Inc_array,MATCH($A$12,Op_Exp_Inc,0),MATCH(B4,Year,0))</f>
        <v>259.36559999999997</v>
      </c>
      <c r="C12" s="18">
        <f>INDEX(Op_exp_Inc_array,MATCH($A$12,Op_Exp_Inc,0),MATCH(C4,Year,0))</f>
        <v>278.58909999999997</v>
      </c>
      <c r="D12" s="18">
        <f>INDEX(Op_exp_Inc_array,MATCH($A$12,Op_Exp_Inc,0),MATCH(D4,Year,0))</f>
        <v>265.94990000000001</v>
      </c>
      <c r="E12" s="18">
        <f>INDEX(Op_exp_Inc_array,MATCH($A$12,Op_Exp_Inc,0),MATCH(E4,Year,0))</f>
        <v>298.32310000000001</v>
      </c>
      <c r="F12" s="18">
        <f>INDEX(Op_exp_Inc_array,MATCH($A$12,Op_Exp_Inc,0),MATCH(F4,Year,0))</f>
        <v>328.09359999999998</v>
      </c>
      <c r="G12" s="27"/>
    </row>
    <row r="13" spans="1:7" x14ac:dyDescent="0.25">
      <c r="A13" s="5" t="s">
        <v>139</v>
      </c>
      <c r="B13" s="19">
        <f>INDEX(Op_exp_Inc_array,MATCH(A13,Op_Exp_Inc,0),MATCH($B$4,Year,0))</f>
        <v>6121.5848999999998</v>
      </c>
      <c r="C13" s="19">
        <f>INDEX(Op_exp_Inc_array,MATCH(A13,Op_Exp_Inc,0),MATCH($C$4,Year,0))</f>
        <v>6694.0990000000002</v>
      </c>
      <c r="D13" s="19">
        <f>INDEX(Op_exp_Inc_array,MATCH(A13,Op_Exp_Inc,0),MATCH($D$4,Year,0))</f>
        <v>7751.5357999999997</v>
      </c>
      <c r="E13" s="19">
        <f>INDEX(Op_exp_Inc_array,MATCH(A13,Op_Exp_Inc,0),MATCH($E$4,Year,0))</f>
        <v>8248.8911000000007</v>
      </c>
      <c r="F13" s="18">
        <f>INDEX(Op_exp_Inc_array,MATCH(A13,Op_Exp_Inc,0),MATCH($F$4,Year,0))</f>
        <v>8215.6232</v>
      </c>
      <c r="G13" s="22"/>
    </row>
    <row r="14" spans="1:7" x14ac:dyDescent="0.25">
      <c r="A14" s="16" t="s">
        <v>140</v>
      </c>
      <c r="B14" s="17">
        <f>INDEX(Op_exp_Inc_array,MATCH("Operating Income",Op_Exp_Inc,0),MATCH($B$4,Year,0))</f>
        <v>730.68000000000018</v>
      </c>
      <c r="C14" s="17">
        <f>INDEX(Op_exp_Inc_array,MATCH("Operating Income",Op_Exp_Inc,0),MATCH(C4,Year,0))</f>
        <v>1199.2567000000006</v>
      </c>
      <c r="D14" s="17">
        <f>INDEX(Op_exp_Inc_array,MATCH("Operating Income",Op_Exp_Inc,0),MATCH(D4,Year,0))</f>
        <v>1326.9643999999994</v>
      </c>
      <c r="E14" s="17">
        <f>INDEX(Op_exp_Inc_array,MATCH("Operating Income",Op_Exp_Inc,0),MATCH(E4,Year,0))</f>
        <v>1523.7678000000019</v>
      </c>
      <c r="F14" s="17">
        <f>INDEX(Op_exp_Inc_array,MATCH("Operating Income",Op_Exp_Inc,0),MATCH(F4,Year,0))</f>
        <v>1665.7069000000008</v>
      </c>
      <c r="G14" s="20">
        <f t="shared" si="0"/>
        <v>0.22876219526653641</v>
      </c>
    </row>
    <row r="15" spans="1:7" x14ac:dyDescent="0.25">
      <c r="A15" s="5" t="s">
        <v>142</v>
      </c>
      <c r="B15" s="22">
        <f>B14/B8</f>
        <v>5.0564130386642467E-2</v>
      </c>
      <c r="C15" s="22">
        <f>C14/C8</f>
        <v>7.5395976766160958E-2</v>
      </c>
      <c r="D15" s="22">
        <f>D14/D8</f>
        <v>7.153578017063382E-2</v>
      </c>
      <c r="E15" s="22">
        <f>E14/E8</f>
        <v>7.9621302257482582E-2</v>
      </c>
      <c r="F15" s="22">
        <f>F14/F8</f>
        <v>8.6530543227949439E-2</v>
      </c>
      <c r="G15" s="22"/>
    </row>
    <row r="39" spans="10:10" x14ac:dyDescent="0.25">
      <c r="J39" s="26"/>
    </row>
    <row r="40" spans="10:10" x14ac:dyDescent="0.25">
      <c r="J40" s="27"/>
    </row>
    <row r="41" spans="10:10" x14ac:dyDescent="0.25">
      <c r="J41" s="20"/>
    </row>
    <row r="42" spans="10:10" x14ac:dyDescent="0.25">
      <c r="J42" s="27"/>
    </row>
    <row r="43" spans="10:10" x14ac:dyDescent="0.25">
      <c r="J43" s="27"/>
    </row>
    <row r="44" spans="10:10" x14ac:dyDescent="0.25">
      <c r="J44" s="27"/>
    </row>
    <row r="45" spans="10:10" x14ac:dyDescent="0.25">
      <c r="J45" s="27"/>
    </row>
    <row r="46" spans="10:10" x14ac:dyDescent="0.25">
      <c r="J46" s="27"/>
    </row>
    <row r="47" spans="10:10" x14ac:dyDescent="0.25">
      <c r="J47" s="27"/>
    </row>
    <row r="48" spans="10:10" x14ac:dyDescent="0.25">
      <c r="J48" s="20"/>
    </row>
    <row r="49" spans="5:5" x14ac:dyDescent="0.25">
      <c r="E49" s="18"/>
    </row>
  </sheetData>
  <mergeCells count="1">
    <mergeCell ref="A1:G3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35A6-DDCA-4D7F-BAE3-C3BC20EF7A67}">
  <dimension ref="B4:O13"/>
  <sheetViews>
    <sheetView showGridLines="0" workbookViewId="0">
      <selection activeCell="K12" sqref="K12"/>
    </sheetView>
  </sheetViews>
  <sheetFormatPr defaultRowHeight="15" x14ac:dyDescent="0.25"/>
  <cols>
    <col min="1" max="1" width="3.28515625" customWidth="1"/>
    <col min="10" max="10" width="24.140625" bestFit="1" customWidth="1"/>
  </cols>
  <sheetData>
    <row r="4" spans="2:15" x14ac:dyDescent="0.25">
      <c r="B4" s="23"/>
      <c r="C4" s="23" t="s">
        <v>131</v>
      </c>
      <c r="D4" s="23" t="s">
        <v>130</v>
      </c>
      <c r="E4" s="23" t="s">
        <v>129</v>
      </c>
      <c r="F4" s="23" t="s">
        <v>128</v>
      </c>
      <c r="G4" s="23" t="s">
        <v>127</v>
      </c>
      <c r="J4" s="23"/>
      <c r="K4" s="23" t="s">
        <v>131</v>
      </c>
      <c r="L4" s="23" t="s">
        <v>130</v>
      </c>
      <c r="M4" s="23" t="s">
        <v>129</v>
      </c>
      <c r="N4" s="23" t="s">
        <v>128</v>
      </c>
      <c r="O4" s="23" t="s">
        <v>127</v>
      </c>
    </row>
    <row r="5" spans="2:15" x14ac:dyDescent="0.25">
      <c r="B5" t="s">
        <v>135</v>
      </c>
      <c r="C5" s="17"/>
      <c r="D5" s="17"/>
      <c r="E5" s="17"/>
      <c r="F5" s="17"/>
      <c r="G5" s="17"/>
      <c r="J5" t="s">
        <v>135</v>
      </c>
      <c r="K5" s="17">
        <f>INDEX(Revenue,MATCH(Sheet1!J5,RevenueSegments,0),MATCH('P&amp;L'!$B$4,Year,0))</f>
        <v>10003.700000000001</v>
      </c>
      <c r="L5" s="17">
        <f>INDEX(Revenue,MATCH(Sheet1!J5,RevenueSegments,0),MATCH('P&amp;L'!$C$4,Year,0))</f>
        <v>10853.04</v>
      </c>
      <c r="M5" s="17">
        <f>INDEX(Revenue,MATCH(Sheet1!J5,RevenueSegments,0),MATCH('P&amp;L'!$D$4,Year,0))</f>
        <v>12462.05</v>
      </c>
      <c r="N5" s="17">
        <f>INDEX(Revenue,MATCH(Sheet1!J5,RevenueSegments,0),MATCH('P&amp;L'!$E$4,Year,0))</f>
        <v>12259.54</v>
      </c>
      <c r="O5" s="17">
        <f>INDEX(Revenue,MATCH(Sheet1!J5,RevenueSegments,0),MATCH('P&amp;L'!$F$4,Year,0))</f>
        <v>12087.66</v>
      </c>
    </row>
    <row r="6" spans="2:15" x14ac:dyDescent="0.25">
      <c r="B6" t="s">
        <v>136</v>
      </c>
      <c r="C6" s="18"/>
      <c r="D6" s="18"/>
      <c r="E6" s="18"/>
      <c r="F6" s="18"/>
      <c r="G6" s="18"/>
      <c r="J6" t="s">
        <v>136</v>
      </c>
      <c r="K6" s="18">
        <f>INDEX(Revenue,MATCH(Sheet1!J6,RevenueSegments,0),MATCH('P&amp;L'!$B$4,Year,0))</f>
        <v>2657.8</v>
      </c>
      <c r="L6" s="18">
        <f>INDEX(Revenue,MATCH(Sheet1!J6,RevenueSegments,0),MATCH('P&amp;L'!$C$4,Year,0))</f>
        <v>3169.28</v>
      </c>
      <c r="M6" s="18">
        <f>INDEX(Revenue,MATCH(Sheet1!J6,RevenueSegments,0),MATCH('P&amp;L'!$D$4,Year,0))</f>
        <v>3890.39</v>
      </c>
      <c r="N6" s="18">
        <f>INDEX(Revenue,MATCH(Sheet1!J6,RevenueSegments,0),MATCH('P&amp;L'!$E$4,Year,0))</f>
        <v>4337.26</v>
      </c>
      <c r="O6" s="18">
        <f>INDEX(Revenue,MATCH(Sheet1!J6,RevenueSegments,0),MATCH('P&amp;L'!$F$4,Year,0))</f>
        <v>4577.37</v>
      </c>
    </row>
    <row r="7" spans="2:15" x14ac:dyDescent="0.25">
      <c r="B7" s="5" t="s">
        <v>137</v>
      </c>
      <c r="C7" s="19"/>
      <c r="D7" s="19"/>
      <c r="E7" s="19"/>
      <c r="F7" s="19"/>
      <c r="G7" s="19"/>
      <c r="J7" s="5" t="s">
        <v>137</v>
      </c>
      <c r="K7" s="19">
        <f>INDEX(Revenue,MATCH(Sheet1!J7,RevenueSegments,0),MATCH('P&amp;L'!$B$4,Year,0))</f>
        <v>1789.06</v>
      </c>
      <c r="L7" s="19">
        <f>INDEX(Revenue,MATCH(Sheet1!J7,RevenueSegments,0),MATCH('P&amp;L'!$C$4,Year,0))</f>
        <v>1883.79</v>
      </c>
      <c r="M7" s="19">
        <f>INDEX(Revenue,MATCH(Sheet1!J7,RevenueSegments,0),MATCH('P&amp;L'!$D$4,Year,0))</f>
        <v>2197.2199999999998</v>
      </c>
      <c r="N7" s="19">
        <f>INDEX(Revenue,MATCH(Sheet1!J7,RevenueSegments,0),MATCH('P&amp;L'!$E$4,Year,0))</f>
        <v>2540.89</v>
      </c>
      <c r="O7" s="19">
        <f>INDEX(Revenue,MATCH(Sheet1!J7,RevenueSegments,0),MATCH('P&amp;L'!$F$4,Year,0))</f>
        <v>2584.9</v>
      </c>
    </row>
    <row r="8" spans="2:15" x14ac:dyDescent="0.25">
      <c r="B8" s="6" t="s">
        <v>19</v>
      </c>
      <c r="C8" s="18"/>
      <c r="D8" s="18"/>
      <c r="E8" s="18"/>
      <c r="F8" s="18"/>
      <c r="G8" s="18"/>
      <c r="J8" s="6" t="s">
        <v>19</v>
      </c>
      <c r="K8" s="18">
        <f>SUM(K5:K7)</f>
        <v>14450.56</v>
      </c>
      <c r="L8" s="18">
        <f>SUM(L5:L7)</f>
        <v>15906.11</v>
      </c>
      <c r="M8" s="18">
        <f>SUM(M5:M7)</f>
        <v>18549.66</v>
      </c>
      <c r="N8" s="18">
        <f>SUM(N5:N7)</f>
        <v>19137.690000000002</v>
      </c>
      <c r="O8" s="18">
        <f>SUM(O5:O7)</f>
        <v>19249.93</v>
      </c>
    </row>
    <row r="9" spans="2:15" x14ac:dyDescent="0.25">
      <c r="B9" s="5" t="s">
        <v>138</v>
      </c>
      <c r="C9" s="19"/>
      <c r="D9" s="19"/>
      <c r="E9" s="19"/>
      <c r="F9" s="19"/>
      <c r="G9" s="19"/>
      <c r="J9" s="5" t="s">
        <v>138</v>
      </c>
      <c r="K9" s="19">
        <f>INDEX(Cost_Profit_array,MATCH(J9,Cost_Profit,0),MATCH('P&amp;L'!$B$4,Year,0))</f>
        <v>7882.7606999999998</v>
      </c>
      <c r="L9" s="19">
        <f>INDEX(Cost_Profit_array,MATCH(J9,Cost_Profit,0),MATCH('P&amp;L'!$C$4,Year,0))</f>
        <v>8291.3433999999997</v>
      </c>
      <c r="M9" s="19">
        <f>INDEX(Cost_Profit_array,MATCH(J9,Cost_Profit,0),MATCH('P&amp;L'!$D$4,Year,0))</f>
        <v>9737.1097000000009</v>
      </c>
      <c r="N9" s="19">
        <f>INDEX(Cost_Profit_array,MATCH(J9,Cost_Profit,0),MATCH('P&amp;L'!$E$4,Year,0))</f>
        <v>9663.3541999999998</v>
      </c>
      <c r="O9" s="19">
        <f>INDEX(Cost_Profit_array,MATCH(J9,Cost_Profit,0),MATCH('P&amp;L'!$F$4,Year,0))</f>
        <v>9696.6934999999994</v>
      </c>
    </row>
    <row r="10" spans="2:15" x14ac:dyDescent="0.25">
      <c r="B10" s="6" t="s">
        <v>39</v>
      </c>
      <c r="C10" s="17"/>
      <c r="D10" s="17"/>
      <c r="E10" s="17"/>
      <c r="F10" s="17"/>
      <c r="G10" s="17"/>
      <c r="J10" s="6" t="s">
        <v>39</v>
      </c>
      <c r="K10" s="17">
        <f>INDEX(Cost_Profit_array,MATCH(J10,Cost_Profit,0),MATCH('P&amp;L'!$B$4,Year,0))</f>
        <v>6592.9050999999999</v>
      </c>
      <c r="L10" s="17">
        <f>INDEX(Cost_Profit_array,MATCH(J10,Cost_Profit,0),MATCH('P&amp;L'!$C$4,Year,0))</f>
        <v>7614.7698</v>
      </c>
      <c r="M10" s="17">
        <f>INDEX(Cost_Profit_array,MATCH(J10,Cost_Profit,0),MATCH('P&amp;L'!$D$4,Year,0))</f>
        <v>8812.5506999999998</v>
      </c>
      <c r="N10" s="17">
        <f>INDEX(Cost_Profit_array,MATCH(J10,Cost_Profit,0),MATCH('P&amp;L'!$E$4,Year,0))</f>
        <v>9474.3305</v>
      </c>
      <c r="O10" s="17">
        <f>INDEX(Cost_Profit_array,MATCH(J10,Cost_Profit,0),MATCH('P&amp;L'!$F$4,Year,0))</f>
        <v>9553.2356</v>
      </c>
    </row>
    <row r="11" spans="2:15" x14ac:dyDescent="0.25">
      <c r="B11" t="s">
        <v>139</v>
      </c>
      <c r="C11" s="18"/>
      <c r="D11" s="18"/>
      <c r="E11" s="18"/>
      <c r="F11" s="18"/>
      <c r="G11" s="18"/>
      <c r="J11" t="s">
        <v>145</v>
      </c>
      <c r="K11" s="18">
        <f>INDEX(Op_exp_Inc_array,MATCH($J$11,Op_Exp_Inc,0),MATCH(K4,Year,0))</f>
        <v>259.36559999999997</v>
      </c>
      <c r="L11" s="18">
        <f>INDEX(Op_exp_Inc_array,MATCH($J$11,Op_Exp_Inc,0),MATCH(L4,Year,0))</f>
        <v>278.58909999999997</v>
      </c>
      <c r="M11" s="18">
        <f>INDEX(Op_exp_Inc_array,MATCH($J$11,Op_Exp_Inc,0),MATCH(M4,Year,0))</f>
        <v>265.94990000000001</v>
      </c>
      <c r="N11" s="18">
        <f>INDEX(Op_exp_Inc_array,MATCH($J$11,Op_Exp_Inc,0),MATCH(N4,Year,0))</f>
        <v>298.32310000000001</v>
      </c>
      <c r="O11" s="18">
        <f>INDEX(Op_exp_Inc_array,MATCH($J$11,Op_Exp_Inc,0),MATCH(O4,Year,0))</f>
        <v>328.09359999999998</v>
      </c>
    </row>
    <row r="12" spans="2:15" x14ac:dyDescent="0.25">
      <c r="B12" s="5" t="s">
        <v>145</v>
      </c>
      <c r="C12" s="19"/>
      <c r="D12" s="19"/>
      <c r="E12" s="19"/>
      <c r="F12" s="19"/>
      <c r="G12" s="19"/>
      <c r="J12" s="5" t="s">
        <v>139</v>
      </c>
      <c r="K12" s="18">
        <f>INDEX(Op_exp_Inc_array,MATCH(J12,Op_Exp_Inc,0),MATCH('P&amp;L'!$B$4,Year,0))</f>
        <v>6121.5848999999998</v>
      </c>
      <c r="L12" s="18">
        <f>INDEX(Op_exp_Inc_array,MATCH(J12,Op_Exp_Inc,0),MATCH('P&amp;L'!$C$4,Year,0))</f>
        <v>6694.0990000000002</v>
      </c>
      <c r="M12" s="19">
        <f>INDEX(Op_exp_Inc_array,MATCH(J12,Op_Exp_Inc,0),MATCH('P&amp;L'!$D$4,Year,0))</f>
        <v>7751.5357999999997</v>
      </c>
      <c r="N12" s="19">
        <f>INDEX(Op_exp_Inc_array,MATCH(J12,Op_Exp_Inc,0),MATCH('P&amp;L'!$E$4,Year,0))</f>
        <v>8248.8911000000007</v>
      </c>
      <c r="O12" s="19">
        <f>INDEX(Op_exp_Inc_array,MATCH(J12,Op_Exp_Inc,0),MATCH('P&amp;L'!$F$4,Year,0))</f>
        <v>8215.6232</v>
      </c>
    </row>
    <row r="13" spans="2:15" x14ac:dyDescent="0.25">
      <c r="B13" s="24" t="s">
        <v>140</v>
      </c>
      <c r="C13" s="25"/>
      <c r="D13" s="25"/>
      <c r="E13" s="25"/>
      <c r="F13" s="25"/>
      <c r="G13" s="25"/>
      <c r="J13" s="24" t="s">
        <v>140</v>
      </c>
      <c r="K13" s="25">
        <f>INDEX(Op_exp_Inc_array,MATCH("Operating Income",Op_Exp_Inc,0),MATCH('P&amp;L'!$B$4,Year,0))</f>
        <v>730.68000000000018</v>
      </c>
      <c r="L13" s="25">
        <f>INDEX(Op_exp_Inc_array,MATCH("Operating Income",Op_Exp_Inc,0),MATCH(L4,Year,0))</f>
        <v>1199.2567000000006</v>
      </c>
      <c r="M13" s="25">
        <f>INDEX(Op_exp_Inc_array,MATCH("Operating Income",Op_Exp_Inc,0),MATCH(M4,Year,0))</f>
        <v>1326.9643999999994</v>
      </c>
      <c r="N13" s="25">
        <f>INDEX(Op_exp_Inc_array,MATCH("Operating Income",Op_Exp_Inc,0),MATCH(N4,Year,0))</f>
        <v>1523.7678000000019</v>
      </c>
      <c r="O13" s="25">
        <f>INDEX(Op_exp_Inc_array,MATCH("Operating Income",Op_Exp_Inc,0),MATCH(O4,Year,0))</f>
        <v>1665.7069000000008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4 t 2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A b i 3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4 t 2 W S i K R 7 g O A A A A E Q A A A B M A H A B G b 3 J t d W x h c y 9 T Z W N 0 a W 9 u M S 5 t I K I Y A C i g F A A A A A A A A A A A A A A A A A A A A A A A A A A A A C t O T S 7 J z M 9 T C I b Q h t Y A U E s B A i 0 A F A A C A A g A G 4 t 2 W T V G M S C m A A A A 9 g A A A B I A A A A A A A A A A A A A A A A A A A A A A E N v b m Z p Z y 9 Q Y W N r Y W d l L n h t b F B L A Q I t A B Q A A g A I A B u L d l k P y u m r p A A A A O k A A A A T A A A A A A A A A A A A A A A A A P I A A A B b Q 2 9 u d G V u d F 9 U e X B l c 1 0 u e G 1 s U E s B A i 0 A F A A C A A g A G 4 t 2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H R 4 L y v n K t H q X B r 0 h v I b 2 o A A A A A A g A A A A A A E G Y A A A A B A A A g A A A A A U w t m G t G M U B j 9 P 1 i 2 5 1 U r Y 8 w a 7 F Z d A K A 7 W b M 2 8 I F a S 8 A A A A A D o A A A A A C A A A g A A A A k E y o I t V c n b j A a E 5 6 t v L s m O F j A Q J y Y I V E 7 w c N U v 4 q u k x Q A A A A C u 6 3 n N 5 / I S o M u n T 8 c g D Z / K / 4 x o P 3 S O c B q z e L L Q 2 k X 3 M G O d 3 M Z h E W s n / g L 1 n w B m h I n h K 4 d V 3 D f K Z l q 6 F 1 S q u r o e r 2 A h 0 5 M x + e a N J k N V Z w B N t A A A A A I M a C p R 7 S 7 d A N b + z r T 6 T Y m T g d o X Q p 4 S g 6 C R v Z 2 N / 8 i u J p 3 z d J Z F r l C y + t R S K o C w T k K Q F p i A q R B 1 i Q C p K 3 N + t K 7 w = = < / D a t a M a s h u p > 
</file>

<file path=customXml/itemProps1.xml><?xml version="1.0" encoding="utf-8"?>
<ds:datastoreItem xmlns:ds="http://schemas.openxmlformats.org/officeDocument/2006/customXml" ds:itemID="{5700E5FC-B665-478E-94D1-3D33CD9B76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Source_file</vt:lpstr>
      <vt:lpstr>P&amp;L</vt:lpstr>
      <vt:lpstr>Sheet1</vt:lpstr>
      <vt:lpstr>Cost_Profit</vt:lpstr>
      <vt:lpstr>Cost_Profit_array</vt:lpstr>
      <vt:lpstr>Op_Exp_Inc</vt:lpstr>
      <vt:lpstr>Op_exp_Inc_array</vt:lpstr>
      <vt:lpstr>Revenue</vt:lpstr>
      <vt:lpstr>RevenueSegments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Rudra Varma Uppalapati</cp:lastModifiedBy>
  <dcterms:created xsi:type="dcterms:W3CDTF">2023-07-01T09:06:51Z</dcterms:created>
  <dcterms:modified xsi:type="dcterms:W3CDTF">2024-11-30T16:38:08Z</dcterms:modified>
</cp:coreProperties>
</file>