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t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G3">
      <text>
        <t xml:space="preserve">берем из исторических данных
в данном случае равен AOV (например, если у нас подписка с 1 тарифом)
</t>
      </text>
    </comment>
  </commentList>
</comments>
</file>

<file path=xl/sharedStrings.xml><?xml version="1.0" encoding="utf-8"?>
<sst xmlns="http://schemas.openxmlformats.org/spreadsheetml/2006/main" count="43" uniqueCount="38">
  <si>
    <t>Маркетинговое привлечение</t>
  </si>
  <si>
    <t>Выручка и издержки на когорту пользователей</t>
  </si>
  <si>
    <t>Финансовые показатели в моменте</t>
  </si>
  <si>
    <t>Финансовые показатели с учетом LT</t>
  </si>
  <si>
    <t>Spent, руб</t>
  </si>
  <si>
    <t>Impressions, шт</t>
  </si>
  <si>
    <t>Reach, шт</t>
  </si>
  <si>
    <t>Avg impressions, шт</t>
  </si>
  <si>
    <t>CPM, руб</t>
  </si>
  <si>
    <t>Clicks, шт</t>
  </si>
  <si>
    <t>CTR, %</t>
  </si>
  <si>
    <t>CPC, руб</t>
  </si>
  <si>
    <t>Bounce rate, %</t>
  </si>
  <si>
    <t>Leads, шт</t>
  </si>
  <si>
    <t>CR1, %</t>
  </si>
  <si>
    <t>CPL, руб</t>
  </si>
  <si>
    <t>vLeads, шт</t>
  </si>
  <si>
    <t>vCR, %</t>
  </si>
  <si>
    <t>vCPL, руб</t>
  </si>
  <si>
    <t>Purchases, шт</t>
  </si>
  <si>
    <t>CR2, %</t>
  </si>
  <si>
    <t>CAC, руб</t>
  </si>
  <si>
    <t>Revenue, руб</t>
  </si>
  <si>
    <t>AOV, руб</t>
  </si>
  <si>
    <t>Marketing COGS, %</t>
  </si>
  <si>
    <t>Marketing COGS, руб</t>
  </si>
  <si>
    <t>1st sale COGS, %</t>
  </si>
  <si>
    <t>1st sale COGS, руб</t>
  </si>
  <si>
    <t>Reccuring monthly COGS, руб</t>
  </si>
  <si>
    <t>1st month COGS, руб</t>
  </si>
  <si>
    <t>Profit, руб</t>
  </si>
  <si>
    <t>Profit per client, руб</t>
  </si>
  <si>
    <t>Margin, %</t>
  </si>
  <si>
    <t>ROMI (ROI), %</t>
  </si>
  <si>
    <t>LT, мес</t>
  </si>
  <si>
    <t>ARPPU, руб</t>
  </si>
  <si>
    <t>LTV, руб</t>
  </si>
  <si>
    <t>LTV / CAC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</si>
</sst>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0.0%"/>
    <numFmt numFmtId="166" formatCode="0.0"/>
  </numFmts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shrinkToFit="0" wrapText="1"/>
    </xf>
    <xf borderId="4" fillId="0" fontId="4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center"/>
    </xf>
    <xf borderId="0" fillId="0" fontId="4" numFmtId="3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4" numFmtId="165" xfId="0" applyAlignment="1" applyFont="1" applyNumberFormat="1">
      <alignment horizontal="center" readingOrder="0"/>
    </xf>
    <xf borderId="0" fillId="0" fontId="4" numFmtId="9" xfId="0" applyAlignment="1" applyFont="1" applyNumberFormat="1">
      <alignment horizontal="center" readingOrder="0"/>
    </xf>
    <xf borderId="0" fillId="0" fontId="4" numFmtId="165" xfId="0" applyAlignment="1" applyFont="1" applyNumberFormat="1">
      <alignment horizontal="center"/>
    </xf>
    <xf borderId="0" fillId="0" fontId="4" numFmtId="9" xfId="0" applyAlignment="1" applyFont="1" applyNumberFormat="1">
      <alignment horizontal="center"/>
    </xf>
    <xf borderId="0" fillId="0" fontId="4" numFmtId="3" xfId="0" applyAlignment="1" applyFont="1" applyNumberFormat="1">
      <alignment horizontal="center"/>
    </xf>
    <xf borderId="0" fillId="0" fontId="4" numFmtId="0" xfId="0" applyAlignment="1" applyFont="1">
      <alignment horizontal="center" readingOrder="0"/>
    </xf>
    <xf borderId="0" fillId="0" fontId="4" numFmtId="166" xfId="0" applyAlignment="1" applyFont="1" applyNumberFormat="1">
      <alignment horizontal="center"/>
    </xf>
    <xf borderId="0" fillId="0" fontId="4" numFmtId="3" xfId="0" applyAlignment="1" applyFont="1" applyNumberFormat="1">
      <alignment readingOrder="0"/>
    </xf>
    <xf borderId="0" fillId="0" fontId="4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3" max="3" width="15.75"/>
    <col customWidth="1" min="5" max="5" width="22.0"/>
  </cols>
  <sheetData>
    <row r="2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2" t="s">
        <v>1</v>
      </c>
      <c r="U2" s="3"/>
      <c r="V2" s="3"/>
      <c r="W2" s="3"/>
      <c r="X2" s="3"/>
      <c r="Y2" s="3"/>
      <c r="Z2" s="3"/>
      <c r="AA2" s="4"/>
      <c r="AB2" s="2" t="s">
        <v>2</v>
      </c>
      <c r="AC2" s="3"/>
      <c r="AD2" s="3"/>
      <c r="AE2" s="4"/>
      <c r="AF2" s="2" t="s">
        <v>3</v>
      </c>
      <c r="AG2" s="3"/>
      <c r="AH2" s="3"/>
      <c r="AI2" s="3"/>
      <c r="AJ2" s="3"/>
      <c r="AK2" s="3"/>
      <c r="AL2" s="3"/>
      <c r="AM2" s="3"/>
      <c r="AN2" s="4"/>
      <c r="AO2" s="1"/>
      <c r="AP2" s="1"/>
      <c r="AQ2" s="1"/>
      <c r="AR2" s="1"/>
      <c r="AS2" s="1"/>
      <c r="AT2" s="1"/>
      <c r="AU2" s="1"/>
    </row>
    <row r="3">
      <c r="A3" s="5"/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6" t="s">
        <v>20</v>
      </c>
      <c r="S3" s="6" t="s">
        <v>21</v>
      </c>
      <c r="T3" s="6" t="s">
        <v>22</v>
      </c>
      <c r="U3" s="6" t="s">
        <v>23</v>
      </c>
      <c r="V3" s="6" t="s">
        <v>24</v>
      </c>
      <c r="W3" s="6" t="s">
        <v>25</v>
      </c>
      <c r="X3" s="6" t="s">
        <v>26</v>
      </c>
      <c r="Y3" s="6" t="s">
        <v>27</v>
      </c>
      <c r="Z3" s="6" t="s">
        <v>28</v>
      </c>
      <c r="AA3" s="6" t="s">
        <v>29</v>
      </c>
      <c r="AB3" s="6" t="s">
        <v>30</v>
      </c>
      <c r="AC3" s="6" t="s">
        <v>31</v>
      </c>
      <c r="AD3" s="6" t="s">
        <v>32</v>
      </c>
      <c r="AE3" s="6" t="s">
        <v>33</v>
      </c>
      <c r="AF3" s="6" t="s">
        <v>34</v>
      </c>
      <c r="AG3" s="6" t="s">
        <v>35</v>
      </c>
      <c r="AH3" s="6" t="s">
        <v>36</v>
      </c>
      <c r="AI3" s="6" t="s">
        <v>22</v>
      </c>
      <c r="AJ3" s="6" t="s">
        <v>30</v>
      </c>
      <c r="AK3" s="6" t="s">
        <v>31</v>
      </c>
      <c r="AL3" s="6" t="s">
        <v>32</v>
      </c>
      <c r="AM3" s="6" t="s">
        <v>37</v>
      </c>
      <c r="AN3" s="6" t="s">
        <v>33</v>
      </c>
      <c r="AO3" s="7"/>
      <c r="AP3" s="7"/>
      <c r="AQ3" s="7"/>
      <c r="AR3" s="7"/>
      <c r="AS3" s="7"/>
      <c r="AT3" s="7"/>
      <c r="AU3" s="7"/>
    </row>
    <row r="4">
      <c r="A4" s="8"/>
      <c r="B4" s="9">
        <v>1000000.0</v>
      </c>
      <c r="C4" s="9">
        <v>5000000.0</v>
      </c>
      <c r="D4" s="9">
        <v>4500000.0</v>
      </c>
      <c r="E4" s="10">
        <f>C4/D4</f>
        <v>1.111111111</v>
      </c>
      <c r="F4" s="9">
        <f>B4/(C4/1000)</f>
        <v>200</v>
      </c>
      <c r="G4" s="9">
        <v>45000.0</v>
      </c>
      <c r="H4" s="11">
        <f>G4/C4</f>
        <v>0.009</v>
      </c>
      <c r="I4" s="9">
        <f>B4/G4</f>
        <v>22.22222222</v>
      </c>
      <c r="J4" s="12">
        <v>0.25</v>
      </c>
      <c r="K4" s="9">
        <v>1500.0</v>
      </c>
      <c r="L4" s="13">
        <f>K4/G4</f>
        <v>0.03333333333</v>
      </c>
      <c r="M4" s="9">
        <f>B4/K4</f>
        <v>666.6666667</v>
      </c>
      <c r="N4" s="9">
        <v>1200.0</v>
      </c>
      <c r="O4" s="14">
        <f>N4/K4</f>
        <v>0.8</v>
      </c>
      <c r="P4" s="9">
        <f>B4/N4</f>
        <v>833.3333333</v>
      </c>
      <c r="Q4" s="9">
        <v>250.0</v>
      </c>
      <c r="R4" s="14">
        <f>Q4/K4</f>
        <v>0.1666666667</v>
      </c>
      <c r="S4" s="9">
        <f>B4/Q4</f>
        <v>4000</v>
      </c>
      <c r="T4" s="9">
        <v>3450000.0</v>
      </c>
      <c r="U4" s="9">
        <f>T4/Q4</f>
        <v>13800</v>
      </c>
      <c r="V4" s="14">
        <f>0.2+0.02</f>
        <v>0.22</v>
      </c>
      <c r="W4" s="9">
        <f>V4*B4</f>
        <v>220000</v>
      </c>
      <c r="X4" s="14">
        <f>0.05</f>
        <v>0.05</v>
      </c>
      <c r="Y4" s="9">
        <f>X4*T4</f>
        <v>172500</v>
      </c>
      <c r="Z4" s="9">
        <v>100.0</v>
      </c>
      <c r="AA4" s="9">
        <f>Z4*Q4</f>
        <v>25000</v>
      </c>
      <c r="AB4" s="15">
        <f>T4-W4-Y4-AA4</f>
        <v>3032500</v>
      </c>
      <c r="AC4" s="9">
        <f>AB4/Q4</f>
        <v>12130</v>
      </c>
      <c r="AD4" s="14">
        <f>AB4/T4</f>
        <v>0.8789855072</v>
      </c>
      <c r="AE4" s="14">
        <f>AB4/B4</f>
        <v>3.0325</v>
      </c>
      <c r="AF4" s="16">
        <v>4.25</v>
      </c>
      <c r="AG4" s="9">
        <v>13800.0</v>
      </c>
      <c r="AH4" s="9">
        <f>AF4*AG4</f>
        <v>58650</v>
      </c>
      <c r="AI4" s="9">
        <f>AH4*Q4</f>
        <v>14662500</v>
      </c>
      <c r="AJ4" s="9">
        <f>AI4-W4-Y4-Z4*AF4*Q4-S4*Q4</f>
        <v>13163750</v>
      </c>
      <c r="AK4" s="9">
        <f>AJ4/Q4</f>
        <v>52655</v>
      </c>
      <c r="AL4" s="14">
        <f>AK4/AH4</f>
        <v>0.8977834612</v>
      </c>
      <c r="AM4" s="17">
        <f>AH4/S4</f>
        <v>14.6625</v>
      </c>
      <c r="AN4" s="14">
        <f>AJ4/B4</f>
        <v>13.16375</v>
      </c>
      <c r="AO4" s="8"/>
      <c r="AP4" s="8"/>
      <c r="AQ4" s="8"/>
      <c r="AR4" s="8"/>
      <c r="AS4" s="8"/>
      <c r="AT4" s="8"/>
      <c r="AU4" s="8"/>
    </row>
    <row r="5">
      <c r="AG5" s="18"/>
      <c r="AH5" s="18"/>
      <c r="AI5" s="18"/>
      <c r="AJ5" s="18"/>
    </row>
    <row r="16">
      <c r="R16" s="19"/>
    </row>
    <row r="20">
      <c r="N20" s="19"/>
    </row>
  </sheetData>
  <mergeCells count="4">
    <mergeCell ref="B2:S2"/>
    <mergeCell ref="T2:AA2"/>
    <mergeCell ref="AB2:AE2"/>
    <mergeCell ref="AF2:AN2"/>
  </mergeCells>
  <drawing r:id="rId2"/>
  <legacyDrawing r:id="rId3"/>
</worksheet>
</file>