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Documents\"/>
    </mc:Choice>
  </mc:AlternateContent>
  <xr:revisionPtr revIDLastSave="0" documentId="8_{0B4EAE29-C3BA-43C4-8A43-77FB586CD089}" xr6:coauthVersionLast="47" xr6:coauthVersionMax="47" xr10:uidLastSave="{00000000-0000-0000-0000-000000000000}"/>
  <bookViews>
    <workbookView xWindow="-120" yWindow="-120" windowWidth="20730" windowHeight="11160" xr2:uid="{CD42485B-0E2B-4038-88E2-783F3C687A65}"/>
  </bookViews>
  <sheets>
    <sheet name="HLOOKUP" sheetId="1" r:id="rId1"/>
  </sheets>
  <externalReferences>
    <externalReference r:id="rId2"/>
  </externalReferences>
  <definedNames>
    <definedName name="Diskon">[1]VLOOKUP!$R$11:$U$16</definedName>
    <definedName name="RUMAH">HLOOKUP!$A$19:$D$22</definedName>
    <definedName name="RUMAH1">HLOOKUP!$A$18:$D$22</definedName>
    <definedName name="Tarif_Kamar">[1]VLOOKUP!$M$11:$P$16</definedName>
    <definedName name="Type_Rumah" localSheetId="0">HLOOKUP!#REF!</definedName>
    <definedName name="Type_Rumah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J14" i="1"/>
  <c r="J15" i="1"/>
  <c r="G19" i="1"/>
  <c r="H19" i="1"/>
  <c r="G20" i="1"/>
  <c r="H20" i="1"/>
  <c r="G21" i="1"/>
  <c r="H21" i="1"/>
</calcChain>
</file>

<file path=xl/sharedStrings.xml><?xml version="1.0" encoding="utf-8"?>
<sst xmlns="http://schemas.openxmlformats.org/spreadsheetml/2006/main" count="49" uniqueCount="38">
  <si>
    <t>Harga Tanah Lebih</t>
  </si>
  <si>
    <t>Chrysan</t>
  </si>
  <si>
    <t>Harga Rumah</t>
  </si>
  <si>
    <t>Bougenvile</t>
  </si>
  <si>
    <t>Luas Tanah</t>
  </si>
  <si>
    <t>Anggrek</t>
  </si>
  <si>
    <t>Luas Bangunan</t>
  </si>
  <si>
    <t>Total Harga Rumah</t>
  </si>
  <si>
    <t>Jumlah Rumah</t>
  </si>
  <si>
    <t>Type Rumah</t>
  </si>
  <si>
    <t>Type</t>
  </si>
  <si>
    <t>REKAPITULASI</t>
  </si>
  <si>
    <t>TABEL REFERENSI</t>
  </si>
  <si>
    <t>Harga Rumah Tertinggi</t>
  </si>
  <si>
    <t>Mukini</t>
  </si>
  <si>
    <t>A-90</t>
  </si>
  <si>
    <t>Reza</t>
  </si>
  <si>
    <t>C-60</t>
  </si>
  <si>
    <t>Arya</t>
  </si>
  <si>
    <t>B-55</t>
  </si>
  <si>
    <t>Sodikin</t>
  </si>
  <si>
    <t>Kamil</t>
  </si>
  <si>
    <t>A-45</t>
  </si>
  <si>
    <t>Halimah</t>
  </si>
  <si>
    <t>B-70</t>
  </si>
  <si>
    <t>Lilis</t>
  </si>
  <si>
    <t>C-55</t>
  </si>
  <si>
    <t>Mustopa</t>
  </si>
  <si>
    <t>C-65</t>
  </si>
  <si>
    <t>Yuliani</t>
  </si>
  <si>
    <t>B-50</t>
  </si>
  <si>
    <t>Hetty</t>
  </si>
  <si>
    <t>A-75</t>
  </si>
  <si>
    <t xml:space="preserve">Biaya Tanah Lebih </t>
  </si>
  <si>
    <t>Luas Tanah Lebih</t>
  </si>
  <si>
    <t>Nama Pembeli</t>
  </si>
  <si>
    <t xml:space="preserve">Kode Pembelian </t>
  </si>
  <si>
    <t>REKAPITULASI PENJUALAN RUMAH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</si>
</sst>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7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20"/>
      <color theme="1"/>
      <name val="Arial Black"/>
      <family val="2"/>
    </font>
  </fonts>
  <fills count="5">
    <fill>
      <patternFill patternType="none"/>
    </fill>
    <fill>
      <patternFill patternType="gray125"/>
    </fill>
    <fill>
      <gradientFill type="path">
        <stop position="0">
          <color theme="9" tint="0.80001220740379042"/>
        </stop>
        <stop position="1">
          <color theme="9" tint="0.40000610370189521"/>
        </stop>
      </gradientFill>
    </fill>
    <fill>
      <patternFill patternType="solid">
        <fgColor theme="5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2" fontId="0" fillId="0" borderId="1" xfId="0" applyNumberFormat="1" applyBorder="1" applyAlignment="1">
      <alignment horizontal="center"/>
    </xf>
    <xf numFmtId="42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4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42" fontId="1" fillId="3" borderId="3" xfId="0" applyNumberFormat="1" applyFont="1" applyFill="1" applyBorder="1"/>
    <xf numFmtId="0" fontId="1" fillId="3" borderId="3" xfId="0" applyFont="1" applyFill="1" applyBorder="1"/>
    <xf numFmtId="42" fontId="1" fillId="4" borderId="3" xfId="0" applyNumberFormat="1" applyFont="1" applyFill="1" applyBorder="1"/>
    <xf numFmtId="0" fontId="1" fillId="4" borderId="3" xfId="0" applyFont="1" applyFill="1" applyBorder="1"/>
    <xf numFmtId="0" fontId="0" fillId="0" borderId="5" xfId="0" applyBorder="1" applyAlignment="1">
      <alignment horizontal="center"/>
    </xf>
    <xf numFmtId="4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latihan%20Kerja\Projecr_Kursus_Prakerja.xlsx" TargetMode="External"/><Relationship Id="rId1" Type="http://schemas.openxmlformats.org/officeDocument/2006/relationships/externalLinkPath" Target="file:///D:\Pelatihan%20Kerja\Projecr_Kursus_Praker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HLOOKUP (2)"/>
      <sheetName val="Index Match"/>
    </sheetNames>
    <sheetDataSet>
      <sheetData sheetId="0">
        <row r="11">
          <cell r="M11" t="str">
            <v>Kode Kamar</v>
          </cell>
          <cell r="N11" t="str">
            <v>Jenis Kamar</v>
          </cell>
          <cell r="O11" t="str">
            <v>Tarif Kamar</v>
          </cell>
          <cell r="R11" t="str">
            <v>Jenis Kamar</v>
          </cell>
          <cell r="S11" t="str">
            <v>Lama Inap</v>
          </cell>
        </row>
        <row r="12">
          <cell r="O12" t="str">
            <v>Umum</v>
          </cell>
          <cell r="P12" t="str">
            <v>BPJS</v>
          </cell>
          <cell r="S12" t="str">
            <v>1-4 hari</v>
          </cell>
          <cell r="T12" t="str">
            <v>5-7 hari</v>
          </cell>
          <cell r="U12" t="str">
            <v>&gt; 7 hari</v>
          </cell>
        </row>
        <row r="13">
          <cell r="M13" t="str">
            <v>A</v>
          </cell>
          <cell r="N13" t="str">
            <v>Kelas III</v>
          </cell>
          <cell r="O13">
            <v>300000</v>
          </cell>
          <cell r="P13">
            <v>270000</v>
          </cell>
          <cell r="R13" t="str">
            <v>Kelas III</v>
          </cell>
          <cell r="S13">
            <v>0.02</v>
          </cell>
          <cell r="T13">
            <v>0.03</v>
          </cell>
          <cell r="U13">
            <v>0.05</v>
          </cell>
        </row>
        <row r="14">
          <cell r="M14" t="str">
            <v>B</v>
          </cell>
          <cell r="N14" t="str">
            <v>Kelas II</v>
          </cell>
          <cell r="O14">
            <v>400000</v>
          </cell>
          <cell r="P14">
            <v>350000</v>
          </cell>
          <cell r="R14" t="str">
            <v>Kelas II</v>
          </cell>
          <cell r="S14">
            <v>0.03</v>
          </cell>
          <cell r="T14">
            <v>0.05</v>
          </cell>
          <cell r="U14">
            <v>0.1</v>
          </cell>
        </row>
        <row r="15">
          <cell r="M15" t="str">
            <v>C</v>
          </cell>
          <cell r="N15" t="str">
            <v>Kelas i</v>
          </cell>
          <cell r="O15">
            <v>500000</v>
          </cell>
          <cell r="P15">
            <v>425000</v>
          </cell>
          <cell r="R15" t="str">
            <v>Kelas i</v>
          </cell>
          <cell r="S15">
            <v>0.04</v>
          </cell>
          <cell r="T15">
            <v>7.0000000000000007E-2</v>
          </cell>
          <cell r="U15">
            <v>0.15</v>
          </cell>
        </row>
        <row r="16">
          <cell r="M16" t="str">
            <v>D</v>
          </cell>
          <cell r="N16" t="str">
            <v>VIP</v>
          </cell>
          <cell r="O16">
            <v>700000</v>
          </cell>
          <cell r="P16">
            <v>600000</v>
          </cell>
          <cell r="R16" t="str">
            <v>VIP</v>
          </cell>
          <cell r="S16">
            <v>0.05</v>
          </cell>
          <cell r="T16">
            <v>0.1</v>
          </cell>
          <cell r="U16">
            <v>0.2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F489-F347-4017-8086-E6A65A84E634}">
  <dimension ref="A2:L22"/>
  <sheetViews>
    <sheetView showGridLines="0" tabSelected="1" zoomScale="93" zoomScaleNormal="93" workbookViewId="0">
      <selection activeCell="D6" sqref="D6"/>
    </sheetView>
  </sheetViews>
  <sheetFormatPr defaultRowHeight="15" x14ac:dyDescent="0.25"/>
  <cols>
    <col min="1" max="4" width="17.28515625" bestFit="1" customWidth="1"/>
    <col min="5" max="5" width="14.5703125" customWidth="1"/>
    <col min="6" max="6" width="16.140625" bestFit="1" customWidth="1"/>
    <col min="7" max="7" width="17.42578125" customWidth="1"/>
    <col min="8" max="8" width="19.7109375" customWidth="1"/>
    <col min="9" max="9" width="21" customWidth="1"/>
    <col min="10" max="10" width="21.85546875" customWidth="1"/>
    <col min="11" max="11" width="20.42578125" customWidth="1"/>
    <col min="13" max="13" width="14.85546875" customWidth="1"/>
    <col min="14" max="14" width="15.5703125" customWidth="1"/>
    <col min="15" max="15" width="20.140625" customWidth="1"/>
  </cols>
  <sheetData>
    <row r="2" spans="1:12" ht="23.25" customHeight="1" x14ac:dyDescent="0.6">
      <c r="A2" s="24" t="s">
        <v>37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2" x14ac:dyDescent="0.25">
      <c r="A3" s="22" t="s">
        <v>36</v>
      </c>
      <c r="B3" s="23" t="s">
        <v>35</v>
      </c>
      <c r="C3" s="23" t="s">
        <v>9</v>
      </c>
      <c r="D3" s="22" t="s">
        <v>6</v>
      </c>
      <c r="E3" s="23" t="s">
        <v>4</v>
      </c>
      <c r="F3" s="23" t="s">
        <v>2</v>
      </c>
      <c r="G3" s="22" t="s">
        <v>0</v>
      </c>
      <c r="H3" s="22" t="s">
        <v>34</v>
      </c>
      <c r="I3" s="22" t="s">
        <v>33</v>
      </c>
      <c r="J3" s="22" t="s">
        <v>7</v>
      </c>
    </row>
    <row r="4" spans="1:12" x14ac:dyDescent="0.25">
      <c r="A4" s="6" t="s">
        <v>32</v>
      </c>
      <c r="B4" s="6" t="s">
        <v>31</v>
      </c>
      <c r="C4" s="17" t="str">
        <f>IF(LEFT(A4,1)="A","Anggrek",IF(LEFT(A4,1)="B","Bougenvile",IF(LEFT(A4,1)="C","Chrysan")))</f>
        <v>Anggrek</v>
      </c>
      <c r="D4" s="20">
        <f>HLOOKUP(C4,RUMAH1,2,0)</f>
        <v>200</v>
      </c>
      <c r="E4" s="20">
        <f>HLOOKUP(C4,RUMAH1,3,0)</f>
        <v>400</v>
      </c>
      <c r="F4" s="19">
        <f>HLOOKUP(C4,RUMAH1,4,0)</f>
        <v>3500000000</v>
      </c>
      <c r="G4" s="18">
        <f>HLOOKUP(C4,RUMAH1,5,0)</f>
        <v>1500000</v>
      </c>
      <c r="H4" s="17" t="str">
        <f>RIGHT(A4,2)</f>
        <v>75</v>
      </c>
      <c r="I4" s="16">
        <f>G4*H4</f>
        <v>112500000</v>
      </c>
      <c r="J4" s="16">
        <f>F4+I4</f>
        <v>3612500000</v>
      </c>
      <c r="L4" s="21"/>
    </row>
    <row r="5" spans="1:12" x14ac:dyDescent="0.25">
      <c r="A5" s="6" t="s">
        <v>30</v>
      </c>
      <c r="B5" s="6" t="s">
        <v>29</v>
      </c>
      <c r="C5" s="17" t="str">
        <f>IF(LEFT(A5,1)="A","Anggrek",IF(LEFT(A5,1)="B","Bougenvile",IF(LEFT(A5,1)="C","Chrysan")))</f>
        <v>Bougenvile</v>
      </c>
      <c r="D5" s="20">
        <f>HLOOKUP(C5,RUMAH1,2,0)</f>
        <v>120</v>
      </c>
      <c r="E5" s="20">
        <f>HLOOKUP(C5,RUMAH1,3,0)</f>
        <v>300</v>
      </c>
      <c r="F5" s="19">
        <f>HLOOKUP(C5,RUMAH1,4,0)</f>
        <v>3200000000</v>
      </c>
      <c r="G5" s="18">
        <f>HLOOKUP(C5,RUMAH1,5,0)</f>
        <v>1200000</v>
      </c>
      <c r="H5" s="17" t="str">
        <f>RIGHT(A5,2)</f>
        <v>50</v>
      </c>
      <c r="I5" s="16">
        <f>G5*H5</f>
        <v>60000000</v>
      </c>
      <c r="J5" s="16">
        <f>F5+I5</f>
        <v>3260000000</v>
      </c>
    </row>
    <row r="6" spans="1:12" x14ac:dyDescent="0.25">
      <c r="A6" s="6" t="s">
        <v>28</v>
      </c>
      <c r="B6" s="6" t="s">
        <v>27</v>
      </c>
      <c r="C6" s="17" t="str">
        <f>IF(LEFT(A6,1)="A","Anggrek",IF(LEFT(A6,1)="B","Bougenvile",IF(LEFT(A6,1)="C","Chrysan")))</f>
        <v>Chrysan</v>
      </c>
      <c r="D6" s="20">
        <f>HLOOKUP(C6,RUMAH1,2,0)</f>
        <v>80</v>
      </c>
      <c r="E6" s="20">
        <f>HLOOKUP(C6,RUMAH1,3,0)</f>
        <v>150</v>
      </c>
      <c r="F6" s="19">
        <f>HLOOKUP(C6,RUMAH1,4,0)</f>
        <v>2900000000</v>
      </c>
      <c r="G6" s="18">
        <f>HLOOKUP(C6,RUMAH1,5,0)</f>
        <v>900000</v>
      </c>
      <c r="H6" s="17" t="str">
        <f>RIGHT(A6,2)</f>
        <v>65</v>
      </c>
      <c r="I6" s="16">
        <f>G6*H6</f>
        <v>58500000</v>
      </c>
      <c r="J6" s="16">
        <f>F6+I6</f>
        <v>2958500000</v>
      </c>
    </row>
    <row r="7" spans="1:12" x14ac:dyDescent="0.25">
      <c r="A7" s="6" t="s">
        <v>26</v>
      </c>
      <c r="B7" s="6" t="s">
        <v>25</v>
      </c>
      <c r="C7" s="17" t="str">
        <f>IF(LEFT(A7,1)="A","Anggrek",IF(LEFT(A7,1)="B","Bougenvile",IF(LEFT(A7,1)="C","Chrysan")))</f>
        <v>Chrysan</v>
      </c>
      <c r="D7" s="20">
        <f>HLOOKUP(C7,RUMAH1,2,0)</f>
        <v>80</v>
      </c>
      <c r="E7" s="20">
        <f>HLOOKUP(C7,RUMAH1,3,0)</f>
        <v>150</v>
      </c>
      <c r="F7" s="19">
        <f>HLOOKUP(C7,RUMAH1,4,0)</f>
        <v>2900000000</v>
      </c>
      <c r="G7" s="18">
        <f>HLOOKUP(C7,RUMAH1,5,0)</f>
        <v>900000</v>
      </c>
      <c r="H7" s="17" t="str">
        <f>RIGHT(A7,2)</f>
        <v>55</v>
      </c>
      <c r="I7" s="16">
        <f>G7*H7</f>
        <v>49500000</v>
      </c>
      <c r="J7" s="16">
        <f>F7+I7</f>
        <v>2949500000</v>
      </c>
    </row>
    <row r="8" spans="1:12" x14ac:dyDescent="0.25">
      <c r="A8" s="6" t="s">
        <v>24</v>
      </c>
      <c r="B8" s="6" t="s">
        <v>23</v>
      </c>
      <c r="C8" s="17" t="str">
        <f>IF(LEFT(A8,1)="A","Anggrek",IF(LEFT(A8,1)="B","Bougenvile",IF(LEFT(A8,1)="C","Chrysan")))</f>
        <v>Bougenvile</v>
      </c>
      <c r="D8" s="20">
        <f>HLOOKUP(C8,RUMAH1,2,0)</f>
        <v>120</v>
      </c>
      <c r="E8" s="20">
        <f>HLOOKUP(C8,RUMAH1,3,0)</f>
        <v>300</v>
      </c>
      <c r="F8" s="19">
        <f>HLOOKUP(C8,RUMAH1,4,0)</f>
        <v>3200000000</v>
      </c>
      <c r="G8" s="18">
        <f>HLOOKUP(C8,RUMAH1,5,0)</f>
        <v>1200000</v>
      </c>
      <c r="H8" s="17" t="str">
        <f>RIGHT(A8,2)</f>
        <v>70</v>
      </c>
      <c r="I8" s="16">
        <f>G8*H8</f>
        <v>84000000</v>
      </c>
      <c r="J8" s="16">
        <f>F8+I8</f>
        <v>3284000000</v>
      </c>
    </row>
    <row r="9" spans="1:12" x14ac:dyDescent="0.25">
      <c r="A9" s="6" t="s">
        <v>22</v>
      </c>
      <c r="B9" s="6" t="s">
        <v>21</v>
      </c>
      <c r="C9" s="17" t="str">
        <f>IF(LEFT(A9,1)="A","Anggrek",IF(LEFT(A9,1)="B","Bougenvile",IF(LEFT(A9,1)="C","Chrysan")))</f>
        <v>Anggrek</v>
      </c>
      <c r="D9" s="20">
        <f>HLOOKUP(C9,RUMAH1,2,0)</f>
        <v>200</v>
      </c>
      <c r="E9" s="20">
        <f>HLOOKUP(C9,RUMAH1,3,0)</f>
        <v>400</v>
      </c>
      <c r="F9" s="19">
        <f>HLOOKUP(C9,RUMAH1,4,0)</f>
        <v>3500000000</v>
      </c>
      <c r="G9" s="18">
        <f>HLOOKUP(C9,RUMAH1,5,0)</f>
        <v>1500000</v>
      </c>
      <c r="H9" s="17" t="str">
        <f>RIGHT(A9,2)</f>
        <v>45</v>
      </c>
      <c r="I9" s="16">
        <f>G9*H9</f>
        <v>67500000</v>
      </c>
      <c r="J9" s="16">
        <f>F9+I9</f>
        <v>3567500000</v>
      </c>
    </row>
    <row r="10" spans="1:12" x14ac:dyDescent="0.25">
      <c r="A10" s="6" t="s">
        <v>15</v>
      </c>
      <c r="B10" s="6" t="s">
        <v>20</v>
      </c>
      <c r="C10" s="17" t="str">
        <f>IF(LEFT(A10,1)="A","Anggrek",IF(LEFT(A10,1)="B","Bougenvile",IF(LEFT(A10,1)="C","Chrysan")))</f>
        <v>Anggrek</v>
      </c>
      <c r="D10" s="20">
        <f>HLOOKUP(C10,RUMAH1,2,0)</f>
        <v>200</v>
      </c>
      <c r="E10" s="20">
        <f>HLOOKUP(C10,RUMAH1,3,0)</f>
        <v>400</v>
      </c>
      <c r="F10" s="19">
        <f>HLOOKUP(C10,RUMAH1,4,0)</f>
        <v>3500000000</v>
      </c>
      <c r="G10" s="18">
        <f>HLOOKUP(C10,RUMAH1,5,0)</f>
        <v>1500000</v>
      </c>
      <c r="H10" s="17" t="str">
        <f>RIGHT(A10,2)</f>
        <v>90</v>
      </c>
      <c r="I10" s="16">
        <f>G10*H10</f>
        <v>135000000</v>
      </c>
      <c r="J10" s="16">
        <f>F10+I10</f>
        <v>3635000000</v>
      </c>
    </row>
    <row r="11" spans="1:12" x14ac:dyDescent="0.25">
      <c r="A11" s="6" t="s">
        <v>19</v>
      </c>
      <c r="B11" s="6" t="s">
        <v>18</v>
      </c>
      <c r="C11" s="17" t="str">
        <f>IF(LEFT(A11,1)="A","Anggrek",IF(LEFT(A11,1)="B","Bougenvile",IF(LEFT(A11,1)="C","Chrysan")))</f>
        <v>Bougenvile</v>
      </c>
      <c r="D11" s="20">
        <f>HLOOKUP(C11,RUMAH1,2,0)</f>
        <v>120</v>
      </c>
      <c r="E11" s="20">
        <f>HLOOKUP(C11,RUMAH1,3,0)</f>
        <v>300</v>
      </c>
      <c r="F11" s="19">
        <f>HLOOKUP(C11,RUMAH1,4,0)</f>
        <v>3200000000</v>
      </c>
      <c r="G11" s="18">
        <f>HLOOKUP(C11,RUMAH1,5,0)</f>
        <v>1200000</v>
      </c>
      <c r="H11" s="17" t="str">
        <f>RIGHT(A11,2)</f>
        <v>55</v>
      </c>
      <c r="I11" s="16">
        <f>G11*H11</f>
        <v>66000000</v>
      </c>
      <c r="J11" s="16">
        <f>F11+I11</f>
        <v>3266000000</v>
      </c>
    </row>
    <row r="12" spans="1:12" x14ac:dyDescent="0.25">
      <c r="A12" s="6" t="s">
        <v>17</v>
      </c>
      <c r="B12" s="6" t="s">
        <v>16</v>
      </c>
      <c r="C12" s="17" t="str">
        <f>IF(LEFT(A12,1)="A","Anggrek",IF(LEFT(A12,1)="B","Bougenvile",IF(LEFT(A12,1)="C","Chrysan")))</f>
        <v>Chrysan</v>
      </c>
      <c r="D12" s="20">
        <f>HLOOKUP(C12,RUMAH1,2,0)</f>
        <v>80</v>
      </c>
      <c r="E12" s="20">
        <f>HLOOKUP(C12,RUMAH1,3,0)</f>
        <v>150</v>
      </c>
      <c r="F12" s="19">
        <f>HLOOKUP(C12,RUMAH1,4,0)</f>
        <v>2900000000</v>
      </c>
      <c r="G12" s="18">
        <f>HLOOKUP(C12,RUMAH1,5,0)</f>
        <v>900000</v>
      </c>
      <c r="H12" s="17" t="str">
        <f>RIGHT(A12,2)</f>
        <v>60</v>
      </c>
      <c r="I12" s="16">
        <f>G12*H12</f>
        <v>54000000</v>
      </c>
      <c r="J12" s="16">
        <f>F12+I12</f>
        <v>2954000000</v>
      </c>
    </row>
    <row r="13" spans="1:12" ht="15.75" thickBot="1" x14ac:dyDescent="0.3">
      <c r="A13" s="6" t="s">
        <v>15</v>
      </c>
      <c r="B13" s="6" t="s">
        <v>14</v>
      </c>
      <c r="C13" s="17" t="str">
        <f>IF(LEFT(A13,1)="A","Anggrek",IF(LEFT(A13,1)="B","Bougenvile",IF(LEFT(A13,1)="C","Chrysan")))</f>
        <v>Anggrek</v>
      </c>
      <c r="D13" s="20">
        <f>HLOOKUP(C13,RUMAH1,2,0)</f>
        <v>200</v>
      </c>
      <c r="E13" s="20">
        <f>HLOOKUP(C13,RUMAH1,3,0)</f>
        <v>400</v>
      </c>
      <c r="F13" s="19">
        <f>HLOOKUP(C13,RUMAH1,4,0)</f>
        <v>3500000000</v>
      </c>
      <c r="G13" s="18">
        <f>HLOOKUP(C13,RUMAH1,5,0)</f>
        <v>1500000</v>
      </c>
      <c r="H13" s="17" t="str">
        <f>RIGHT(A13,2)</f>
        <v>90</v>
      </c>
      <c r="I13" s="16">
        <f>G13*H13</f>
        <v>135000000</v>
      </c>
      <c r="J13" s="16">
        <f>F13+I13</f>
        <v>3635000000</v>
      </c>
    </row>
    <row r="14" spans="1:12" ht="15.75" thickBot="1" x14ac:dyDescent="0.3">
      <c r="G14" s="15"/>
      <c r="H14" s="15"/>
      <c r="I14" s="14" t="s">
        <v>7</v>
      </c>
      <c r="J14" s="13">
        <f>SUM(J4:J13)</f>
        <v>33122000000</v>
      </c>
    </row>
    <row r="15" spans="1:12" ht="15.75" thickBot="1" x14ac:dyDescent="0.3">
      <c r="I15" s="12" t="s">
        <v>13</v>
      </c>
      <c r="J15" s="11">
        <f>MAX(J4:J13)</f>
        <v>3635000000</v>
      </c>
    </row>
    <row r="17" spans="1:8" ht="19.5" thickBot="1" x14ac:dyDescent="0.45">
      <c r="A17" s="8" t="s">
        <v>12</v>
      </c>
      <c r="B17" s="10"/>
      <c r="C17" s="10"/>
      <c r="D17" s="10"/>
      <c r="E17" s="9"/>
      <c r="F17" s="8" t="s">
        <v>11</v>
      </c>
      <c r="G17" s="8"/>
      <c r="H17" s="8"/>
    </row>
    <row r="18" spans="1:8" ht="15.75" thickBot="1" x14ac:dyDescent="0.3">
      <c r="A18" s="3" t="s">
        <v>10</v>
      </c>
      <c r="B18" s="7" t="s">
        <v>5</v>
      </c>
      <c r="C18" s="6" t="s">
        <v>3</v>
      </c>
      <c r="D18" s="6" t="s">
        <v>1</v>
      </c>
      <c r="F18" s="3" t="s">
        <v>9</v>
      </c>
      <c r="G18" s="3" t="s">
        <v>8</v>
      </c>
      <c r="H18" s="3" t="s">
        <v>7</v>
      </c>
    </row>
    <row r="19" spans="1:8" ht="15.75" thickBot="1" x14ac:dyDescent="0.3">
      <c r="A19" s="3" t="s">
        <v>6</v>
      </c>
      <c r="B19" s="7">
        <v>200</v>
      </c>
      <c r="C19" s="6">
        <v>120</v>
      </c>
      <c r="D19" s="6">
        <v>80</v>
      </c>
      <c r="F19" s="5" t="s">
        <v>5</v>
      </c>
      <c r="G19" s="5">
        <f>COUNTIF($C$4:$C$13,F19)</f>
        <v>4</v>
      </c>
      <c r="H19" s="4">
        <f>SUMIF($C$4:$C$13,F19,$J$4:$J$13)</f>
        <v>14450000000</v>
      </c>
    </row>
    <row r="20" spans="1:8" ht="15.75" thickBot="1" x14ac:dyDescent="0.3">
      <c r="A20" s="3" t="s">
        <v>4</v>
      </c>
      <c r="B20" s="7">
        <v>400</v>
      </c>
      <c r="C20" s="6">
        <v>300</v>
      </c>
      <c r="D20" s="6">
        <v>150</v>
      </c>
      <c r="F20" s="5" t="s">
        <v>3</v>
      </c>
      <c r="G20" s="5">
        <f>COUNTIF($C$4:$C$13,F20)</f>
        <v>3</v>
      </c>
      <c r="H20" s="4">
        <f>SUMIF($C$4:$C$13,F20,$J$4:$J$13)</f>
        <v>9810000000</v>
      </c>
    </row>
    <row r="21" spans="1:8" ht="15.75" thickBot="1" x14ac:dyDescent="0.3">
      <c r="A21" s="3" t="s">
        <v>2</v>
      </c>
      <c r="B21" s="2">
        <v>3500000000</v>
      </c>
      <c r="C21" s="1">
        <v>3200000000</v>
      </c>
      <c r="D21" s="1">
        <v>2900000000</v>
      </c>
      <c r="F21" s="5" t="s">
        <v>1</v>
      </c>
      <c r="G21" s="5">
        <f>COUNTIF($C$4:$C$13,F21)</f>
        <v>3</v>
      </c>
      <c r="H21" s="4">
        <f>SUMIF($C$4:$C$13,F21,$J$4:$J$13)</f>
        <v>8862000000</v>
      </c>
    </row>
    <row r="22" spans="1:8" ht="15.75" thickBot="1" x14ac:dyDescent="0.3">
      <c r="A22" s="3" t="s">
        <v>0</v>
      </c>
      <c r="B22" s="2">
        <v>1500000</v>
      </c>
      <c r="C22" s="1">
        <v>1200000</v>
      </c>
      <c r="D22" s="1">
        <v>900000</v>
      </c>
    </row>
  </sheetData>
  <mergeCells count="3">
    <mergeCell ref="A2:K2"/>
    <mergeCell ref="A17:D17"/>
    <mergeCell ref="F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HLOOKUP</vt:lpstr>
      <vt:lpstr>RUMAH</vt:lpstr>
      <vt:lpstr>RUMAH1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putriwahyuningdia@gmail.com</dc:creator>
  <cp:lastModifiedBy>putriwahyuningdia@gmail.com</cp:lastModifiedBy>
  <dcterms:created xsi:type="dcterms:W3CDTF">2024-09-22T10:13:51Z</dcterms:created>
  <dcterms:modified xsi:type="dcterms:W3CDTF">2024-09-22T10:14:53Z</dcterms:modified>
</cp:coreProperties>
</file>