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23"/>
  <workbookPr/>
  <mc:AlternateContent xmlns:mc="http://schemas.openxmlformats.org/markup-compatibility/2006">
    <mc:Choice Requires="x15">
      <x15ac:absPath xmlns:x15ac="http://schemas.microsoft.com/office/spreadsheetml/2010/11/ac" url="https://leesmcrae-my.sharepoint.com/personal/ps0147011_lmc_edu/Documents/"/>
    </mc:Choice>
  </mc:AlternateContent>
  <bookViews>
    <workbookView xWindow="0" yWindow="0" windowWidth="21600" windowHeight="9135" xr2:uid="{00000000-000D-0000-FFFF-FFFF00000000}"/>
  </bookViews>
  <sheets>
    <sheet name="!USE ME! !USE ME!" sheetId="1" r:id="rId1"/>
    <sheet name="Lists" sheetId="2" r:id="rId2"/>
    <sheet name="Calculations!" sheetId="3" r:id="rId3"/>
    <sheet name="Total Stats Referance Sheet" sheetId="5" r:id="rId4"/>
    <sheet name="MOD Functions" sheetId="4" r:id="rId5"/>
  </sheets>
  <calcPr calcId="171026"/>
  <customWorkbookViews>
    <customWorkbookView name="Local Administrator - Personal View" guid="{15237A99-47BE-4E2C-B46D-8086608C4BD6}" mergeInterval="0" personalView="1" windowWidth="1114" windowHeight="860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O18" i="1"/>
  <c r="Q15" i="1"/>
  <c r="P15" i="1"/>
  <c r="O15" i="1"/>
  <c r="R12" i="1"/>
  <c r="Q12" i="1"/>
  <c r="P12" i="1"/>
  <c r="O12" i="1"/>
  <c r="R9" i="1"/>
  <c r="Q9" i="1"/>
  <c r="P9" i="1"/>
  <c r="J17" i="3"/>
  <c r="J17" i="5"/>
  <c r="J20" i="5"/>
  <c r="C17" i="3"/>
  <c r="C17" i="5"/>
  <c r="C20" i="5"/>
  <c r="E17" i="3"/>
  <c r="E17" i="5"/>
  <c r="F17" i="3"/>
  <c r="F17" i="5"/>
  <c r="G17" i="3"/>
  <c r="G17" i="5"/>
  <c r="H17" i="3"/>
  <c r="H17" i="5"/>
  <c r="E20" i="5"/>
  <c r="F20" i="5"/>
  <c r="G20" i="5"/>
  <c r="H20" i="5"/>
  <c r="D17" i="3"/>
  <c r="D20" i="5"/>
  <c r="D17" i="5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G22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D202" i="4"/>
  <c r="O14" i="3"/>
  <c r="G242" i="4"/>
  <c r="P17" i="3"/>
  <c r="Q17" i="3"/>
  <c r="R17" i="3"/>
  <c r="J242" i="4"/>
  <c r="S17" i="3"/>
  <c r="T17" i="3"/>
  <c r="U17" i="3"/>
  <c r="M242" i="4"/>
  <c r="V17" i="3"/>
  <c r="G262" i="4"/>
  <c r="P19" i="3"/>
  <c r="Q19" i="3"/>
  <c r="R19" i="3"/>
  <c r="J262" i="4"/>
  <c r="S19" i="3"/>
  <c r="T19" i="3"/>
  <c r="U19" i="3"/>
  <c r="M262" i="4"/>
  <c r="V19" i="3"/>
  <c r="G282" i="4"/>
  <c r="P20" i="3"/>
  <c r="Q20" i="3"/>
  <c r="R20" i="3"/>
  <c r="J282" i="4"/>
  <c r="S20" i="3"/>
  <c r="T20" i="3"/>
  <c r="U20" i="3"/>
  <c r="M282" i="4"/>
  <c r="V20" i="3"/>
  <c r="D262" i="4"/>
  <c r="O19" i="3"/>
  <c r="D242" i="4"/>
  <c r="O17" i="3"/>
  <c r="D282" i="4"/>
  <c r="O20" i="3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R5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O5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D22" i="4"/>
  <c r="O4" i="3"/>
  <c r="C4" i="5"/>
  <c r="F266" i="4"/>
  <c r="F267" i="4"/>
  <c r="F268" i="4"/>
  <c r="F269" i="4"/>
  <c r="F270" i="4"/>
  <c r="F271" i="4"/>
  <c r="F272" i="4"/>
  <c r="F273" i="4"/>
  <c r="Q280" i="4"/>
  <c r="Q279" i="4"/>
  <c r="Q278" i="4"/>
  <c r="Q277" i="4"/>
  <c r="Q276" i="4"/>
  <c r="Q275" i="4"/>
  <c r="Q274" i="4"/>
  <c r="Q273" i="4"/>
  <c r="Q272" i="4"/>
  <c r="Q271" i="4"/>
  <c r="Q270" i="4"/>
  <c r="Q269" i="4"/>
  <c r="Q268" i="4"/>
  <c r="Q267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Q265" i="4"/>
  <c r="R266" i="4"/>
  <c r="Q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F274" i="4"/>
  <c r="F275" i="4"/>
  <c r="F276" i="4"/>
  <c r="F277" i="4"/>
  <c r="F278" i="4"/>
  <c r="F279" i="4"/>
  <c r="F280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Q246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Q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Q225" i="4"/>
  <c r="R226" i="4"/>
  <c r="Q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Q205" i="4"/>
  <c r="R206" i="4"/>
  <c r="Q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Q200" i="4"/>
  <c r="Q199" i="4"/>
  <c r="Q198" i="4"/>
  <c r="Q197" i="4"/>
  <c r="Q196" i="4"/>
  <c r="Q195" i="4"/>
  <c r="Q194" i="4"/>
  <c r="Q193" i="4"/>
  <c r="Q192" i="4"/>
  <c r="Q191" i="4"/>
  <c r="Q190" i="4"/>
  <c r="Q189" i="4"/>
  <c r="Q188" i="4"/>
  <c r="Q187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Q186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Q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Q180" i="4"/>
  <c r="Q179" i="4"/>
  <c r="Q178" i="4"/>
  <c r="Q177" i="4"/>
  <c r="Q176" i="4"/>
  <c r="Q175" i="4"/>
  <c r="Q174" i="4"/>
  <c r="Q173" i="4"/>
  <c r="Q172" i="4"/>
  <c r="Q171" i="4"/>
  <c r="Q170" i="4"/>
  <c r="Q169" i="4"/>
  <c r="Q168" i="4"/>
  <c r="Q167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Q165" i="4"/>
  <c r="R166" i="4"/>
  <c r="Q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Q160" i="4"/>
  <c r="Q159" i="4"/>
  <c r="Q158" i="4"/>
  <c r="Q157" i="4"/>
  <c r="Q156" i="4"/>
  <c r="Q155" i="4"/>
  <c r="Q154" i="4"/>
  <c r="Q153" i="4"/>
  <c r="Q152" i="4"/>
  <c r="Q151" i="4"/>
  <c r="Q150" i="4"/>
  <c r="Q149" i="4"/>
  <c r="Q148" i="4"/>
  <c r="Q147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Q146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Q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Q140" i="4"/>
  <c r="Q139" i="4"/>
  <c r="Q138" i="4"/>
  <c r="Q137" i="4"/>
  <c r="Q136" i="4"/>
  <c r="Q135" i="4"/>
  <c r="Q134" i="4"/>
  <c r="Q133" i="4"/>
  <c r="Q132" i="4"/>
  <c r="Q131" i="4"/>
  <c r="Q130" i="4"/>
  <c r="Q129" i="4"/>
  <c r="Q128" i="4"/>
  <c r="Q127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Q126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Q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Q120" i="4"/>
  <c r="Q119" i="4"/>
  <c r="Q118" i="4"/>
  <c r="Q117" i="4"/>
  <c r="Q116" i="4"/>
  <c r="Q115" i="4"/>
  <c r="Q114" i="4"/>
  <c r="Q113" i="4"/>
  <c r="Q112" i="4"/>
  <c r="Q111" i="4"/>
  <c r="Q110" i="4"/>
  <c r="Q109" i="4"/>
  <c r="Q108" i="4"/>
  <c r="Q107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Q105" i="4"/>
  <c r="R106" i="4"/>
  <c r="Q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Q100" i="4"/>
  <c r="Q99" i="4"/>
  <c r="Q98" i="4"/>
  <c r="Q97" i="4"/>
  <c r="Q96" i="4"/>
  <c r="Q95" i="4"/>
  <c r="Q94" i="4"/>
  <c r="Q93" i="4"/>
  <c r="Q92" i="4"/>
  <c r="Q91" i="4"/>
  <c r="Q90" i="4"/>
  <c r="Q89" i="4"/>
  <c r="Q88" i="4"/>
  <c r="Q87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Q85" i="4"/>
  <c r="R86" i="4"/>
  <c r="Q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Q66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Q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Q45" i="4"/>
  <c r="R46" i="4"/>
  <c r="Q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Q25" i="4"/>
  <c r="R26" i="4"/>
  <c r="Q26" i="4"/>
  <c r="R27" i="4"/>
  <c r="Q27" i="4"/>
  <c r="R28" i="4"/>
  <c r="Q28" i="4"/>
  <c r="R29" i="4"/>
  <c r="Q29" i="4"/>
  <c r="R30" i="4"/>
  <c r="Q30" i="4"/>
  <c r="R31" i="4"/>
  <c r="Q31" i="4"/>
  <c r="R32" i="4"/>
  <c r="Q32" i="4"/>
  <c r="R33" i="4"/>
  <c r="Q33" i="4"/>
  <c r="R34" i="4"/>
  <c r="Q34" i="4"/>
  <c r="R35" i="4"/>
  <c r="Q35" i="4"/>
  <c r="R36" i="4"/>
  <c r="Q36" i="4"/>
  <c r="R37" i="4"/>
  <c r="Q37" i="4"/>
  <c r="R38" i="4"/>
  <c r="Q38" i="4"/>
  <c r="R39" i="4"/>
  <c r="Q40" i="4"/>
  <c r="R40" i="4"/>
  <c r="Q39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Q5" i="4"/>
  <c r="R6" i="4"/>
  <c r="Q6" i="4"/>
  <c r="R7" i="4"/>
  <c r="Q7" i="4"/>
  <c r="R8" i="4"/>
  <c r="Q8" i="4"/>
  <c r="R9" i="4"/>
  <c r="Q9" i="4"/>
  <c r="R10" i="4"/>
  <c r="Q10" i="4"/>
  <c r="R11" i="4"/>
  <c r="Q11" i="4"/>
  <c r="R12" i="4"/>
  <c r="Q12" i="4"/>
  <c r="R13" i="4"/>
  <c r="Q13" i="4"/>
  <c r="R14" i="4"/>
  <c r="Q14" i="4"/>
  <c r="R15" i="4"/>
  <c r="Q15" i="4"/>
  <c r="R16" i="4"/>
  <c r="Q16" i="4"/>
  <c r="R17" i="4"/>
  <c r="Q17" i="4"/>
  <c r="R18" i="4"/>
  <c r="Q18" i="4"/>
  <c r="R19" i="4"/>
  <c r="Q20" i="4"/>
  <c r="R20" i="4"/>
  <c r="P282" i="4"/>
  <c r="S282" i="4"/>
  <c r="V282" i="4"/>
  <c r="Y282" i="4"/>
  <c r="P262" i="4"/>
  <c r="S262" i="4"/>
  <c r="V262" i="4"/>
  <c r="Y262" i="4"/>
  <c r="P242" i="4"/>
  <c r="S242" i="4"/>
  <c r="V242" i="4"/>
  <c r="Y242" i="4"/>
  <c r="G222" i="4"/>
  <c r="J222" i="4"/>
  <c r="M222" i="4"/>
  <c r="V16" i="3"/>
  <c r="P222" i="4"/>
  <c r="S222" i="4"/>
  <c r="V222" i="4"/>
  <c r="Y222" i="4"/>
  <c r="G202" i="4"/>
  <c r="J202" i="4"/>
  <c r="M202" i="4"/>
  <c r="V14" i="3"/>
  <c r="P202" i="4"/>
  <c r="S202" i="4"/>
  <c r="V202" i="4"/>
  <c r="Y202" i="4"/>
  <c r="G182" i="4"/>
  <c r="J182" i="4"/>
  <c r="M182" i="4"/>
  <c r="V13" i="3"/>
  <c r="P182" i="4"/>
  <c r="S182" i="4"/>
  <c r="V182" i="4"/>
  <c r="Y182" i="4"/>
  <c r="G162" i="4"/>
  <c r="J162" i="4"/>
  <c r="M162" i="4"/>
  <c r="V12" i="3"/>
  <c r="P162" i="4"/>
  <c r="S162" i="4"/>
  <c r="V162" i="4"/>
  <c r="Y162" i="4"/>
  <c r="G142" i="4"/>
  <c r="J142" i="4"/>
  <c r="M142" i="4"/>
  <c r="V10" i="3"/>
  <c r="J10" i="5"/>
  <c r="P142" i="4"/>
  <c r="S142" i="4"/>
  <c r="V142" i="4"/>
  <c r="Y142" i="4"/>
  <c r="G122" i="4"/>
  <c r="J122" i="4"/>
  <c r="M122" i="4"/>
  <c r="V9" i="3"/>
  <c r="J9" i="5"/>
  <c r="P122" i="4"/>
  <c r="S122" i="4"/>
  <c r="V122" i="4"/>
  <c r="Y122" i="4"/>
  <c r="G102" i="4"/>
  <c r="J102" i="4"/>
  <c r="M102" i="4"/>
  <c r="V8" i="3"/>
  <c r="J8" i="5"/>
  <c r="P102" i="4"/>
  <c r="S102" i="4"/>
  <c r="V102" i="4"/>
  <c r="Y102" i="4"/>
  <c r="Y82" i="4"/>
  <c r="G82" i="4"/>
  <c r="J82" i="4"/>
  <c r="M82" i="4"/>
  <c r="V7" i="3"/>
  <c r="J7" i="5"/>
  <c r="P82" i="4"/>
  <c r="S82" i="4"/>
  <c r="V82" i="4"/>
  <c r="D222" i="4"/>
  <c r="O16" i="3"/>
  <c r="D182" i="4"/>
  <c r="O13" i="3"/>
  <c r="D162" i="4"/>
  <c r="O12" i="3"/>
  <c r="D142" i="4"/>
  <c r="O10" i="3"/>
  <c r="C10" i="5"/>
  <c r="D122" i="4"/>
  <c r="O9" i="3"/>
  <c r="C9" i="5"/>
  <c r="D102" i="4"/>
  <c r="O8" i="3"/>
  <c r="C8" i="5"/>
  <c r="D82" i="4"/>
  <c r="O7" i="3"/>
  <c r="C7" i="5"/>
  <c r="Y62" i="4"/>
  <c r="G62" i="4"/>
  <c r="J62" i="4"/>
  <c r="M62" i="4"/>
  <c r="V6" i="3"/>
  <c r="J6" i="5"/>
  <c r="P62" i="4"/>
  <c r="S62" i="4"/>
  <c r="V62" i="4"/>
  <c r="D62" i="4"/>
  <c r="O6" i="3"/>
  <c r="C6" i="5"/>
  <c r="J42" i="4"/>
  <c r="G42" i="4"/>
  <c r="M42" i="4"/>
  <c r="V5" i="3"/>
  <c r="J5" i="5"/>
  <c r="P42" i="4"/>
  <c r="S42" i="4"/>
  <c r="V42" i="4"/>
  <c r="Y42" i="4"/>
  <c r="D42" i="4"/>
  <c r="O5" i="3"/>
  <c r="C5" i="5"/>
  <c r="J22" i="4"/>
  <c r="G4" i="3"/>
  <c r="M22" i="4"/>
  <c r="V4" i="3"/>
  <c r="J4" i="5"/>
  <c r="S22" i="4"/>
  <c r="V22" i="4"/>
  <c r="Y22" i="4"/>
  <c r="D4" i="3"/>
  <c r="L25" i="3"/>
  <c r="Q19" i="4"/>
  <c r="P22" i="4"/>
  <c r="C4" i="3"/>
  <c r="C5" i="3"/>
  <c r="L34" i="3"/>
  <c r="L35" i="3"/>
  <c r="L33" i="3"/>
  <c r="L37" i="3"/>
  <c r="L38" i="3"/>
  <c r="L40" i="3"/>
  <c r="L41" i="3"/>
  <c r="L27" i="3"/>
  <c r="L28" i="3"/>
  <c r="L29" i="3"/>
  <c r="L30" i="3"/>
  <c r="L31" i="3"/>
  <c r="C52" i="2"/>
  <c r="C12" i="3"/>
  <c r="D12" i="3"/>
  <c r="E12" i="3"/>
  <c r="F12" i="3"/>
  <c r="G12" i="3"/>
  <c r="H12" i="3"/>
  <c r="J12" i="3"/>
  <c r="J12" i="5"/>
  <c r="C13" i="3"/>
  <c r="C13" i="5"/>
  <c r="D13" i="3"/>
  <c r="E13" i="3"/>
  <c r="F13" i="3"/>
  <c r="G13" i="3"/>
  <c r="H13" i="3"/>
  <c r="J13" i="3"/>
  <c r="C14" i="3"/>
  <c r="C14" i="5"/>
  <c r="D14" i="3"/>
  <c r="E14" i="3"/>
  <c r="F14" i="3"/>
  <c r="G14" i="3"/>
  <c r="H14" i="3"/>
  <c r="J14" i="3"/>
  <c r="C16" i="3"/>
  <c r="D16" i="3"/>
  <c r="E16" i="3"/>
  <c r="F16" i="3"/>
  <c r="G16" i="3"/>
  <c r="H16" i="3"/>
  <c r="J16" i="3"/>
  <c r="C19" i="3"/>
  <c r="D19" i="3"/>
  <c r="E19" i="3"/>
  <c r="F19" i="3"/>
  <c r="G19" i="3"/>
  <c r="H19" i="3"/>
  <c r="J19" i="3"/>
  <c r="C20" i="3"/>
  <c r="D20" i="3"/>
  <c r="E20" i="3"/>
  <c r="F20" i="3"/>
  <c r="G20" i="3"/>
  <c r="H20" i="3"/>
  <c r="J20" i="3"/>
  <c r="C6" i="3"/>
  <c r="D6" i="3"/>
  <c r="E6" i="3"/>
  <c r="F6" i="3"/>
  <c r="G6" i="3"/>
  <c r="H6" i="3"/>
  <c r="J6" i="3"/>
  <c r="C7" i="3"/>
  <c r="D7" i="3"/>
  <c r="E7" i="3"/>
  <c r="F7" i="3"/>
  <c r="G7" i="3"/>
  <c r="H7" i="3"/>
  <c r="J7" i="3"/>
  <c r="C8" i="3"/>
  <c r="D8" i="3"/>
  <c r="E8" i="3"/>
  <c r="F8" i="3"/>
  <c r="G8" i="3"/>
  <c r="H8" i="3"/>
  <c r="J8" i="3"/>
  <c r="C9" i="3"/>
  <c r="D9" i="3"/>
  <c r="E9" i="3"/>
  <c r="F9" i="3"/>
  <c r="G9" i="3"/>
  <c r="H9" i="3"/>
  <c r="J9" i="3"/>
  <c r="C10" i="3"/>
  <c r="D10" i="3"/>
  <c r="E10" i="3"/>
  <c r="F10" i="3"/>
  <c r="G10" i="3"/>
  <c r="H10" i="3"/>
  <c r="J10" i="3"/>
  <c r="D5" i="3"/>
  <c r="E5" i="3"/>
  <c r="F5" i="3"/>
  <c r="G5" i="3"/>
  <c r="H5" i="3"/>
  <c r="J5" i="3"/>
  <c r="J4" i="3"/>
  <c r="H4" i="3"/>
  <c r="F4" i="3"/>
  <c r="E4" i="3"/>
  <c r="D34" i="2"/>
  <c r="G34" i="2"/>
  <c r="L26" i="3"/>
  <c r="D20" i="1"/>
  <c r="D22" i="1"/>
  <c r="Q16" i="3"/>
  <c r="P16" i="3"/>
  <c r="D16" i="5"/>
  <c r="R16" i="3"/>
  <c r="S16" i="3"/>
  <c r="G16" i="5"/>
  <c r="T16" i="3"/>
  <c r="U16" i="3"/>
  <c r="H16" i="5"/>
  <c r="H19" i="5"/>
  <c r="G19" i="5"/>
  <c r="F16" i="5"/>
  <c r="F19" i="5"/>
  <c r="E16" i="5"/>
  <c r="E19" i="5"/>
  <c r="D19" i="5"/>
  <c r="C16" i="5"/>
  <c r="C19" i="5"/>
  <c r="J19" i="5"/>
  <c r="J16" i="5"/>
  <c r="Q14" i="3"/>
  <c r="E14" i="5"/>
  <c r="U14" i="3"/>
  <c r="T14" i="3"/>
  <c r="H14" i="5"/>
  <c r="S14" i="3"/>
  <c r="G14" i="5"/>
  <c r="P14" i="3"/>
  <c r="D14" i="5"/>
  <c r="R14" i="3"/>
  <c r="J14" i="5"/>
  <c r="F14" i="5"/>
  <c r="S13" i="3"/>
  <c r="T13" i="3"/>
  <c r="H13" i="5"/>
  <c r="U13" i="3"/>
  <c r="P13" i="3"/>
  <c r="D13" i="5"/>
  <c r="Q13" i="3"/>
  <c r="E13" i="5"/>
  <c r="R13" i="3"/>
  <c r="F13" i="5"/>
  <c r="J13" i="5"/>
  <c r="G13" i="5"/>
  <c r="C12" i="5"/>
  <c r="Q12" i="3"/>
  <c r="P12" i="3"/>
  <c r="D12" i="5"/>
  <c r="R12" i="3"/>
  <c r="E12" i="5"/>
  <c r="S12" i="3"/>
  <c r="G12" i="5"/>
  <c r="T12" i="3"/>
  <c r="U12" i="3"/>
  <c r="H12" i="5"/>
  <c r="F12" i="5"/>
  <c r="S10" i="3"/>
  <c r="G10" i="5"/>
  <c r="T10" i="3"/>
  <c r="H10" i="5"/>
  <c r="U10" i="3"/>
  <c r="R10" i="3"/>
  <c r="F10" i="5"/>
  <c r="P10" i="3"/>
  <c r="D10" i="5"/>
  <c r="Q10" i="3"/>
  <c r="E10" i="5"/>
  <c r="S9" i="3"/>
  <c r="G9" i="5"/>
  <c r="T9" i="3"/>
  <c r="H9" i="5"/>
  <c r="U9" i="3"/>
  <c r="R9" i="3"/>
  <c r="F9" i="5"/>
  <c r="Q9" i="3"/>
  <c r="E9" i="5"/>
  <c r="P9" i="3"/>
  <c r="D9" i="5"/>
  <c r="R8" i="3"/>
  <c r="F8" i="5"/>
  <c r="P8" i="3"/>
  <c r="D8" i="5"/>
  <c r="Q8" i="3"/>
  <c r="E8" i="5"/>
  <c r="S8" i="3"/>
  <c r="G8" i="5"/>
  <c r="T8" i="3"/>
  <c r="H8" i="5"/>
  <c r="U8" i="3"/>
  <c r="P7" i="3"/>
  <c r="D7" i="5"/>
  <c r="Q7" i="3"/>
  <c r="E7" i="5"/>
  <c r="R7" i="3"/>
  <c r="F7" i="5"/>
  <c r="T7" i="3"/>
  <c r="H7" i="5"/>
  <c r="U7" i="3"/>
  <c r="S7" i="3"/>
  <c r="G7" i="5"/>
  <c r="U6" i="3"/>
  <c r="T6" i="3"/>
  <c r="H6" i="5"/>
  <c r="S6" i="3"/>
  <c r="G6" i="5"/>
  <c r="P6" i="3"/>
  <c r="D6" i="5"/>
  <c r="Q6" i="3"/>
  <c r="E6" i="5"/>
  <c r="R6" i="3"/>
  <c r="F6" i="5"/>
  <c r="U5" i="3"/>
  <c r="T5" i="3"/>
  <c r="H5" i="5"/>
  <c r="S5" i="3"/>
  <c r="G5" i="5"/>
  <c r="P5" i="3"/>
  <c r="D5" i="5"/>
  <c r="Q5" i="3"/>
  <c r="E5" i="5"/>
  <c r="R5" i="3"/>
  <c r="F5" i="5"/>
  <c r="S4" i="3"/>
  <c r="G4" i="5"/>
  <c r="U4" i="3"/>
  <c r="T4" i="3"/>
  <c r="H4" i="5"/>
  <c r="R4" i="3"/>
  <c r="F4" i="5"/>
  <c r="P4" i="3"/>
  <c r="D4" i="5"/>
  <c r="O9" i="1"/>
  <c r="Q4" i="3"/>
  <c r="E4" i="5"/>
  <c r="O9" i="5"/>
</calcChain>
</file>

<file path=xl/sharedStrings.xml><?xml version="1.0" encoding="utf-8"?>
<sst xmlns="http://schemas.openxmlformats.org/spreadsheetml/2006/main" count="924" uniqueCount="191">
  <si>
    <t>How to Use</t>
  </si>
  <si>
    <t>Select and Choose everything. Just click on the drop down box and select what you need SEE STATS ------&gt;           -------&gt;</t>
  </si>
  <si>
    <t>------&gt;</t>
  </si>
  <si>
    <t>Level 1 - 49 ONLY!            CP + Traits COMING SOON</t>
  </si>
  <si>
    <t>Weight</t>
  </si>
  <si>
    <t>Quality</t>
  </si>
  <si>
    <t>Level</t>
  </si>
  <si>
    <t>Trait</t>
  </si>
  <si>
    <t>What the set piece contains</t>
  </si>
  <si>
    <t>COMING SOON ENCHANTMENTS</t>
  </si>
  <si>
    <t>!Pick a Gear!</t>
  </si>
  <si>
    <t>!Enchantments! In Progress</t>
  </si>
  <si>
    <t>Body Stats</t>
  </si>
  <si>
    <t>Max Mag</t>
  </si>
  <si>
    <t>Mag Regen</t>
  </si>
  <si>
    <t>Spell Dmg</t>
  </si>
  <si>
    <t>Spell Crit</t>
  </si>
  <si>
    <t>BODY</t>
  </si>
  <si>
    <t>Light Head</t>
  </si>
  <si>
    <t>Legendary</t>
  </si>
  <si>
    <t>CP 160</t>
  </si>
  <si>
    <t>Divines</t>
  </si>
  <si>
    <t>Armor Enchantment</t>
  </si>
  <si>
    <t>Normal</t>
  </si>
  <si>
    <t>Light Shoulders</t>
  </si>
  <si>
    <t>1-5 Piece Sets</t>
  </si>
  <si>
    <t>Light Chest</t>
  </si>
  <si>
    <t>Max Stam</t>
  </si>
  <si>
    <t>Stam Regen</t>
  </si>
  <si>
    <t>Wpn Dmg</t>
  </si>
  <si>
    <t>Wpn Crit</t>
  </si>
  <si>
    <t>Light Arms</t>
  </si>
  <si>
    <t>Light Belt</t>
  </si>
  <si>
    <t>Light Pants</t>
  </si>
  <si>
    <t>Max HP</t>
  </si>
  <si>
    <t>HP Regen</t>
  </si>
  <si>
    <t>HP Taken</t>
  </si>
  <si>
    <t>Light Shoes</t>
  </si>
  <si>
    <t>Jewlery</t>
  </si>
  <si>
    <t>Necklace</t>
  </si>
  <si>
    <t>Jewlery Trait</t>
  </si>
  <si>
    <t>Jewlery Enchant</t>
  </si>
  <si>
    <t>Ring 1</t>
  </si>
  <si>
    <t>Epic</t>
  </si>
  <si>
    <t>Physical Resistance</t>
  </si>
  <si>
    <t>Spell Resistance</t>
  </si>
  <si>
    <t>Ring 2</t>
  </si>
  <si>
    <t>1st Bar</t>
  </si>
  <si>
    <t>Destro Staff</t>
  </si>
  <si>
    <t>Sharpened</t>
  </si>
  <si>
    <t>Weapon Enchant</t>
  </si>
  <si>
    <t>Enchantment Stats</t>
  </si>
  <si>
    <t>Weapon Trait</t>
  </si>
  <si>
    <t>2nd Bar</t>
  </si>
  <si>
    <t>Armor Trait</t>
  </si>
  <si>
    <t>Head</t>
  </si>
  <si>
    <t>Shoulders</t>
  </si>
  <si>
    <t>Chest</t>
  </si>
  <si>
    <t>Arms</t>
  </si>
  <si>
    <t>Belt</t>
  </si>
  <si>
    <t>Pants</t>
  </si>
  <si>
    <t>Shoes</t>
  </si>
  <si>
    <t>2 Handed</t>
  </si>
  <si>
    <t>Charged</t>
  </si>
  <si>
    <t>Arcane</t>
  </si>
  <si>
    <t>Heavy Head</t>
  </si>
  <si>
    <t>Heavy Shoulders</t>
  </si>
  <si>
    <t>Heavy Chest</t>
  </si>
  <si>
    <t>Heavy Arms</t>
  </si>
  <si>
    <t>Heavy Belt</t>
  </si>
  <si>
    <t>Heavy Pants</t>
  </si>
  <si>
    <t>Heavy Shoes</t>
  </si>
  <si>
    <t>Sword</t>
  </si>
  <si>
    <t>Impenetrable</t>
  </si>
  <si>
    <t>Decisive</t>
  </si>
  <si>
    <t>Healthy</t>
  </si>
  <si>
    <t>Medium Head</t>
  </si>
  <si>
    <t>Medium Shoulders</t>
  </si>
  <si>
    <t>Medium Chest</t>
  </si>
  <si>
    <t>Medium Arms</t>
  </si>
  <si>
    <t>Medium Belt</t>
  </si>
  <si>
    <t>Medium Pants</t>
  </si>
  <si>
    <t>Medium Shoes</t>
  </si>
  <si>
    <t>Fine</t>
  </si>
  <si>
    <t>Duel Weild</t>
  </si>
  <si>
    <t>Infused</t>
  </si>
  <si>
    <t>Defending</t>
  </si>
  <si>
    <t>Robust</t>
  </si>
  <si>
    <t>Supierior</t>
  </si>
  <si>
    <t>Bow</t>
  </si>
  <si>
    <t>Nirnhoned</t>
  </si>
  <si>
    <t>Prosperous</t>
  </si>
  <si>
    <t>Restro Staff</t>
  </si>
  <si>
    <t>Reinforced</t>
  </si>
  <si>
    <t>Powered</t>
  </si>
  <si>
    <t>Sturdy</t>
  </si>
  <si>
    <t>Precise</t>
  </si>
  <si>
    <t>Training</t>
  </si>
  <si>
    <t>Well-Fitted</t>
  </si>
  <si>
    <t>Glyph of Health</t>
  </si>
  <si>
    <t>Glyph of Flame</t>
  </si>
  <si>
    <t>Glyph of Increase Physical Harm</t>
  </si>
  <si>
    <t>Glyph of Magicka</t>
  </si>
  <si>
    <t>Glyph of Frost</t>
  </si>
  <si>
    <t>Glyph of Magical Harm</t>
  </si>
  <si>
    <t>Glyph of Stamina</t>
  </si>
  <si>
    <t>Glyph of Shock</t>
  </si>
  <si>
    <t>Glyph of Health Recovery</t>
  </si>
  <si>
    <t>Glyph of Prismatic Defense</t>
  </si>
  <si>
    <t>Glyph of Poison</t>
  </si>
  <si>
    <t>Glyph of Magicka Recorvery</t>
  </si>
  <si>
    <t>Glyph of Foulness</t>
  </si>
  <si>
    <t>Glyph of Stamina Recovery</t>
  </si>
  <si>
    <t>Weapon Dmg</t>
  </si>
  <si>
    <t>Glyph of Decrease Health</t>
  </si>
  <si>
    <t>Glyph of Reduce Spell Cost</t>
  </si>
  <si>
    <t>Weapon Crit</t>
  </si>
  <si>
    <t>Glyph of Hardening</t>
  </si>
  <si>
    <t>Glyph of Reduce Feat Cost</t>
  </si>
  <si>
    <t>Glyph of Absorb Health</t>
  </si>
  <si>
    <t>Glyph of Shielding</t>
  </si>
  <si>
    <t>Glyph of Absorb Magicka</t>
  </si>
  <si>
    <t>Glyph of Bashing</t>
  </si>
  <si>
    <t>Try this:</t>
  </si>
  <si>
    <t>Glyph of Absorb Stamina</t>
  </si>
  <si>
    <t>Glyph of Decrease Physical Harm</t>
  </si>
  <si>
    <t>A B C D</t>
  </si>
  <si>
    <t>Glyph of Weapon Damage</t>
  </si>
  <si>
    <t>Glyph of Decrease Spell Harm</t>
  </si>
  <si>
    <t>42 86 .05 =IF(A1*B1*C1&gt;200,200,A1*B1*C1)</t>
  </si>
  <si>
    <t>Glyph of Weakening</t>
  </si>
  <si>
    <t>Glyph of Flame Resist</t>
  </si>
  <si>
    <t>SPECIAL 5th PIECE BOUNUS!!!</t>
  </si>
  <si>
    <t xml:space="preserve">Glyph of Crushing </t>
  </si>
  <si>
    <t>Glyph of Frost Resist</t>
  </si>
  <si>
    <t>Random Non-Set Piece</t>
  </si>
  <si>
    <t>Glyph of Prismatic Onslaught</t>
  </si>
  <si>
    <t>Glyph of Shock Resist</t>
  </si>
  <si>
    <t>Slyph of Poison Resist</t>
  </si>
  <si>
    <t>Glyph of Disease Resist</t>
  </si>
  <si>
    <t>Glyph of Potion Speed</t>
  </si>
  <si>
    <t>Glyph of Potion Boost</t>
  </si>
  <si>
    <t>Hp Recovery</t>
  </si>
  <si>
    <t>Resistances</t>
  </si>
  <si>
    <t>135/4 XD</t>
  </si>
  <si>
    <r>
      <t>a</t>
    </r>
    <r>
      <rPr>
        <sz val="9"/>
        <color rgb="FF000000"/>
        <rFont val="MathJax_Main"/>
      </rPr>
      <t>5</t>
    </r>
    <r>
      <rPr>
        <sz val="13"/>
        <color rgb="FF000000"/>
        <rFont val="MathJax_Main"/>
      </rPr>
      <t>=</t>
    </r>
    <r>
      <rPr>
        <i/>
        <sz val="13"/>
        <color rgb="FF000000"/>
        <rFont val="MathJax_Math"/>
      </rPr>
      <t>a</t>
    </r>
    <r>
      <rPr>
        <sz val="9"/>
        <color rgb="FF000000"/>
        <rFont val="MathJax_Main"/>
      </rPr>
      <t>1</t>
    </r>
    <r>
      <rPr>
        <sz val="13"/>
        <color rgb="FF000000"/>
        <rFont val="MathJax_Main"/>
      </rPr>
      <t>+(5−1)</t>
    </r>
    <r>
      <rPr>
        <i/>
        <sz val="13"/>
        <color rgb="FF000000"/>
        <rFont val="MathJax_Math"/>
      </rPr>
      <t>d</t>
    </r>
  </si>
  <si>
    <t>Sup</t>
  </si>
  <si>
    <r>
      <t>d</t>
    </r>
    <r>
      <rPr>
        <sz val="13"/>
        <color rgb="FF000000"/>
        <rFont val="MathJax_Main"/>
      </rPr>
      <t>=19312</t>
    </r>
  </si>
  <si>
    <t>Legend</t>
  </si>
  <si>
    <t>SUM((11.25*Q24),(11.25*(IF(Q21="Normal"</t>
  </si>
  <si>
    <t>CP 10</t>
  </si>
  <si>
    <t>CP 20</t>
  </si>
  <si>
    <t>CP 30</t>
  </si>
  <si>
    <t>CP 40</t>
  </si>
  <si>
    <t>CP 50</t>
  </si>
  <si>
    <t>CP 60</t>
  </si>
  <si>
    <t>CP 70</t>
  </si>
  <si>
    <t>CP 80</t>
  </si>
  <si>
    <t>CP 90</t>
  </si>
  <si>
    <t>CP 100</t>
  </si>
  <si>
    <t>CP 110</t>
  </si>
  <si>
    <t>CP 120</t>
  </si>
  <si>
    <t>CP 130</t>
  </si>
  <si>
    <t>CP 140</t>
  </si>
  <si>
    <t>CP 150</t>
  </si>
  <si>
    <t>Level 1 - 49 ONLY</t>
  </si>
  <si>
    <t>CP Levels ONLY</t>
  </si>
  <si>
    <t>Stamina and/or Magicka Regen</t>
  </si>
  <si>
    <t>Maximum Stamina and/or Magicka</t>
  </si>
  <si>
    <t>Weapon and/or Spell Cirtical</t>
  </si>
  <si>
    <t>Weapon and/or Spell Damage</t>
  </si>
  <si>
    <t>Hp Regen</t>
  </si>
  <si>
    <t>Maximum Hp</t>
  </si>
  <si>
    <t>Health Taken</t>
  </si>
  <si>
    <t>Physical and/or Spell Resistances</t>
  </si>
  <si>
    <t>Hands</t>
  </si>
  <si>
    <t>Weapon 1</t>
  </si>
  <si>
    <t>Weapon 2</t>
  </si>
  <si>
    <t>Wrong</t>
  </si>
  <si>
    <t>Keeps adding</t>
  </si>
  <si>
    <t>+1 Every</t>
  </si>
  <si>
    <t>5 Levels</t>
  </si>
  <si>
    <t>IF # then XXX IF CP then XXX</t>
  </si>
  <si>
    <t>CP Level</t>
  </si>
  <si>
    <t>MOD</t>
  </si>
  <si>
    <t>Output</t>
  </si>
  <si>
    <t>Stats</t>
  </si>
  <si>
    <t>Bar #1 Weapon 1</t>
  </si>
  <si>
    <t>Bar #1 Weapon 2</t>
  </si>
  <si>
    <t>Bar #2 Weapon 1</t>
  </si>
  <si>
    <t>Bar #2  Weapon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</si>
</sst>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A0C8"/>
      <name val="Inherit"/>
    </font>
    <font>
      <sz val="9"/>
      <color rgb="FF000000"/>
      <name val="Verdana"/>
      <family val="2"/>
    </font>
    <font>
      <i/>
      <sz val="13"/>
      <color rgb="FF000000"/>
      <name val="MathJax_Math"/>
    </font>
    <font>
      <sz val="9"/>
      <color rgb="FF000000"/>
      <name val="MathJax_Main"/>
    </font>
    <font>
      <sz val="13"/>
      <color rgb="FF000000"/>
      <name val="MathJax_Main"/>
    </font>
    <font>
      <sz val="10"/>
      <color theme="1"/>
      <name val="Inherit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1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theme="1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0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 style="medium">
        <color theme="5" tint="-0.249977111117893"/>
      </bottom>
      <diagonal/>
    </border>
    <border>
      <left style="thick">
        <color theme="5" tint="-0.249977111117893"/>
      </left>
      <right style="medium">
        <color theme="1"/>
      </right>
      <top style="thick">
        <color theme="5" tint="-0.249977111117893"/>
      </top>
      <bottom/>
      <diagonal/>
    </border>
    <border>
      <left/>
      <right style="medium">
        <color theme="1"/>
      </right>
      <top style="thick">
        <color theme="5" tint="-0.249977111117893"/>
      </top>
      <bottom/>
      <diagonal/>
    </border>
    <border>
      <left style="medium">
        <color theme="1"/>
      </left>
      <right style="medium">
        <color theme="1"/>
      </right>
      <top style="thick">
        <color theme="5" tint="-0.249977111117893"/>
      </top>
      <bottom style="thin">
        <color theme="1"/>
      </bottom>
      <diagonal/>
    </border>
    <border>
      <left style="medium">
        <color theme="1"/>
      </left>
      <right style="thick">
        <color theme="5" tint="-0.249977111117893"/>
      </right>
      <top style="thick">
        <color theme="5" tint="-0.249977111117893"/>
      </top>
      <bottom/>
      <diagonal/>
    </border>
    <border>
      <left style="thick">
        <color theme="5" tint="-0.249977111117893"/>
      </left>
      <right style="medium">
        <color theme="1"/>
      </right>
      <top/>
      <bottom/>
      <diagonal/>
    </border>
    <border>
      <left style="medium">
        <color theme="1"/>
      </left>
      <right style="thick">
        <color theme="5" tint="-0.249977111117893"/>
      </right>
      <top style="thin">
        <color theme="1"/>
      </top>
      <bottom style="medium">
        <color theme="1"/>
      </bottom>
      <diagonal/>
    </border>
    <border>
      <left/>
      <right style="thick">
        <color theme="5" tint="-0.249977111117893"/>
      </right>
      <top/>
      <bottom/>
      <diagonal/>
    </border>
    <border>
      <left style="medium">
        <color theme="1"/>
      </left>
      <right style="thick">
        <color theme="5" tint="-0.249977111117893"/>
      </right>
      <top style="medium">
        <color theme="1"/>
      </top>
      <bottom/>
      <diagonal/>
    </border>
    <border>
      <left style="thin">
        <color theme="1"/>
      </left>
      <right style="thick">
        <color theme="5" tint="-0.249977111117893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ck">
        <color theme="5" tint="-0.249977111117893"/>
      </right>
      <top style="thin">
        <color theme="1"/>
      </top>
      <bottom style="medium">
        <color theme="1"/>
      </bottom>
      <diagonal/>
    </border>
    <border>
      <left/>
      <right style="thick">
        <color theme="5" tint="-0.249977111117893"/>
      </right>
      <top style="medium">
        <color theme="1"/>
      </top>
      <bottom style="thin">
        <color theme="1"/>
      </bottom>
      <diagonal/>
    </border>
    <border>
      <left/>
      <right/>
      <top style="thick">
        <color theme="5" tint="-0.249977111117893"/>
      </top>
      <bottom style="medium">
        <color indexed="64"/>
      </bottom>
      <diagonal/>
    </border>
    <border>
      <left/>
      <right style="thick">
        <color theme="5" tint="-0.249977111117893"/>
      </right>
      <top style="thick">
        <color theme="5" tint="-0.249977111117893"/>
      </top>
      <bottom style="medium">
        <color indexed="64"/>
      </bottom>
      <diagonal/>
    </border>
    <border>
      <left style="thick">
        <color theme="5" tint="-0.249977111117893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theme="5" tint="-0.249977111117893"/>
      </right>
      <top style="medium">
        <color indexed="64"/>
      </top>
      <bottom style="thin">
        <color indexed="64"/>
      </bottom>
      <diagonal/>
    </border>
    <border>
      <left style="thick">
        <color theme="5" tint="-0.249977111117893"/>
      </left>
      <right style="medium">
        <color indexed="64"/>
      </right>
      <top/>
      <bottom/>
      <diagonal/>
    </border>
    <border>
      <left style="thin">
        <color indexed="64"/>
      </left>
      <right style="thick">
        <color theme="5" tint="-0.249977111117893"/>
      </right>
      <top style="thin">
        <color indexed="64"/>
      </top>
      <bottom style="thin">
        <color indexed="64"/>
      </bottom>
      <diagonal/>
    </border>
    <border>
      <left style="thick">
        <color theme="5" tint="-0.249977111117893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theme="5" tint="-0.249977111117893"/>
      </right>
      <top style="thin">
        <color indexed="64"/>
      </top>
      <bottom/>
      <diagonal/>
    </border>
    <border>
      <left style="thin">
        <color indexed="64"/>
      </left>
      <right style="thick">
        <color theme="5" tint="-0.249977111117893"/>
      </right>
      <top style="thin">
        <color indexed="64"/>
      </top>
      <bottom style="medium">
        <color indexed="64"/>
      </bottom>
      <diagonal/>
    </border>
    <border>
      <left style="thick">
        <color theme="5" tint="-0.249977111117893"/>
      </left>
      <right style="medium">
        <color indexed="64"/>
      </right>
      <top/>
      <bottom style="thick">
        <color theme="5" tint="-0.249977111117893"/>
      </bottom>
      <diagonal/>
    </border>
    <border>
      <left/>
      <right style="thin">
        <color indexed="64"/>
      </right>
      <top style="thin">
        <color indexed="64"/>
      </top>
      <bottom style="thick">
        <color theme="5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5" tint="-0.249977111117893"/>
      </bottom>
      <diagonal/>
    </border>
    <border>
      <left style="thin">
        <color indexed="64"/>
      </left>
      <right style="thick">
        <color theme="5" tint="-0.249977111117893"/>
      </right>
      <top style="thin">
        <color indexed="64"/>
      </top>
      <bottom style="thick">
        <color theme="5" tint="-0.249977111117893"/>
      </bottom>
      <diagonal/>
    </border>
    <border>
      <left style="thin">
        <color indexed="64"/>
      </left>
      <right style="thick">
        <color theme="5" tint="-0.249977111117893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0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medium">
        <color theme="5" tint="-0.249977111117893"/>
      </left>
      <right style="medium">
        <color theme="5" tint="-0.249977111117893"/>
      </right>
      <top style="medium">
        <color theme="5" tint="-0.249977111117893"/>
      </top>
      <bottom/>
      <diagonal/>
    </border>
    <border>
      <left style="medium">
        <color theme="5" tint="-0.249977111117893"/>
      </left>
      <right style="medium">
        <color theme="5" tint="-0.249977111117893"/>
      </right>
      <top/>
      <bottom/>
      <diagonal/>
    </border>
    <border>
      <left style="medium">
        <color theme="5" tint="-0.249977111117893"/>
      </left>
      <right style="medium">
        <color theme="5" tint="-0.249977111117893"/>
      </right>
      <top/>
      <bottom style="medium">
        <color theme="5" tint="-0.249977111117893"/>
      </bottom>
      <diagonal/>
    </border>
    <border>
      <left/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 style="thick">
        <color theme="5" tint="-0.249977111117893"/>
      </right>
      <top style="thin">
        <color theme="1"/>
      </top>
      <bottom/>
      <diagonal/>
    </border>
    <border>
      <left/>
      <right/>
      <top style="medium">
        <color theme="5" tint="-0.249977111117893"/>
      </top>
      <bottom/>
      <diagonal/>
    </border>
    <border>
      <left/>
      <right style="medium">
        <color theme="5" tint="-0.249977111117893"/>
      </right>
      <top style="medium">
        <color theme="5" tint="-0.249977111117893"/>
      </top>
      <bottom/>
      <diagonal/>
    </border>
    <border>
      <left/>
      <right style="medium">
        <color theme="5" tint="-0.249977111117893"/>
      </right>
      <top/>
      <bottom/>
      <diagonal/>
    </border>
    <border>
      <left/>
      <right/>
      <top/>
      <bottom style="medium">
        <color theme="5" tint="-0.249977111117893"/>
      </bottom>
      <diagonal/>
    </border>
    <border>
      <left/>
      <right style="medium">
        <color theme="5" tint="-0.249977111117893"/>
      </right>
      <top/>
      <bottom style="medium">
        <color theme="5" tint="-0.249977111117893"/>
      </bottom>
      <diagonal/>
    </border>
    <border>
      <left style="medium">
        <color theme="5" tint="-0.249977111117893"/>
      </left>
      <right/>
      <top style="medium">
        <color theme="5" tint="-0.249977111117893"/>
      </top>
      <bottom/>
      <diagonal/>
    </border>
    <border>
      <left style="medium">
        <color theme="5" tint="-0.249977111117893"/>
      </left>
      <right/>
      <top/>
      <bottom/>
      <diagonal/>
    </border>
    <border>
      <left style="medium">
        <color theme="5" tint="-0.249977111117893"/>
      </left>
      <right/>
      <top/>
      <bottom style="medium">
        <color theme="5" tint="-0.249977111117893"/>
      </bottom>
      <diagonal/>
    </border>
  </borders>
  <cellStyleXfs count="1">
    <xf numFmtId="0" fontId="0" fillId="0" borderId="0"/>
  </cellStyleXfs>
  <cellXfs count="388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3" xfId="0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 indent="1"/>
    </xf>
    <xf numFmtId="0" fontId="0" fillId="0" borderId="14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1" fontId="0" fillId="5" borderId="5" xfId="0" applyNumberForma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1" fontId="0" fillId="5" borderId="27" xfId="0" applyNumberForma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1" fontId="0" fillId="5" borderId="32" xfId="0" applyNumberFormat="1" applyFill="1" applyBorder="1" applyAlignment="1">
      <alignment horizontal="center" vertical="center"/>
    </xf>
    <xf numFmtId="0" fontId="1" fillId="3" borderId="35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2" borderId="22" xfId="0" applyFill="1" applyBorder="1" applyAlignment="1">
      <alignment horizontal="center" vertical="center"/>
    </xf>
    <xf numFmtId="1" fontId="0" fillId="5" borderId="22" xfId="0" applyNumberForma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1" fontId="0" fillId="5" borderId="40" xfId="0" applyNumberForma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0" fontId="0" fillId="0" borderId="69" xfId="0" applyFill="1" applyBorder="1" applyAlignment="1">
      <alignment horizontal="center" vertical="center"/>
    </xf>
    <xf numFmtId="0" fontId="0" fillId="0" borderId="71" xfId="0" applyFill="1" applyBorder="1" applyAlignment="1">
      <alignment horizontal="center" vertical="center"/>
    </xf>
    <xf numFmtId="0" fontId="0" fillId="0" borderId="73" xfId="0" applyFill="1" applyBorder="1" applyAlignment="1">
      <alignment horizontal="center" vertical="center"/>
    </xf>
    <xf numFmtId="0" fontId="0" fillId="0" borderId="74" xfId="0" applyFill="1" applyBorder="1" applyAlignment="1">
      <alignment horizontal="center" vertical="center"/>
    </xf>
    <xf numFmtId="0" fontId="0" fillId="0" borderId="76" xfId="0" applyFill="1" applyBorder="1" applyAlignment="1">
      <alignment horizontal="center" vertical="center"/>
    </xf>
    <xf numFmtId="0" fontId="0" fillId="0" borderId="77" xfId="0" applyFill="1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6" borderId="54" xfId="0" applyFill="1" applyBorder="1" applyAlignment="1">
      <alignment vertical="center"/>
    </xf>
    <xf numFmtId="0" fontId="7" fillId="0" borderId="60" xfId="0" applyFont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vertical="center"/>
    </xf>
    <xf numFmtId="16" fontId="0" fillId="0" borderId="0" xfId="0" applyNumberFormat="1" applyAlignment="1">
      <alignment horizontal="center" vertical="center"/>
    </xf>
    <xf numFmtId="0" fontId="0" fillId="0" borderId="17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69" xfId="0" applyFill="1" applyBorder="1" applyAlignment="1" applyProtection="1">
      <alignment horizontal="center" vertical="center"/>
      <protection locked="0"/>
    </xf>
    <xf numFmtId="0" fontId="0" fillId="0" borderId="18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71" xfId="0" applyFill="1" applyBorder="1" applyAlignment="1" applyProtection="1">
      <alignment horizontal="center" vertical="center"/>
      <protection locked="0"/>
    </xf>
    <xf numFmtId="0" fontId="0" fillId="0" borderId="19" xfId="0" applyFill="1" applyBorder="1" applyAlignment="1" applyProtection="1">
      <alignment horizontal="center" vertical="center"/>
      <protection locked="0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74" xfId="0" applyFill="1" applyBorder="1" applyAlignment="1" applyProtection="1">
      <alignment horizontal="center" vertical="center"/>
      <protection locked="0"/>
    </xf>
    <xf numFmtId="0" fontId="0" fillId="0" borderId="21" xfId="0" applyFill="1" applyBorder="1" applyAlignment="1" applyProtection="1">
      <alignment horizontal="center" vertical="center"/>
      <protection locked="0"/>
    </xf>
    <xf numFmtId="0" fontId="0" fillId="0" borderId="15" xfId="0" applyFill="1" applyBorder="1" applyAlignment="1" applyProtection="1">
      <alignment horizontal="center" vertical="center"/>
      <protection locked="0"/>
    </xf>
    <xf numFmtId="0" fontId="0" fillId="0" borderId="79" xfId="0" applyFill="1" applyBorder="1" applyAlignment="1" applyProtection="1">
      <alignment horizontal="center" vertical="center"/>
      <protection locked="0"/>
    </xf>
    <xf numFmtId="0" fontId="0" fillId="0" borderId="20" xfId="0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center" vertical="center"/>
      <protection locked="0"/>
    </xf>
    <xf numFmtId="0" fontId="0" fillId="0" borderId="14" xfId="0" applyFill="1" applyBorder="1" applyAlignment="1" applyProtection="1">
      <alignment horizontal="center" vertical="center" wrapText="1"/>
      <protection locked="0"/>
    </xf>
    <xf numFmtId="0" fontId="0" fillId="0" borderId="73" xfId="0" applyFill="1" applyBorder="1" applyAlignment="1" applyProtection="1">
      <alignment horizontal="center" vertical="center" wrapText="1"/>
      <protection locked="0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69" xfId="0" applyFill="1" applyBorder="1" applyAlignment="1" applyProtection="1">
      <alignment horizontal="center" vertical="center" wrapText="1"/>
      <protection locked="0"/>
    </xf>
    <xf numFmtId="0" fontId="0" fillId="0" borderId="76" xfId="0" applyFill="1" applyBorder="1" applyAlignment="1" applyProtection="1">
      <alignment horizontal="center" vertical="center"/>
      <protection locked="0"/>
    </xf>
    <xf numFmtId="0" fontId="0" fillId="0" borderId="77" xfId="0" applyFill="1" applyBorder="1" applyAlignment="1" applyProtection="1">
      <alignment horizontal="center" vertical="center"/>
      <protection locked="0"/>
    </xf>
    <xf numFmtId="0" fontId="0" fillId="0" borderId="77" xfId="0" applyFill="1" applyBorder="1" applyAlignment="1" applyProtection="1">
      <alignment horizontal="center" vertical="center" wrapText="1"/>
      <protection locked="0"/>
    </xf>
    <xf numFmtId="0" fontId="0" fillId="0" borderId="78" xfId="0" applyFill="1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Fill="1"/>
    <xf numFmtId="0" fontId="0" fillId="7" borderId="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 wrapText="1"/>
    </xf>
    <xf numFmtId="0" fontId="0" fillId="9" borderId="37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41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 wrapText="1"/>
    </xf>
    <xf numFmtId="9" fontId="0" fillId="8" borderId="42" xfId="0" applyNumberFormat="1" applyFill="1" applyBorder="1" applyAlignment="1">
      <alignment horizontal="center" vertical="center"/>
    </xf>
    <xf numFmtId="9" fontId="0" fillId="8" borderId="39" xfId="0" applyNumberFormat="1" applyFill="1" applyBorder="1" applyAlignment="1">
      <alignment horizontal="center" vertical="center"/>
    </xf>
    <xf numFmtId="9" fontId="0" fillId="8" borderId="16" xfId="0" applyNumberFormat="1" applyFill="1" applyBorder="1" applyAlignment="1">
      <alignment horizontal="center" vertical="center"/>
    </xf>
    <xf numFmtId="9" fontId="0" fillId="8" borderId="29" xfId="0" applyNumberFormat="1" applyFill="1" applyBorder="1" applyAlignment="1">
      <alignment horizontal="center" vertical="center"/>
    </xf>
    <xf numFmtId="9" fontId="0" fillId="8" borderId="34" xfId="0" applyNumberForma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0" fontId="0" fillId="6" borderId="40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8" borderId="99" xfId="0" applyFill="1" applyBorder="1" applyAlignment="1">
      <alignment horizontal="center" vertical="center" wrapText="1"/>
    </xf>
    <xf numFmtId="0" fontId="1" fillId="3" borderId="100" xfId="0" applyFont="1" applyFill="1" applyBorder="1" applyAlignment="1">
      <alignment horizontal="center" vertical="center"/>
    </xf>
    <xf numFmtId="0" fontId="0" fillId="6" borderId="8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95" xfId="0" applyFill="1" applyBorder="1" applyAlignment="1">
      <alignment horizontal="center" vertical="center"/>
    </xf>
    <xf numFmtId="0" fontId="0" fillId="6" borderId="8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96" xfId="0" applyFill="1" applyBorder="1" applyAlignment="1">
      <alignment horizontal="center" vertical="center"/>
    </xf>
    <xf numFmtId="0" fontId="0" fillId="6" borderId="90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9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95" xfId="0" applyFill="1" applyBorder="1" applyAlignment="1">
      <alignment horizontal="center" vertical="center"/>
    </xf>
    <xf numFmtId="0" fontId="0" fillId="5" borderId="85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94" xfId="0" applyFill="1" applyBorder="1" applyAlignment="1">
      <alignment horizontal="center" vertical="center"/>
    </xf>
    <xf numFmtId="0" fontId="0" fillId="5" borderId="86" xfId="0" applyFill="1" applyBorder="1" applyAlignment="1">
      <alignment horizontal="center" vertical="center"/>
    </xf>
    <xf numFmtId="0" fontId="0" fillId="11" borderId="0" xfId="0" applyFont="1" applyFill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0" fontId="0" fillId="11" borderId="95" xfId="0" applyFont="1" applyFill="1" applyBorder="1" applyAlignment="1">
      <alignment horizontal="center" vertical="center"/>
    </xf>
    <xf numFmtId="0" fontId="0" fillId="11" borderId="85" xfId="0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11" borderId="15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0" fillId="11" borderId="94" xfId="0" applyFont="1" applyFill="1" applyBorder="1" applyAlignment="1">
      <alignment horizontal="center" vertical="center"/>
    </xf>
    <xf numFmtId="0" fontId="0" fillId="11" borderId="86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95" xfId="0" applyFill="1" applyBorder="1" applyAlignment="1">
      <alignment horizontal="center" vertical="center"/>
    </xf>
    <xf numFmtId="0" fontId="0" fillId="10" borderId="85" xfId="0" applyFill="1" applyBorder="1" applyAlignment="1">
      <alignment horizontal="center" vertical="center"/>
    </xf>
    <xf numFmtId="0" fontId="0" fillId="10" borderId="97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94" xfId="0" applyFill="1" applyBorder="1" applyAlignment="1">
      <alignment horizontal="center" vertical="center"/>
    </xf>
    <xf numFmtId="0" fontId="0" fillId="10" borderId="86" xfId="0" applyFill="1" applyBorder="1" applyAlignment="1">
      <alignment horizontal="center" vertical="center"/>
    </xf>
    <xf numFmtId="0" fontId="0" fillId="10" borderId="9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3" xfId="0" applyFill="1" applyBorder="1" applyAlignment="1">
      <alignment horizontal="center" vertical="center"/>
    </xf>
    <xf numFmtId="0" fontId="0" fillId="2" borderId="85" xfId="0" applyFill="1" applyBorder="1" applyAlignment="1">
      <alignment horizontal="center" vertical="center"/>
    </xf>
    <xf numFmtId="0" fontId="0" fillId="2" borderId="9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9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84" xfId="0" applyFill="1" applyBorder="1" applyAlignment="1">
      <alignment horizontal="center" vertical="center"/>
    </xf>
    <xf numFmtId="0" fontId="0" fillId="2" borderId="86" xfId="0" applyFill="1" applyBorder="1" applyAlignment="1">
      <alignment horizontal="center" vertical="center"/>
    </xf>
    <xf numFmtId="0" fontId="0" fillId="2" borderId="9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95" xfId="0" applyFill="1" applyBorder="1" applyAlignment="1">
      <alignment horizontal="center" vertical="center"/>
    </xf>
    <xf numFmtId="0" fontId="0" fillId="7" borderId="85" xfId="0" applyFill="1" applyBorder="1" applyAlignment="1">
      <alignment horizontal="center" vertical="center"/>
    </xf>
    <xf numFmtId="0" fontId="0" fillId="7" borderId="97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4" xfId="0" applyFill="1" applyBorder="1" applyAlignment="1">
      <alignment horizontal="center" vertical="center"/>
    </xf>
    <xf numFmtId="0" fontId="0" fillId="7" borderId="94" xfId="0" applyFill="1" applyBorder="1" applyAlignment="1">
      <alignment horizontal="center" vertical="center"/>
    </xf>
    <xf numFmtId="0" fontId="0" fillId="7" borderId="86" xfId="0" applyFill="1" applyBorder="1" applyAlignment="1">
      <alignment horizontal="center" vertical="center"/>
    </xf>
    <xf numFmtId="0" fontId="0" fillId="7" borderId="98" xfId="0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95" xfId="0" applyFill="1" applyBorder="1" applyAlignment="1">
      <alignment horizontal="center" vertical="center"/>
    </xf>
    <xf numFmtId="0" fontId="0" fillId="9" borderId="85" xfId="0" applyFill="1" applyBorder="1" applyAlignment="1">
      <alignment horizontal="center" vertical="center"/>
    </xf>
    <xf numFmtId="0" fontId="0" fillId="9" borderId="97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94" xfId="0" applyFill="1" applyBorder="1" applyAlignment="1">
      <alignment horizontal="center" vertical="center"/>
    </xf>
    <xf numFmtId="0" fontId="0" fillId="9" borderId="86" xfId="0" applyFill="1" applyBorder="1" applyAlignment="1">
      <alignment horizontal="center" vertical="center"/>
    </xf>
    <xf numFmtId="0" fontId="0" fillId="9" borderId="98" xfId="0" applyFill="1" applyBorder="1" applyAlignment="1">
      <alignment horizontal="center" vertical="center"/>
    </xf>
    <xf numFmtId="0" fontId="0" fillId="9" borderId="82" xfId="0" applyFill="1" applyBorder="1" applyAlignment="1">
      <alignment horizontal="center" vertical="center" wrapText="1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7" borderId="8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2" borderId="82" xfId="0" applyFill="1" applyBorder="1" applyAlignment="1">
      <alignment horizontal="center" vertical="center" wrapText="1"/>
    </xf>
    <xf numFmtId="0" fontId="0" fillId="10" borderId="82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8" borderId="8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0" borderId="102" xfId="0" applyBorder="1" applyAlignment="1">
      <alignment horizontal="center" vertical="center"/>
    </xf>
    <xf numFmtId="0" fontId="0" fillId="0" borderId="103" xfId="0" applyBorder="1" applyAlignment="1">
      <alignment horizontal="center" vertical="center"/>
    </xf>
    <xf numFmtId="0" fontId="0" fillId="9" borderId="83" xfId="0" applyFill="1" applyBorder="1" applyAlignment="1">
      <alignment horizontal="center" vertical="center"/>
    </xf>
    <xf numFmtId="0" fontId="0" fillId="4" borderId="0" xfId="0" applyFill="1" applyBorder="1"/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 wrapText="1"/>
    </xf>
    <xf numFmtId="0" fontId="0" fillId="7" borderId="40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8" borderId="90" xfId="0" applyFill="1" applyBorder="1" applyAlignment="1">
      <alignment horizontal="center" vertical="center"/>
    </xf>
    <xf numFmtId="0" fontId="0" fillId="8" borderId="104" xfId="0" applyFill="1" applyBorder="1" applyAlignment="1">
      <alignment horizontal="center" vertical="center"/>
    </xf>
    <xf numFmtId="0" fontId="0" fillId="8" borderId="105" xfId="0" applyFill="1" applyBorder="1" applyAlignment="1">
      <alignment horizontal="center" vertical="center"/>
    </xf>
    <xf numFmtId="0" fontId="0" fillId="8" borderId="106" xfId="0" applyFill="1" applyBorder="1" applyAlignment="1">
      <alignment horizontal="center" vertical="center"/>
    </xf>
    <xf numFmtId="0" fontId="0" fillId="0" borderId="0" xfId="0" applyFont="1" applyFill="1"/>
    <xf numFmtId="0" fontId="0" fillId="8" borderId="107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1" fillId="13" borderId="108" xfId="0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1" fillId="13" borderId="109" xfId="0" applyFont="1" applyFill="1" applyBorder="1" applyAlignment="1">
      <alignment horizontal="center" vertical="center"/>
    </xf>
    <xf numFmtId="0" fontId="1" fillId="13" borderId="36" xfId="0" applyFont="1" applyFill="1" applyBorder="1" applyAlignment="1">
      <alignment horizontal="center" vertical="center"/>
    </xf>
    <xf numFmtId="0" fontId="0" fillId="8" borderId="85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95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9" fontId="0" fillId="8" borderId="94" xfId="0" applyNumberFormat="1" applyFill="1" applyBorder="1" applyAlignment="1">
      <alignment horizontal="center" vertical="center"/>
    </xf>
    <xf numFmtId="9" fontId="0" fillId="8" borderId="86" xfId="0" applyNumberFormat="1" applyFill="1" applyBorder="1" applyAlignment="1">
      <alignment horizontal="center" vertical="center"/>
    </xf>
    <xf numFmtId="9" fontId="0" fillId="8" borderId="6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7" borderId="113" xfId="0" applyFill="1" applyBorder="1" applyAlignment="1">
      <alignment horizontal="center" vertical="center"/>
    </xf>
    <xf numFmtId="0" fontId="0" fillId="7" borderId="112" xfId="0" applyFill="1" applyBorder="1" applyAlignment="1">
      <alignment horizontal="center" vertical="center"/>
    </xf>
    <xf numFmtId="0" fontId="0" fillId="2" borderId="112" xfId="0" applyFill="1" applyBorder="1" applyAlignment="1">
      <alignment horizontal="center" vertical="center"/>
    </xf>
    <xf numFmtId="0" fontId="0" fillId="10" borderId="112" xfId="0" applyFill="1" applyBorder="1" applyAlignment="1">
      <alignment horizontal="center" vertical="center"/>
    </xf>
    <xf numFmtId="0" fontId="0" fillId="6" borderId="112" xfId="0" applyFill="1" applyBorder="1" applyAlignment="1">
      <alignment horizontal="center" vertical="center"/>
    </xf>
    <xf numFmtId="9" fontId="0" fillId="8" borderId="115" xfId="0" applyNumberFormat="1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5" borderId="44" xfId="0" applyFill="1" applyBorder="1" applyAlignment="1">
      <alignment horizontal="center" vertical="center" wrapText="1"/>
    </xf>
    <xf numFmtId="0" fontId="0" fillId="8" borderId="43" xfId="0" applyFill="1" applyBorder="1" applyAlignment="1">
      <alignment horizontal="center" vertical="center" wrapText="1"/>
    </xf>
    <xf numFmtId="0" fontId="0" fillId="9" borderId="111" xfId="0" applyFill="1" applyBorder="1" applyAlignment="1">
      <alignment horizontal="center" vertical="center" wrapText="1"/>
    </xf>
    <xf numFmtId="0" fontId="0" fillId="3" borderId="117" xfId="0" applyFill="1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0" fillId="0" borderId="120" xfId="0" applyBorder="1" applyAlignment="1">
      <alignment horizontal="center" vertical="center"/>
    </xf>
    <xf numFmtId="0" fontId="0" fillId="5" borderId="112" xfId="0" applyFill="1" applyBorder="1" applyAlignment="1">
      <alignment horizontal="center" vertical="center"/>
    </xf>
    <xf numFmtId="0" fontId="0" fillId="0" borderId="121" xfId="0" applyBorder="1" applyAlignment="1">
      <alignment horizontal="center" vertical="center" wrapText="1"/>
    </xf>
    <xf numFmtId="0" fontId="1" fillId="13" borderId="110" xfId="0" applyFont="1" applyFill="1" applyBorder="1" applyAlignment="1">
      <alignment horizontal="center" vertical="center"/>
    </xf>
    <xf numFmtId="0" fontId="1" fillId="13" borderId="100" xfId="0" applyFont="1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7" borderId="122" xfId="0" applyFill="1" applyBorder="1" applyAlignment="1">
      <alignment horizontal="center" vertical="center"/>
    </xf>
    <xf numFmtId="0" fontId="0" fillId="2" borderId="122" xfId="0" applyFill="1" applyBorder="1" applyAlignment="1">
      <alignment horizontal="center" vertical="center"/>
    </xf>
    <xf numFmtId="0" fontId="0" fillId="10" borderId="122" xfId="0" applyFill="1" applyBorder="1" applyAlignment="1">
      <alignment horizontal="center" vertical="center"/>
    </xf>
    <xf numFmtId="0" fontId="0" fillId="6" borderId="122" xfId="0" applyFill="1" applyBorder="1" applyAlignment="1">
      <alignment horizontal="center" vertical="center"/>
    </xf>
    <xf numFmtId="0" fontId="0" fillId="5" borderId="122" xfId="0" applyFill="1" applyBorder="1" applyAlignment="1">
      <alignment horizontal="center" vertical="center"/>
    </xf>
    <xf numFmtId="9" fontId="0" fillId="8" borderId="123" xfId="0" applyNumberFormat="1" applyFill="1" applyBorder="1" applyAlignment="1">
      <alignment horizontal="center" vertical="center"/>
    </xf>
    <xf numFmtId="0" fontId="0" fillId="9" borderId="114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2" borderId="113" xfId="0" applyFill="1" applyBorder="1" applyAlignment="1">
      <alignment horizontal="center" vertical="center"/>
    </xf>
    <xf numFmtId="0" fontId="0" fillId="10" borderId="113" xfId="0" applyFill="1" applyBorder="1" applyAlignment="1">
      <alignment horizontal="center" vertical="center"/>
    </xf>
    <xf numFmtId="0" fontId="0" fillId="6" borderId="113" xfId="0" applyFill="1" applyBorder="1" applyAlignment="1">
      <alignment horizontal="center" vertical="center"/>
    </xf>
    <xf numFmtId="0" fontId="0" fillId="5" borderId="113" xfId="0" applyFill="1" applyBorder="1" applyAlignment="1">
      <alignment horizontal="center" vertical="center"/>
    </xf>
    <xf numFmtId="9" fontId="0" fillId="8" borderId="124" xfId="0" applyNumberFormat="1" applyFill="1" applyBorder="1" applyAlignment="1">
      <alignment horizontal="center" vertical="center"/>
    </xf>
    <xf numFmtId="0" fontId="0" fillId="12" borderId="56" xfId="0" applyFill="1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0" fillId="12" borderId="57" xfId="0" applyFill="1" applyBorder="1" applyAlignment="1">
      <alignment horizontal="center" vertical="center"/>
    </xf>
    <xf numFmtId="0" fontId="0" fillId="12" borderId="45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0" fillId="12" borderId="62" xfId="0" applyFill="1" applyBorder="1" applyAlignment="1">
      <alignment horizontal="center" vertical="center"/>
    </xf>
    <xf numFmtId="0" fontId="0" fillId="12" borderId="60" xfId="0" applyFill="1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4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0" fontId="0" fillId="0" borderId="136" xfId="0" applyBorder="1" applyAlignment="1">
      <alignment horizontal="center" vertical="center"/>
    </xf>
    <xf numFmtId="0" fontId="0" fillId="0" borderId="132" xfId="0" applyBorder="1" applyAlignment="1">
      <alignment horizontal="center" vertical="center" wrapText="1"/>
    </xf>
    <xf numFmtId="0" fontId="0" fillId="0" borderId="13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34" xfId="0" applyBorder="1" applyAlignment="1">
      <alignment horizontal="center" vertical="center" wrapText="1"/>
    </xf>
    <xf numFmtId="0" fontId="0" fillId="0" borderId="125" xfId="0" applyBorder="1" applyAlignment="1">
      <alignment horizontal="center" vertical="center" wrapText="1"/>
    </xf>
    <xf numFmtId="0" fontId="0" fillId="0" borderId="126" xfId="0" applyBorder="1" applyAlignment="1">
      <alignment horizontal="center" vertical="center" wrapText="1"/>
    </xf>
    <xf numFmtId="0" fontId="0" fillId="0" borderId="127" xfId="0" applyBorder="1" applyAlignment="1">
      <alignment horizontal="center" vertical="center" wrapText="1"/>
    </xf>
    <xf numFmtId="0" fontId="0" fillId="0" borderId="137" xfId="0" applyBorder="1" applyAlignment="1">
      <alignment horizontal="center" vertical="center" wrapText="1"/>
    </xf>
    <xf numFmtId="0" fontId="0" fillId="0" borderId="138" xfId="0" applyBorder="1" applyAlignment="1">
      <alignment horizontal="center" vertical="center" wrapText="1"/>
    </xf>
    <xf numFmtId="0" fontId="0" fillId="0" borderId="138" xfId="0" applyBorder="1" applyAlignment="1">
      <alignment horizontal="center" vertical="center"/>
    </xf>
    <xf numFmtId="0" fontId="0" fillId="0" borderId="13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quotePrefix="1" applyFill="1" applyBorder="1" applyAlignment="1">
      <alignment horizontal="center" vertical="center" textRotation="180"/>
    </xf>
    <xf numFmtId="0" fontId="0" fillId="0" borderId="66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/>
    </xf>
    <xf numFmtId="0" fontId="0" fillId="0" borderId="7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5" xfId="0" applyFill="1" applyBorder="1" applyAlignment="1">
      <alignment horizontal="center" vertical="center"/>
    </xf>
    <xf numFmtId="0" fontId="0" fillId="0" borderId="70" xfId="0" applyFill="1" applyBorder="1" applyAlignment="1">
      <alignment horizontal="center" vertical="center"/>
    </xf>
    <xf numFmtId="0" fontId="0" fillId="0" borderId="68" xfId="0" applyFont="1" applyFill="1" applyBorder="1" applyAlignment="1">
      <alignment horizontal="center" vertical="center" wrapText="1"/>
    </xf>
    <xf numFmtId="0" fontId="0" fillId="0" borderId="70" xfId="0" applyFont="1" applyFill="1" applyBorder="1" applyAlignment="1">
      <alignment horizontal="center" vertical="center" wrapText="1"/>
    </xf>
    <xf numFmtId="0" fontId="0" fillId="0" borderId="72" xfId="0" applyFont="1" applyFill="1" applyBorder="1" applyAlignment="1">
      <alignment horizontal="center" vertical="center" wrapText="1"/>
    </xf>
    <xf numFmtId="0" fontId="0" fillId="12" borderId="53" xfId="0" applyFill="1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12" borderId="128" xfId="0" applyFill="1" applyBorder="1" applyAlignment="1">
      <alignment horizontal="center" vertical="center"/>
    </xf>
    <xf numFmtId="0" fontId="0" fillId="12" borderId="129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130" xfId="0" applyBorder="1" applyAlignment="1">
      <alignment horizontal="center" vertical="center"/>
    </xf>
    <xf numFmtId="0" fontId="0" fillId="0" borderId="131" xfId="0" applyBorder="1" applyAlignment="1">
      <alignment horizontal="center" vertical="center"/>
    </xf>
    <xf numFmtId="0" fontId="0" fillId="12" borderId="48" xfId="0" applyFill="1" applyBorder="1" applyAlignment="1">
      <alignment horizontal="center" vertical="center"/>
    </xf>
    <xf numFmtId="0" fontId="0" fillId="12" borderId="63" xfId="0" applyFill="1" applyBorder="1" applyAlignment="1">
      <alignment horizontal="center" vertical="center"/>
    </xf>
    <xf numFmtId="0" fontId="0" fillId="12" borderId="46" xfId="0" applyFill="1" applyBorder="1" applyAlignment="1">
      <alignment horizontal="center" vertical="center"/>
    </xf>
    <xf numFmtId="0" fontId="0" fillId="12" borderId="64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9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 wrapText="1"/>
    </xf>
  </cellXfs>
  <cellStyles count="1">
    <cellStyle name="Normal" xfId="0" builtinId="0"/>
  </cellStyles>
  <dxfs count="180"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 patternType="solid">
          <fgColor auto="1"/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36C07"/>
      <color rgb="FFD6FED6"/>
      <color rgb="FFE1F6FF"/>
      <color rgb="FFFFDDFB"/>
      <color rgb="FFFDFEE2"/>
      <color rgb="FF6AA4D8"/>
      <color rgb="FF9954CC"/>
      <color rgb="FF66FFCC"/>
      <color rgb="FF06C6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8"/>
  <sheetViews>
    <sheetView tabSelected="1" topLeftCell="A13" zoomScale="80" zoomScaleNormal="80" workbookViewId="0" xr3:uid="{AEA406A1-0E4B-5B11-9CD5-51D6E497D94C}">
      <selection activeCell="H19" sqref="H19"/>
    </sheetView>
  </sheetViews>
  <sheetFormatPr defaultRowHeight="15"/>
  <cols>
    <col min="1" max="2" width="9.140625" style="1"/>
    <col min="3" max="3" width="12" style="1" customWidth="1"/>
    <col min="4" max="4" width="16.85546875" style="1" customWidth="1"/>
    <col min="5" max="5" width="11.85546875" style="1" customWidth="1"/>
    <col min="6" max="6" width="9.85546875" style="1" customWidth="1"/>
    <col min="7" max="7" width="13.85546875" style="1" customWidth="1"/>
    <col min="8" max="8" width="28.85546875" style="1" customWidth="1"/>
    <col min="9" max="9" width="33.7109375" style="1" customWidth="1"/>
    <col min="10" max="10" width="10.42578125" style="1" customWidth="1"/>
    <col min="11" max="13" width="9.140625" style="1"/>
    <col min="14" max="14" width="16.140625" style="1" customWidth="1"/>
    <col min="15" max="15" width="11.5703125" style="1" customWidth="1"/>
    <col min="16" max="16" width="12.5703125" style="1" customWidth="1"/>
    <col min="17" max="17" width="12.42578125" style="1" customWidth="1"/>
    <col min="18" max="18" width="11" style="1" customWidth="1"/>
    <col min="19" max="16384" width="9.140625" style="1"/>
  </cols>
  <sheetData>
    <row r="2" spans="2:19">
      <c r="B2" s="318"/>
      <c r="C2" s="318" t="s">
        <v>0</v>
      </c>
      <c r="D2" s="318"/>
      <c r="E2" s="318"/>
      <c r="F2" s="318"/>
      <c r="G2" s="318"/>
      <c r="H2" s="318"/>
      <c r="I2" s="318"/>
      <c r="K2" s="318"/>
      <c r="L2" s="318"/>
      <c r="M2" s="318"/>
      <c r="N2" s="318"/>
      <c r="O2" s="318"/>
      <c r="P2" s="318"/>
      <c r="Q2" s="318"/>
      <c r="R2" s="318"/>
      <c r="S2" s="318"/>
    </row>
    <row r="3" spans="2:19" ht="15" customHeight="1">
      <c r="B3" s="318"/>
      <c r="C3" s="341" t="s">
        <v>1</v>
      </c>
      <c r="D3" s="341"/>
      <c r="E3" s="341"/>
      <c r="F3" s="341"/>
      <c r="G3" s="341"/>
      <c r="H3" s="341"/>
      <c r="I3" s="341"/>
      <c r="J3" s="1" t="s">
        <v>2</v>
      </c>
      <c r="K3" s="318" t="s">
        <v>2</v>
      </c>
      <c r="L3" s="318" t="s">
        <v>2</v>
      </c>
      <c r="M3" s="80" t="s">
        <v>2</v>
      </c>
      <c r="N3" s="342" t="s">
        <v>2</v>
      </c>
      <c r="O3" s="318"/>
      <c r="P3" s="318"/>
      <c r="Q3" s="318"/>
      <c r="R3" s="318"/>
      <c r="S3" s="318"/>
    </row>
    <row r="4" spans="2:19" ht="15.75" thickBot="1">
      <c r="B4" s="318"/>
      <c r="K4" s="318"/>
      <c r="L4" s="318"/>
      <c r="M4" s="318"/>
      <c r="N4" s="342"/>
      <c r="O4" s="318"/>
      <c r="P4" s="318"/>
      <c r="Q4" s="318"/>
      <c r="R4" s="318"/>
      <c r="S4" s="318"/>
    </row>
    <row r="5" spans="2:19" ht="15.75" thickBot="1">
      <c r="B5" s="318"/>
      <c r="C5" s="318"/>
      <c r="D5" s="338" t="s">
        <v>3</v>
      </c>
      <c r="E5" s="339"/>
      <c r="F5" s="339"/>
      <c r="G5" s="339"/>
      <c r="H5" s="340"/>
      <c r="I5" s="318"/>
      <c r="K5" s="318"/>
      <c r="L5" s="318"/>
      <c r="M5" s="318"/>
      <c r="N5" s="342"/>
      <c r="O5" s="318"/>
      <c r="P5" s="318"/>
      <c r="Q5" s="318"/>
      <c r="R5" s="318"/>
      <c r="S5" s="318"/>
    </row>
    <row r="6" spans="2:19" ht="15.75" thickBot="1">
      <c r="B6" s="318"/>
      <c r="C6" s="318"/>
      <c r="D6" s="315" t="s">
        <v>4</v>
      </c>
      <c r="E6" s="79" t="s">
        <v>5</v>
      </c>
      <c r="F6" s="316" t="s">
        <v>6</v>
      </c>
      <c r="G6" s="79" t="s">
        <v>7</v>
      </c>
      <c r="H6" s="317" t="s">
        <v>8</v>
      </c>
      <c r="I6" s="349" t="s">
        <v>9</v>
      </c>
      <c r="J6" s="350"/>
      <c r="K6" s="350"/>
      <c r="L6" s="351"/>
      <c r="M6" s="318"/>
      <c r="N6" s="318"/>
      <c r="O6" s="318"/>
      <c r="P6" s="318"/>
      <c r="Q6" s="318"/>
      <c r="R6" s="318"/>
      <c r="S6" s="318"/>
    </row>
    <row r="7" spans="2:19" ht="15.75" thickBot="1">
      <c r="O7" s="318"/>
      <c r="P7" s="318"/>
      <c r="Q7" s="318"/>
      <c r="R7" s="318"/>
    </row>
    <row r="8" spans="2:19" ht="16.5" thickTop="1" thickBot="1">
      <c r="B8" s="318"/>
      <c r="C8" s="52"/>
      <c r="D8" s="343" t="s">
        <v>10</v>
      </c>
      <c r="E8" s="343"/>
      <c r="F8" s="343"/>
      <c r="G8" s="343"/>
      <c r="H8" s="344"/>
      <c r="I8" s="343" t="s">
        <v>11</v>
      </c>
      <c r="J8" s="343"/>
      <c r="K8" s="343"/>
      <c r="L8" s="344"/>
      <c r="M8" s="318"/>
      <c r="N8" s="345" t="s">
        <v>12</v>
      </c>
      <c r="O8" s="307" t="s">
        <v>13</v>
      </c>
      <c r="P8" s="40" t="s">
        <v>14</v>
      </c>
      <c r="Q8" s="309" t="s">
        <v>15</v>
      </c>
      <c r="R8" s="41" t="s">
        <v>16</v>
      </c>
      <c r="S8" s="318"/>
    </row>
    <row r="9" spans="2:19" ht="15.75" thickBot="1">
      <c r="B9" s="318"/>
      <c r="C9" s="353" t="s">
        <v>17</v>
      </c>
      <c r="D9" s="57" t="s">
        <v>18</v>
      </c>
      <c r="E9" s="58" t="s">
        <v>19</v>
      </c>
      <c r="F9" s="58" t="s">
        <v>20</v>
      </c>
      <c r="G9" s="58" t="s">
        <v>21</v>
      </c>
      <c r="H9" s="59" t="s">
        <v>13</v>
      </c>
      <c r="I9" s="14" t="s">
        <v>22</v>
      </c>
      <c r="J9" s="11" t="s">
        <v>23</v>
      </c>
      <c r="K9" s="11">
        <v>1</v>
      </c>
      <c r="L9" s="43"/>
      <c r="N9" s="346"/>
      <c r="O9" s="308">
        <f>SUM(IF($H$15="Max Mag",'Total Stats Referance Sheet'!D10,0)+IF($H$14="Max Mag",'Total Stats Referance Sheet'!D9,0)+IF($H$13="Max Mag",'Total Stats Referance Sheet'!D8,0)+IF($H$12="Max Mag",'Total Stats Referance Sheet'!D7,0)+IF($H$11="Max Mag",'Total Stats Referance Sheet'!D6,0)+IF($H$10="Max Mag",'Total Stats Referance Sheet'!D5,0)+IF($H$9="Max Mag",'Total Stats Referance Sheet'!D4,0)+IF($H$16="Max Mag",'Total Stats Referance Sheet'!D12,0)+IF($H$17="Max Mag",'Total Stats Referance Sheet'!D13,0)+IF($H$18="Max Mag",'Total Stats Referance Sheet'!D14,0)+IF($H$19="Max Mag",'Total Stats Referance Sheet'!D16,0)+IF($H$20="Max Mag",'Total Stats Referance Sheet'!D17,0)+IF($H$21="Max Mag",'Total Stats Referance Sheet'!D19,0)+IF($H$22="Max Mag",'Total Stats Referance Sheet'!D20,0))</f>
        <v>967</v>
      </c>
      <c r="P9" s="36">
        <f>SUM(IF($H$15="Mag Regen",'Total Stats Referance Sheet'!C10,0)+IF($H$14="Mag Regen",'Total Stats Referance Sheet'!C9,0)+IF($H$13="Mag Regen",'Total Stats Referance Sheet'!C8,0)+IF($H$12="Mag Regen",'Total Stats Referance Sheet'!C7,0)+IF($H$11="Mag Regen",'Total Stats Referance Sheet'!C6,0)+IF($H$10="Mag Regen",'Total Stats Referance Sheet'!C5,0)+IF($H$9="Mag Regen",'Total Stats Referance Sheet'!C4,0)+IF($H$16="Mag Regen",'Total Stats Referance Sheet'!C12,0)+IF($H$17="Mag Regen",'Total Stats Referance Sheet'!C13,0)+IF($H$18="Mag Regen",'Total Stats Referance Sheet'!C14,0)+IF($H$19="Mag Regen",'Total Stats Referance Sheet'!C16,0)+IF($H$20="Mag Regen",'Total Stats Referance Sheet'!C17,0)+IF($H$21="Mag Regen",'Total Stats Referance Sheet'!C19,0)+IF($H$22="Mag Regen",'Total Stats Referance Sheet'!C20,0))</f>
        <v>0</v>
      </c>
      <c r="Q9" s="310">
        <f>SUM(IF($H$15="Spell Dmg",'Total Stats Referance Sheet'!F10,0)+IF($H$14="Spell Dmg",'Total Stats Referance Sheet'!F9,0)+IF($H$13="Spell Dmg",'Total Stats Referance Sheet'!F8,0)+IF($H$12="Spell Dmg",'Total Stats Referance Sheet'!F7,0)+IF($H$11="Spell Dmg",'Total Stats Referance Sheet'!F6,0)+IF($H$10="Spell Dmg",'Total Stats Referance Sheet'!F5,0)+IF($H$9="Spell Dmg",'Total Stats Referance Sheet'!F4,0)+IF($H$16="Spell Dmg",'Total Stats Referance Sheet'!F12,0)+IF($H$17="Spell Dmg",'Total Stats Referance Sheet'!F13,0)+IF($H$18="Spell Dmg",'Total Stats Referance Sheet'!F14,0)+IF($H$19="Spell Dmg",'Total Stats Referance Sheet'!F16,0)+IF($H$20="Spell Dmg",'Total Stats Referance Sheet'!F17,0)+IF($H$21="Spell Dmg",'Total Stats Referance Sheet'!F19,0)+IF($H$22="Spell Dmg",'Total Stats Referance Sheet'!F20,0))</f>
        <v>0</v>
      </c>
      <c r="R9" s="53">
        <f>SUM(IF($H$15="Spell Crit",'Total Stats Referance Sheet'!E10,0)+IF($H$14="Spell Crit",'Total Stats Referance Sheet'!E9,0)+IF($H$13="Spell Crit",'Total Stats Referance Sheet'!E8,0)+IF($H$12="Spell Crit",'Total Stats Referance Sheet'!E7,0)+IF($H$11="Spell Crit",'Total Stats Referance Sheet'!E6,0)+IF($H$10="Spell Crit",'Total Stats Referance Sheet'!E5,0)+IF($H$9="Spell Crit",'Total Stats Referance Sheet'!E4,0)+IF($H$16="Spell Crit",'Total Stats Referance Sheet'!E12,0)+IF($H$17="Spell Crit",'Total Stats Referance Sheet'!E13,0)+IF($H$18="Spell Crit",'Total Stats Referance Sheet'!E14,0)+IF($H$19="Spell Crit",'Total Stats Referance Sheet'!E16,0)+IF($H$20="Spell Crit",'Total Stats Referance Sheet'!E17,0)+IF($H$21="Spell Crit",'Total Stats Referance Sheet'!E19,0)+IF($H$22="Spell Crit",'Total Stats Referance Sheet'!E20,0))</f>
        <v>0</v>
      </c>
    </row>
    <row r="10" spans="2:19" ht="15.75" thickBot="1">
      <c r="B10" s="318"/>
      <c r="C10" s="353"/>
      <c r="D10" s="60" t="s">
        <v>24</v>
      </c>
      <c r="E10" s="61" t="s">
        <v>19</v>
      </c>
      <c r="F10" s="61" t="s">
        <v>20</v>
      </c>
      <c r="G10" s="61" t="s">
        <v>21</v>
      </c>
      <c r="H10" s="62" t="s">
        <v>25</v>
      </c>
      <c r="I10" s="16" t="s">
        <v>22</v>
      </c>
      <c r="J10" s="5" t="s">
        <v>23</v>
      </c>
      <c r="K10" s="5">
        <v>1</v>
      </c>
      <c r="L10" s="44"/>
      <c r="N10" s="346"/>
      <c r="O10" s="39"/>
      <c r="P10" s="39"/>
      <c r="Q10" s="39"/>
      <c r="R10" s="42"/>
    </row>
    <row r="11" spans="2:19">
      <c r="B11" s="318"/>
      <c r="C11" s="353"/>
      <c r="D11" s="60" t="s">
        <v>26</v>
      </c>
      <c r="E11" s="61" t="s">
        <v>19</v>
      </c>
      <c r="F11" s="61" t="s">
        <v>20</v>
      </c>
      <c r="G11" s="61" t="s">
        <v>21</v>
      </c>
      <c r="H11" s="62" t="s">
        <v>25</v>
      </c>
      <c r="I11" s="16" t="s">
        <v>22</v>
      </c>
      <c r="J11" s="5" t="s">
        <v>23</v>
      </c>
      <c r="K11" s="5">
        <v>1</v>
      </c>
      <c r="L11" s="44"/>
      <c r="N11" s="346"/>
      <c r="O11" s="321" t="s">
        <v>27</v>
      </c>
      <c r="P11" s="311" t="s">
        <v>28</v>
      </c>
      <c r="Q11" s="35" t="s">
        <v>29</v>
      </c>
      <c r="R11" s="312" t="s">
        <v>30</v>
      </c>
    </row>
    <row r="12" spans="2:19" ht="15.75" thickBot="1">
      <c r="B12" s="318"/>
      <c r="C12" s="353"/>
      <c r="D12" s="60" t="s">
        <v>31</v>
      </c>
      <c r="E12" s="61" t="s">
        <v>19</v>
      </c>
      <c r="F12" s="61" t="s">
        <v>20</v>
      </c>
      <c r="G12" s="61" t="s">
        <v>21</v>
      </c>
      <c r="H12" s="62" t="s">
        <v>25</v>
      </c>
      <c r="I12" s="16" t="s">
        <v>22</v>
      </c>
      <c r="J12" s="5" t="s">
        <v>23</v>
      </c>
      <c r="K12" s="5">
        <v>1</v>
      </c>
      <c r="L12" s="44"/>
      <c r="N12" s="346"/>
      <c r="O12" s="38">
        <f>SUM(IF($H$15="Max Stam",'Total Stats Referance Sheet'!D10,0)+IF($H$14="Max Stam",'Total Stats Referance Sheet'!D9,0)+IF($H$13="Max Stam",'Total Stats Referance Sheet'!D8,0)+IF($H$12="Max Stam",'Total Stats Referance Sheet'!D7,0)+IF($H$11="Max Stam",'Total Stats Referance Sheet'!D6,0)+IF($H$10="Max Stam",'Total Stats Referance Sheet'!D5,0)+IF($H$9="Max Stam",'Total Stats Referance Sheet'!D4,0)+IF($H$16="Max Stam",'Total Stats Referance Sheet'!D12,0)+IF($H$17="Max Stam",'Total Stats Referance Sheet'!D13,0)+IF($H$18="Max Stam",'Total Stats Referance Sheet'!D14,0)+IF($H$19="Max Stam",'Total Stats Referance Sheet'!D16,0)+IF($H$20="Max Stam",'Total Stats Referance Sheet'!D17,0)+IF($H$21="Max Stam",'Total Stats Referance Sheet'!D19,0)+IF($H$22="Max Stam",'Total Stats Referance Sheet'!D20,0))</f>
        <v>0</v>
      </c>
      <c r="P12" s="310">
        <f>SUM(IF($H$15="Stam Regen",'Total Stats Referance Sheet'!C10,0)+IF($H$14="Stam Regen",'Total Stats Referance Sheet'!C9,0)+IF($H$13="Stam Regen",'Total Stats Referance Sheet'!C8,0)+IF($H$12="Stam Regen",'Total Stats Referance Sheet'!C7,0)+IF($H$11="Stam Regen",'Total Stats Referance Sheet'!C6,0)+IF($H$10="Stam Regen",'Total Stats Referance Sheet'!C5,0)+IF($H$9="Stam Regen",'Total Stats Referance Sheet'!C4,0)+IF($H$16="Stam Regen",'Total Stats Referance Sheet'!C12,0)+IF($H$17="Stam Regen",'Total Stats Referance Sheet'!C13,0)+IF($H$18="Stam Regen",'Total Stats Referance Sheet'!C14,0)+IF($H$19="Stam Regen",'Total Stats Referance Sheet'!C16,0)+IF($H$20="Stam Regen",'Total Stats Referance Sheet'!C17,0)+IF($H$21="Stam Regen",'Total Stats Referance Sheet'!C19,0)+IF($H$22="Stam Regen",'Total Stats Referance Sheet'!C20,0))</f>
        <v>0</v>
      </c>
      <c r="Q12" s="36">
        <f>SUM(IF($H$15="Wpn Dmg",'Total Stats Referance Sheet'!C10,0)+IF($H$14="Wpn Dmg",'Total Stats Referance Sheet'!C9,0)+IF($H$13="Wpn Dmg",'Total Stats Referance Sheet'!C8,0)+IF($H$12="Wpn Dmg",'Total Stats Referance Sheet'!C7,0)+IF($H$11="Wpn Dmg",'Total Stats Referance Sheet'!C6,0)+IF($H$10="Wpn Dmg",'Total Stats Referance Sheet'!C5,0)+IF($H$9="Wpn Dmg",'Total Stats Referance Sheet'!C4,0)+IF($H$16="Wpn Dmg",'Total Stats Referance Sheet'!C12,0)+IF($H$17="Wpn Dmg",'Total Stats Referance Sheet'!C13,0)+IF($H$18="Wpn Dmg",'Total Stats Referance Sheet'!C14,0)+IF($H$19="Wpn Dmg",'Total Stats Referance Sheet'!C16,0)+IF($H$20="Wpn Dmg",'Total Stats Referance Sheet'!C17,0)+IF($H$21="Wpn Dmg",'Total Stats Referance Sheet'!C19,0)+IF($H$22="Wpn Dmg",'Total Stats Referance Sheet'!C20,0))</f>
        <v>0</v>
      </c>
      <c r="R12" s="313">
        <f>SUM(IF($H$15="Wpn Crit",'Total Stats Referance Sheet'!C10,0)+IF($H$14="Wpn Crit",'Total Stats Referance Sheet'!C9,0)+IF($H$13="Wpn Crit",'Total Stats Referance Sheet'!C8,0)+IF($H$12="Wpn Crit",'Total Stats Referance Sheet'!C7,0)+IF($H$11="Wpn Crit",'Total Stats Referance Sheet'!C6,0)+IF($H$10="Wpn Crit",'Total Stats Referance Sheet'!C5,0)+IF($H$9="Wpn Crit",'Total Stats Referance Sheet'!C4,0)+IF($H$16="Wpn Crit",'Total Stats Referance Sheet'!C12,0)+IF($H$17="Wpn Crit",'Total Stats Referance Sheet'!C13,0)+IF($H$18="Wpn Crit",'Total Stats Referance Sheet'!C14,0)+IF($H$19="Wpn Crit",'Total Stats Referance Sheet'!C16,0)+IF($H$20="Wpn Crit",'Total Stats Referance Sheet'!C17,0)+IF($H$21="Wpn Crit",'Total Stats Referance Sheet'!C19,0)+IF($H$22="Wpn Crit",'Total Stats Referance Sheet'!C20,0))</f>
        <v>0</v>
      </c>
    </row>
    <row r="13" spans="2:19" ht="15.75" thickBot="1">
      <c r="B13" s="318"/>
      <c r="C13" s="353"/>
      <c r="D13" s="60" t="s">
        <v>32</v>
      </c>
      <c r="E13" s="61" t="s">
        <v>19</v>
      </c>
      <c r="F13" s="61" t="s">
        <v>20</v>
      </c>
      <c r="G13" s="61" t="s">
        <v>21</v>
      </c>
      <c r="H13" s="62" t="s">
        <v>25</v>
      </c>
      <c r="I13" s="16" t="s">
        <v>22</v>
      </c>
      <c r="J13" s="5" t="s">
        <v>23</v>
      </c>
      <c r="K13" s="5">
        <v>1</v>
      </c>
      <c r="L13" s="44"/>
      <c r="N13" s="346"/>
      <c r="O13" s="39"/>
      <c r="P13" s="39"/>
      <c r="Q13" s="39"/>
      <c r="R13" s="42"/>
    </row>
    <row r="14" spans="2:19">
      <c r="B14" s="318"/>
      <c r="C14" s="353"/>
      <c r="D14" s="60" t="s">
        <v>33</v>
      </c>
      <c r="E14" s="61" t="s">
        <v>19</v>
      </c>
      <c r="F14" s="61" t="s">
        <v>20</v>
      </c>
      <c r="G14" s="61" t="s">
        <v>21</v>
      </c>
      <c r="H14" s="62" t="s">
        <v>25</v>
      </c>
      <c r="I14" s="16" t="s">
        <v>22</v>
      </c>
      <c r="J14" s="5" t="s">
        <v>23</v>
      </c>
      <c r="K14" s="5">
        <v>1</v>
      </c>
      <c r="L14" s="44"/>
      <c r="N14" s="346"/>
      <c r="O14" s="314" t="s">
        <v>34</v>
      </c>
      <c r="P14" s="37" t="s">
        <v>35</v>
      </c>
      <c r="Q14" s="365" t="s">
        <v>36</v>
      </c>
      <c r="R14" s="366"/>
    </row>
    <row r="15" spans="2:19" ht="15.75" thickBot="1">
      <c r="B15" s="318"/>
      <c r="C15" s="348"/>
      <c r="D15" s="63" t="s">
        <v>37</v>
      </c>
      <c r="E15" s="64" t="s">
        <v>19</v>
      </c>
      <c r="F15" s="64" t="s">
        <v>20</v>
      </c>
      <c r="G15" s="64" t="s">
        <v>21</v>
      </c>
      <c r="H15" s="65" t="s">
        <v>25</v>
      </c>
      <c r="I15" s="15" t="s">
        <v>22</v>
      </c>
      <c r="J15" s="13" t="s">
        <v>23</v>
      </c>
      <c r="K15" s="13">
        <v>1</v>
      </c>
      <c r="L15" s="45"/>
      <c r="N15" s="346"/>
      <c r="O15" s="308">
        <f>SUM(IF($H$15="Max HP",'Total Stats Referance Sheet'!C10,0)+IF($H$14="Max HP",'Total Stats Referance Sheet'!C9,0)+IF($H$13="Max HP",'Total Stats Referance Sheet'!C8,0)+IF($H$12="Max HP",'Total Stats Referance Sheet'!C7,0)+IF($H$11="Max HP",'Total Stats Referance Sheet'!C6,0)+IF($H$10="Max HP",'Total Stats Referance Sheet'!C5,0)+IF($H$9="Max HP",'Total Stats Referance Sheet'!C4,0)+IF($H$16="Max HP",'Total Stats Referance Sheet'!C12,0)+IF($H$17="Max HP",'Total Stats Referance Sheet'!C13,0)+IF($H$18="Max HP",'Total Stats Referance Sheet'!C14,0)+IF($H$19="Max HP",'Total Stats Referance Sheet'!C16,0)+IF($H$20="Max HP",'Total Stats Referance Sheet'!C16,0)+IF($H$21="Max HP",'Total Stats Referance Sheet'!C19,0)+IF($H$22="Max HP",'Total Stats Referance Sheet'!C20,0))</f>
        <v>0</v>
      </c>
      <c r="P15" s="36">
        <f>SUM(IF($H$15="HP Regen",'Total Stats Referance Sheet'!C10,0)+IF($H$14="HP Regen",'Total Stats Referance Sheet'!C9,0)+IF($H$13="HP Regen",'Total Stats Referance Sheet'!C8,0)+IF($H$12="HP Regen",'Total Stats Referance Sheet'!C7,0)+IF($H$11="HP Regen",'Total Stats Referance Sheet'!C6,0)+IF($H$10="HP Regen",'Total Stats Referance Sheet'!C5,0)+IF($H$9="HP Regen",'Total Stats Referance Sheet'!C4,0)+IF($H$16="HP Regen",'Total Stats Referance Sheet'!C12,0)+IF($H$17="HP Regen",'Total Stats Referance Sheet'!C13,0)+IF($H$18="HP Regen",'Total Stats Referance Sheet'!C14,0)+IF($H$19="HP Regen",'Total Stats Referance Sheet'!C16,0)+IF($H$20="HP Regen",'Total Stats Referance Sheet'!C17,0)+IF($H$21="HP Regen",'Total Stats Referance Sheet'!C19,0)+IF($H$22="HP Regen",'Total Stats Referance Sheet'!C20,0))</f>
        <v>0</v>
      </c>
      <c r="Q15" s="367">
        <f>SUM(IF($H$15="HP Taken",'Total Stats Referance Sheet'!C10,0)+IF($H$14="HP Taken",'Total Stats Referance Sheet'!C9,0)+IF($H$13="HP Taken",'Total Stats Referance Sheet'!C8,0)+IF($H$12="HP Taken",'Total Stats Referance Sheet'!C7,0)+IF($H$11="HP Taken",'Total Stats Referance Sheet'!C6,0)+IF($H$10="HP Taken",'Total Stats Referance Sheet'!C5,0)+IF($H$9="HP Taken",'Total Stats Referance Sheet'!C4,0)+IF($H$16="HP Taken",'Total Stats Referance Sheet'!C12,0)+IF($H$17="HP Taken",'Total Stats Referance Sheet'!C13,0)+IF($H$18="HP Taken",'Total Stats Referance Sheet'!C14,0)+IF($H$19="HP Taken",'Total Stats Referance Sheet'!C16,0)+IF($H$20="HP Taken",'Total Stats Referance Sheet'!C17,0)+IF($H$21="HP Taken",'Total Stats Referance Sheet'!C19,0)+IF($H$22="HP Taken",'Total Stats Referance Sheet'!C20,0))</f>
        <v>0</v>
      </c>
      <c r="R15" s="368"/>
    </row>
    <row r="16" spans="2:19" ht="15.75" thickBot="1">
      <c r="B16" s="50"/>
      <c r="C16" s="354" t="s">
        <v>38</v>
      </c>
      <c r="D16" s="66" t="s">
        <v>39</v>
      </c>
      <c r="E16" s="67" t="s">
        <v>19</v>
      </c>
      <c r="F16" s="67" t="s">
        <v>20</v>
      </c>
      <c r="G16" s="67" t="s">
        <v>40</v>
      </c>
      <c r="H16" s="68" t="s">
        <v>25</v>
      </c>
      <c r="I16" s="14" t="s">
        <v>41</v>
      </c>
      <c r="J16" s="11" t="s">
        <v>23</v>
      </c>
      <c r="K16" s="11">
        <v>1</v>
      </c>
      <c r="L16" s="43"/>
      <c r="N16" s="346"/>
      <c r="O16" s="39"/>
      <c r="P16" s="39"/>
      <c r="Q16" s="39"/>
      <c r="R16" s="42"/>
    </row>
    <row r="17" spans="2:19">
      <c r="B17" s="51"/>
      <c r="C17" s="355"/>
      <c r="D17" s="60" t="s">
        <v>42</v>
      </c>
      <c r="E17" s="61" t="s">
        <v>43</v>
      </c>
      <c r="F17" s="61" t="s">
        <v>20</v>
      </c>
      <c r="G17" s="61" t="s">
        <v>40</v>
      </c>
      <c r="H17" s="62" t="s">
        <v>25</v>
      </c>
      <c r="I17" s="16" t="s">
        <v>41</v>
      </c>
      <c r="J17" s="5" t="s">
        <v>23</v>
      </c>
      <c r="K17" s="5">
        <v>1</v>
      </c>
      <c r="L17" s="44"/>
      <c r="N17" s="346"/>
      <c r="O17" s="357" t="s">
        <v>44</v>
      </c>
      <c r="P17" s="358"/>
      <c r="Q17" s="361" t="s">
        <v>45</v>
      </c>
      <c r="R17" s="362"/>
    </row>
    <row r="18" spans="2:19" ht="18.75" customHeight="1" thickBot="1">
      <c r="B18" s="320"/>
      <c r="C18" s="356"/>
      <c r="D18" s="69" t="s">
        <v>46</v>
      </c>
      <c r="E18" s="70" t="s">
        <v>43</v>
      </c>
      <c r="F18" s="71" t="s">
        <v>20</v>
      </c>
      <c r="G18" s="70" t="s">
        <v>40</v>
      </c>
      <c r="H18" s="72" t="s">
        <v>25</v>
      </c>
      <c r="I18" s="17" t="s">
        <v>41</v>
      </c>
      <c r="J18" s="6" t="s">
        <v>23</v>
      </c>
      <c r="K18" s="6">
        <v>1</v>
      </c>
      <c r="L18" s="46"/>
      <c r="N18" s="346"/>
      <c r="O18" s="359">
        <f>SUM(IF($H$15="Physical Resistance",'Total Stats Referance Sheet'!C10,0)+IF($H$14="Physical Resistance",'Total Stats Referance Sheet'!C9,0)+IF($H$13="Physical Resistance",'Total Stats Referance Sheet'!C8,0)+IF($H$12="Physical Resistance",'Total Stats Referance Sheet'!C7,0)+IF($H$11="Physical Resistance",'Total Stats Referance Sheet'!C6,0)+IF($H$10="Physical Resistance",'Total Stats Referance Sheet'!C5,0)+IF($H$9="Physical Resistance",'Total Stats Referance Sheet'!C4,0)+IF($H$16="Physical Resistance",'Total Stats Referance Sheet'!C12,0)+IF($H$17="Physical Resistance",'Total Stats Referance Sheet'!C13,0)+IF($H$18="Physical Resistance",'Total Stats Referance Sheet'!C14,0)+IF($H$19="Physical Resistance",'Total Stats Referance Sheet'!C16,0)+IF($H$20="Physical Resistance",'Total Stats Referance Sheet'!C17,0)+IF($H$21="Physical Resistance",'Total Stats Referance Sheet'!C19,0)+IF($H$22="Physical Resistance",'Total Stats Referance Sheet'!C20,0))</f>
        <v>0</v>
      </c>
      <c r="P18" s="360"/>
      <c r="Q18" s="363">
        <f>SUM(IF($H$15="Spell Resistance",'Total Stats Referance Sheet'!C10,0)+IF($H$14="Spell Resistance",'Total Stats Referance Sheet'!C9,0)+IF($H$13="Spell Resistance",'Total Stats Referance Sheet'!C8,0)+IF($H$12="Spell Resistance",'Total Stats Referance Sheet'!C7,0)+IF($H$11="Spell Resistance",'Total Stats Referance Sheet'!C6,0)+IF($H$10="Spell Resistance",'Total Stats Referance Sheet'!C5,0)+IF($H$9="Spell Resistance",'Total Stats Referance Sheet'!C4,0)+IF($H$16="Spell Resistance",'Total Stats Referance Sheet'!C12,0)+IF($H$17="Spell Resistance",'Total Stats Referance Sheet'!C13,0)+IF($H$18="Spell Resistance",'Total Stats Referance Sheet'!C14,0)+IF($H$19="Spell Resistance",'Total Stats Referance Sheet'!C15,0)+IF($H$20="Spell Resistance",'Total Stats Referance Sheet'!C17,0)+IF($H$21="Spell Resistance",'Total Stats Referance Sheet'!C19,0)+IF($H$22="Spell Resistance",'Total Stats Referance Sheet'!C20,0))</f>
        <v>0</v>
      </c>
      <c r="R18" s="364"/>
    </row>
    <row r="19" spans="2:19">
      <c r="B19" s="320"/>
      <c r="C19" s="347" t="s">
        <v>47</v>
      </c>
      <c r="D19" s="57" t="s">
        <v>48</v>
      </c>
      <c r="E19" s="58" t="s">
        <v>19</v>
      </c>
      <c r="F19" s="73" t="s">
        <v>20</v>
      </c>
      <c r="G19" s="58" t="s">
        <v>49</v>
      </c>
      <c r="H19" s="74" t="s">
        <v>25</v>
      </c>
      <c r="I19" s="14" t="s">
        <v>50</v>
      </c>
      <c r="J19" s="11" t="s">
        <v>23</v>
      </c>
      <c r="K19" s="11">
        <v>1</v>
      </c>
      <c r="L19" s="43"/>
      <c r="N19" s="331" t="s">
        <v>51</v>
      </c>
      <c r="O19" s="334"/>
      <c r="P19" s="327"/>
      <c r="Q19" s="327"/>
      <c r="R19" s="328"/>
    </row>
    <row r="20" spans="2:19" ht="15.75" thickBot="1">
      <c r="B20" s="10"/>
      <c r="C20" s="348"/>
      <c r="D20" s="69" t="str">
        <f>IF(D19="Duel Weild","Duel Weild #2",IF(D19="Sword","Board","BLACK"))</f>
        <v>BLACK</v>
      </c>
      <c r="E20" s="70" t="s">
        <v>5</v>
      </c>
      <c r="F20" s="71">
        <v>1</v>
      </c>
      <c r="G20" s="70" t="s">
        <v>52</v>
      </c>
      <c r="H20" s="72" t="s">
        <v>25</v>
      </c>
      <c r="I20" s="17" t="s">
        <v>50</v>
      </c>
      <c r="J20" s="6" t="s">
        <v>23</v>
      </c>
      <c r="K20" s="6">
        <v>1</v>
      </c>
      <c r="L20" s="46"/>
      <c r="N20" s="332"/>
      <c r="O20" s="335"/>
      <c r="P20" s="329"/>
      <c r="Q20" s="329"/>
      <c r="R20" s="330"/>
    </row>
    <row r="21" spans="2:19">
      <c r="B21" s="9"/>
      <c r="C21" s="347" t="s">
        <v>53</v>
      </c>
      <c r="D21" s="57" t="s">
        <v>48</v>
      </c>
      <c r="E21" s="58" t="s">
        <v>5</v>
      </c>
      <c r="F21" s="73">
        <v>1</v>
      </c>
      <c r="G21" s="58" t="s">
        <v>52</v>
      </c>
      <c r="H21" s="74" t="s">
        <v>25</v>
      </c>
      <c r="I21" s="14" t="s">
        <v>50</v>
      </c>
      <c r="J21" s="11" t="s">
        <v>23</v>
      </c>
      <c r="K21" s="11">
        <v>1</v>
      </c>
      <c r="L21" s="43"/>
      <c r="N21" s="332"/>
      <c r="O21" s="336"/>
      <c r="P21" s="323"/>
      <c r="Q21" s="323"/>
      <c r="R21" s="324"/>
    </row>
    <row r="22" spans="2:19" ht="15" customHeight="1" thickBot="1">
      <c r="B22" s="320"/>
      <c r="C22" s="352"/>
      <c r="D22" s="75" t="str">
        <f>IF(D21="Duel Weild","Duel Weild #2",IF(D21="Sword","Board","BLACK"))</f>
        <v>BLACK</v>
      </c>
      <c r="E22" s="76" t="s">
        <v>5</v>
      </c>
      <c r="F22" s="77">
        <v>1</v>
      </c>
      <c r="G22" s="76" t="s">
        <v>52</v>
      </c>
      <c r="H22" s="78" t="s">
        <v>25</v>
      </c>
      <c r="I22" s="47" t="s">
        <v>50</v>
      </c>
      <c r="J22" s="48" t="s">
        <v>23</v>
      </c>
      <c r="K22" s="48">
        <v>1</v>
      </c>
      <c r="L22" s="49"/>
      <c r="M22" s="320"/>
      <c r="N22" s="333"/>
      <c r="O22" s="337"/>
      <c r="P22" s="325"/>
      <c r="Q22" s="325"/>
      <c r="R22" s="326"/>
      <c r="S22" s="320"/>
    </row>
    <row r="23" spans="2:19" ht="15.75" thickTop="1">
      <c r="B23" s="320"/>
      <c r="F23" s="320"/>
      <c r="G23" s="320"/>
      <c r="H23" s="320"/>
      <c r="I23" s="320"/>
      <c r="J23" s="320"/>
      <c r="K23" s="320"/>
      <c r="L23" s="320"/>
      <c r="M23" s="320"/>
      <c r="S23" s="320"/>
    </row>
    <row r="24" spans="2:19">
      <c r="B24" s="319"/>
      <c r="F24" s="319"/>
      <c r="G24" s="319"/>
      <c r="H24" s="319"/>
      <c r="I24" s="319"/>
      <c r="J24" s="319"/>
      <c r="K24" s="319"/>
      <c r="L24" s="319"/>
      <c r="M24" s="319"/>
      <c r="O24" s="56"/>
      <c r="S24" s="319"/>
    </row>
    <row r="26" spans="2:19">
      <c r="H26" s="12"/>
      <c r="I26" s="12"/>
      <c r="J26" s="12"/>
      <c r="K26" s="12"/>
    </row>
    <row r="27" spans="2:19">
      <c r="I27" s="12"/>
      <c r="J27" s="12"/>
      <c r="K27" s="12"/>
    </row>
    <row r="28" spans="2:19">
      <c r="I28" s="12"/>
      <c r="J28" s="12"/>
      <c r="K28" s="12"/>
    </row>
  </sheetData>
  <sheetProtection formatCells="0" formatColumns="0" formatRows="0" insertColumns="0" insertRows="0" insertHyperlinks="0" deleteColumns="0" deleteRows="0" sort="0" autoFilter="0" pivotTables="0"/>
  <dataConsolidate/>
  <customSheetViews>
    <customSheetView guid="{15237A99-47BE-4E2C-B46D-8086608C4BD6}" scale="80" topLeftCell="G8">
      <selection activeCell="G24" sqref="G24"/>
      <pageMargins left="0" right="0" top="0" bottom="0" header="0" footer="0"/>
      <pageSetup orientation="portrait" r:id="rId1"/>
    </customSheetView>
  </customSheetViews>
  <mergeCells count="26">
    <mergeCell ref="O17:P17"/>
    <mergeCell ref="O18:P18"/>
    <mergeCell ref="Q17:R17"/>
    <mergeCell ref="Q18:R18"/>
    <mergeCell ref="Q14:R14"/>
    <mergeCell ref="Q15:R15"/>
    <mergeCell ref="C19:C20"/>
    <mergeCell ref="I6:L6"/>
    <mergeCell ref="C21:C22"/>
    <mergeCell ref="C9:C15"/>
    <mergeCell ref="C16:C18"/>
    <mergeCell ref="D5:H5"/>
    <mergeCell ref="C3:I3"/>
    <mergeCell ref="N3:N5"/>
    <mergeCell ref="I8:L8"/>
    <mergeCell ref="D8:H8"/>
    <mergeCell ref="N8:N18"/>
    <mergeCell ref="Q21:R21"/>
    <mergeCell ref="Q22:R22"/>
    <mergeCell ref="Q19:R19"/>
    <mergeCell ref="Q20:R20"/>
    <mergeCell ref="N19:N22"/>
    <mergeCell ref="O19:P19"/>
    <mergeCell ref="O20:P20"/>
    <mergeCell ref="O21:P21"/>
    <mergeCell ref="O22:P22"/>
  </mergeCells>
  <conditionalFormatting sqref="E9">
    <cfRule type="containsText" dxfId="179" priority="214" operator="containsText" text="Fine">
      <formula>NOT(ISERROR(SEARCH("Fine",E9)))</formula>
    </cfRule>
    <cfRule type="containsText" dxfId="178" priority="215" operator="containsText" text="Supierior">
      <formula>NOT(ISERROR(SEARCH("Supierior",E9)))</formula>
    </cfRule>
    <cfRule type="containsText" dxfId="177" priority="216" operator="containsText" text="Epic">
      <formula>NOT(ISERROR(SEARCH("Epic",E9)))</formula>
    </cfRule>
    <cfRule type="containsText" dxfId="176" priority="217" operator="containsText" text="Legendary">
      <formula>NOT(ISERROR(SEARCH("Legendary",E9)))</formula>
    </cfRule>
  </conditionalFormatting>
  <conditionalFormatting sqref="E10">
    <cfRule type="containsText" dxfId="175" priority="210" operator="containsText" text="Fine">
      <formula>NOT(ISERROR(SEARCH("Fine",E10)))</formula>
    </cfRule>
    <cfRule type="containsText" dxfId="174" priority="211" operator="containsText" text="Supierior">
      <formula>NOT(ISERROR(SEARCH("Supierior",E10)))</formula>
    </cfRule>
    <cfRule type="containsText" dxfId="173" priority="212" operator="containsText" text="Epic">
      <formula>NOT(ISERROR(SEARCH("Epic",E10)))</formula>
    </cfRule>
    <cfRule type="containsText" dxfId="172" priority="213" operator="containsText" text="Legendary">
      <formula>NOT(ISERROR(SEARCH("Legendary",E10)))</formula>
    </cfRule>
  </conditionalFormatting>
  <conditionalFormatting sqref="E13">
    <cfRule type="containsText" dxfId="171" priority="206" operator="containsText" text="Fine">
      <formula>NOT(ISERROR(SEARCH("Fine",E13)))</formula>
    </cfRule>
    <cfRule type="containsText" dxfId="170" priority="207" operator="containsText" text="Supierior">
      <formula>NOT(ISERROR(SEARCH("Supierior",E13)))</formula>
    </cfRule>
    <cfRule type="containsText" dxfId="169" priority="208" operator="containsText" text="Epic">
      <formula>NOT(ISERROR(SEARCH("Epic",E13)))</formula>
    </cfRule>
    <cfRule type="containsText" dxfId="168" priority="209" operator="containsText" text="Legendary">
      <formula>NOT(ISERROR(SEARCH("Legendary",E13)))</formula>
    </cfRule>
  </conditionalFormatting>
  <conditionalFormatting sqref="E11">
    <cfRule type="containsText" dxfId="167" priority="202" operator="containsText" text="Fine">
      <formula>NOT(ISERROR(SEARCH("Fine",E11)))</formula>
    </cfRule>
    <cfRule type="containsText" dxfId="166" priority="203" operator="containsText" text="Supierior">
      <formula>NOT(ISERROR(SEARCH("Supierior",E11)))</formula>
    </cfRule>
    <cfRule type="containsText" dxfId="165" priority="204" operator="containsText" text="Epic">
      <formula>NOT(ISERROR(SEARCH("Epic",E11)))</formula>
    </cfRule>
    <cfRule type="containsText" dxfId="164" priority="205" operator="containsText" text="Legendary">
      <formula>NOT(ISERROR(SEARCH("Legendary",E11)))</formula>
    </cfRule>
  </conditionalFormatting>
  <conditionalFormatting sqref="E12">
    <cfRule type="containsText" dxfId="163" priority="194" operator="containsText" text="Fine">
      <formula>NOT(ISERROR(SEARCH("Fine",E12)))</formula>
    </cfRule>
    <cfRule type="containsText" dxfId="162" priority="195" operator="containsText" text="Supierior">
      <formula>NOT(ISERROR(SEARCH("Supierior",E12)))</formula>
    </cfRule>
    <cfRule type="containsText" dxfId="161" priority="196" operator="containsText" text="Epic">
      <formula>NOT(ISERROR(SEARCH("Epic",E12)))</formula>
    </cfRule>
    <cfRule type="containsText" dxfId="160" priority="197" operator="containsText" text="Legendary">
      <formula>NOT(ISERROR(SEARCH("Legendary",E12)))</formula>
    </cfRule>
  </conditionalFormatting>
  <conditionalFormatting sqref="E15">
    <cfRule type="containsText" dxfId="159" priority="190" operator="containsText" text="Fine">
      <formula>NOT(ISERROR(SEARCH("Fine",E15)))</formula>
    </cfRule>
    <cfRule type="containsText" dxfId="158" priority="191" operator="containsText" text="Supierior">
      <formula>NOT(ISERROR(SEARCH("Supierior",E15)))</formula>
    </cfRule>
    <cfRule type="containsText" dxfId="157" priority="192" operator="containsText" text="Epic">
      <formula>NOT(ISERROR(SEARCH("Epic",E15)))</formula>
    </cfRule>
    <cfRule type="containsText" dxfId="156" priority="193" operator="containsText" text="Legendary">
      <formula>NOT(ISERROR(SEARCH("Legendary",E15)))</formula>
    </cfRule>
  </conditionalFormatting>
  <conditionalFormatting sqref="E17">
    <cfRule type="containsText" dxfId="155" priority="186" operator="containsText" text="Fine">
      <formula>NOT(ISERROR(SEARCH("Fine",E17)))</formula>
    </cfRule>
    <cfRule type="containsText" dxfId="154" priority="187" operator="containsText" text="Supierior">
      <formula>NOT(ISERROR(SEARCH("Supierior",E17)))</formula>
    </cfRule>
    <cfRule type="containsText" dxfId="153" priority="188" operator="containsText" text="Epic">
      <formula>NOT(ISERROR(SEARCH("Epic",E17)))</formula>
    </cfRule>
    <cfRule type="containsText" dxfId="152" priority="189" operator="containsText" text="Legendary">
      <formula>NOT(ISERROR(SEARCH("Legendary",E17)))</formula>
    </cfRule>
  </conditionalFormatting>
  <conditionalFormatting sqref="E16">
    <cfRule type="containsText" dxfId="151" priority="182" operator="containsText" text="Fine">
      <formula>NOT(ISERROR(SEARCH("Fine",E16)))</formula>
    </cfRule>
    <cfRule type="containsText" dxfId="150" priority="183" operator="containsText" text="Supierior">
      <formula>NOT(ISERROR(SEARCH("Supierior",E16)))</formula>
    </cfRule>
    <cfRule type="containsText" dxfId="149" priority="184" operator="containsText" text="Epic">
      <formula>NOT(ISERROR(SEARCH("Epic",E16)))</formula>
    </cfRule>
    <cfRule type="containsText" dxfId="148" priority="185" operator="containsText" text="Legendary">
      <formula>NOT(ISERROR(SEARCH("Legendary",E16)))</formula>
    </cfRule>
  </conditionalFormatting>
  <conditionalFormatting sqref="E18">
    <cfRule type="containsText" dxfId="147" priority="178" operator="containsText" text="Fine">
      <formula>NOT(ISERROR(SEARCH("Fine",E18)))</formula>
    </cfRule>
    <cfRule type="containsText" dxfId="146" priority="179" operator="containsText" text="Supierior">
      <formula>NOT(ISERROR(SEARCH("Supierior",E18)))</formula>
    </cfRule>
    <cfRule type="containsText" dxfId="145" priority="180" operator="containsText" text="Epic">
      <formula>NOT(ISERROR(SEARCH("Epic",E18)))</formula>
    </cfRule>
    <cfRule type="containsText" dxfId="144" priority="181" operator="containsText" text="Legendary">
      <formula>NOT(ISERROR(SEARCH("Legendary",E18)))</formula>
    </cfRule>
  </conditionalFormatting>
  <conditionalFormatting sqref="E20">
    <cfRule type="containsText" dxfId="143" priority="110" operator="containsText" text="Fine">
      <formula>NOT(ISERROR(SEARCH("Fine",E20)))</formula>
    </cfRule>
    <cfRule type="containsText" dxfId="142" priority="114" operator="containsText" text="Supierior">
      <formula>NOT(ISERROR(SEARCH("Supierior",E20)))</formula>
    </cfRule>
    <cfRule type="containsText" dxfId="141" priority="115" operator="containsText" text="Epic">
      <formula>NOT(ISERROR(SEARCH("Epic",E20)))</formula>
    </cfRule>
    <cfRule type="containsText" dxfId="140" priority="116" operator="containsText" text="Legendary">
      <formula>NOT(ISERROR(SEARCH("Legendary",E20)))</formula>
    </cfRule>
  </conditionalFormatting>
  <conditionalFormatting sqref="E19">
    <cfRule type="containsText" dxfId="139" priority="170" operator="containsText" text="Fine">
      <formula>NOT(ISERROR(SEARCH("Fine",E19)))</formula>
    </cfRule>
    <cfRule type="containsText" dxfId="138" priority="171" operator="containsText" text="Supierior">
      <formula>NOT(ISERROR(SEARCH("Supierior",E19)))</formula>
    </cfRule>
    <cfRule type="containsText" dxfId="137" priority="172" operator="containsText" text="Epic">
      <formula>NOT(ISERROR(SEARCH("Epic",E19)))</formula>
    </cfRule>
    <cfRule type="containsText" dxfId="136" priority="173" operator="containsText" text="Legendary">
      <formula>NOT(ISERROR(SEARCH("Legendary",E19)))</formula>
    </cfRule>
  </conditionalFormatting>
  <conditionalFormatting sqref="E22">
    <cfRule type="containsText" dxfId="135" priority="109" operator="containsText" text="Fine">
      <formula>NOT(ISERROR(SEARCH("Fine",E22)))</formula>
    </cfRule>
    <cfRule type="containsText" dxfId="134" priority="111" operator="containsText" text="Supierior">
      <formula>NOT(ISERROR(SEARCH("Supierior",E22)))</formula>
    </cfRule>
    <cfRule type="containsText" dxfId="133" priority="112" operator="containsText" text="Epic">
      <formula>NOT(ISERROR(SEARCH("Epic",E22)))</formula>
    </cfRule>
    <cfRule type="containsText" dxfId="132" priority="113" operator="containsText" text="Legendary">
      <formula>NOT(ISERROR(SEARCH("Legendary",E22)))</formula>
    </cfRule>
  </conditionalFormatting>
  <conditionalFormatting sqref="E21">
    <cfRule type="containsText" dxfId="131" priority="162" operator="containsText" text="Fine">
      <formula>NOT(ISERROR(SEARCH("Fine",E21)))</formula>
    </cfRule>
    <cfRule type="containsText" dxfId="130" priority="163" operator="containsText" text="Supierior">
      <formula>NOT(ISERROR(SEARCH("Supierior",E21)))</formula>
    </cfRule>
    <cfRule type="containsText" dxfId="129" priority="164" operator="containsText" text="Epic">
      <formula>NOT(ISERROR(SEARCH("Epic",E21)))</formula>
    </cfRule>
    <cfRule type="containsText" dxfId="128" priority="165" operator="containsText" text="Legendary">
      <formula>NOT(ISERROR(SEARCH("Legendary",E21)))</formula>
    </cfRule>
  </conditionalFormatting>
  <conditionalFormatting sqref="D9:H9">
    <cfRule type="expression" dxfId="127" priority="5">
      <formula>$E$9="Legendary"</formula>
    </cfRule>
    <cfRule type="expression" dxfId="126" priority="6">
      <formula>$E$9="Epic"</formula>
    </cfRule>
    <cfRule type="expression" dxfId="125" priority="7">
      <formula>$E$9="Supierior"</formula>
    </cfRule>
    <cfRule type="expression" dxfId="124" priority="160">
      <formula>$E$9="Fine"</formula>
    </cfRule>
  </conditionalFormatting>
  <conditionalFormatting sqref="D22:H22">
    <cfRule type="expression" dxfId="123" priority="166">
      <formula>$E$22="Legendary"</formula>
    </cfRule>
    <cfRule type="expression" dxfId="122" priority="167">
      <formula>$E$22="Epic"</formula>
    </cfRule>
    <cfRule type="expression" dxfId="121" priority="168">
      <formula>$E$22="Supierior"</formula>
    </cfRule>
    <cfRule type="expression" dxfId="120" priority="169">
      <formula>$E$22="Fine"</formula>
    </cfRule>
  </conditionalFormatting>
  <conditionalFormatting sqref="D20:H20">
    <cfRule type="expression" dxfId="119" priority="174">
      <formula>$E$20="Fine"</formula>
    </cfRule>
    <cfRule type="expression" dxfId="118" priority="175">
      <formula>$E$20="Legendary"</formula>
    </cfRule>
    <cfRule type="expression" dxfId="117" priority="176">
      <formula>$E$20="Epic"</formula>
    </cfRule>
    <cfRule type="expression" dxfId="116" priority="177">
      <formula>$E$20="Supierior"</formula>
    </cfRule>
  </conditionalFormatting>
  <conditionalFormatting sqref="D19:H19">
    <cfRule type="expression" dxfId="115" priority="105">
      <formula>$E$19="legendary"</formula>
    </cfRule>
    <cfRule type="expression" dxfId="114" priority="106">
      <formula>$E$19="Epic"</formula>
    </cfRule>
    <cfRule type="expression" dxfId="113" priority="107">
      <formula>$E$19="Supierior"</formula>
    </cfRule>
    <cfRule type="expression" dxfId="112" priority="108">
      <formula>$E$19="Fine"</formula>
    </cfRule>
  </conditionalFormatting>
  <conditionalFormatting sqref="D21:H21">
    <cfRule type="expression" dxfId="111" priority="96">
      <formula>$E$21="Legendary"</formula>
    </cfRule>
    <cfRule type="expression" dxfId="110" priority="97">
      <formula>$E$21="Epic"</formula>
    </cfRule>
    <cfRule type="expression" dxfId="109" priority="99">
      <formula>$E$21="Supierior"</formula>
    </cfRule>
    <cfRule type="expression" dxfId="108" priority="100">
      <formula>$E$21="Fine"</formula>
    </cfRule>
  </conditionalFormatting>
  <conditionalFormatting sqref="L10">
    <cfRule type="expression" dxfId="107" priority="277">
      <formula>#REF!="Supierior"</formula>
    </cfRule>
    <cfRule type="expression" dxfId="106" priority="278">
      <formula>#REF!="Legendary"</formula>
    </cfRule>
    <cfRule type="expression" dxfId="105" priority="279">
      <formula>#REF!="Epic"</formula>
    </cfRule>
    <cfRule type="expression" dxfId="104" priority="280">
      <formula>#REF!="Fine"</formula>
    </cfRule>
  </conditionalFormatting>
  <conditionalFormatting sqref="D10:H10">
    <cfRule type="expression" dxfId="103" priority="152">
      <formula>$E$10="Supierior"</formula>
    </cfRule>
    <cfRule type="expression" dxfId="102" priority="153">
      <formula>$E$10="Legendary"</formula>
    </cfRule>
    <cfRule type="expression" dxfId="101" priority="154">
      <formula>$E$10="Fine"</formula>
    </cfRule>
    <cfRule type="expression" dxfId="100" priority="155">
      <formula>$E$10="Epic"</formula>
    </cfRule>
  </conditionalFormatting>
  <conditionalFormatting sqref="J9">
    <cfRule type="containsText" dxfId="99" priority="60" operator="containsText" text="Fine">
      <formula>NOT(ISERROR(SEARCH("Fine",J9)))</formula>
    </cfRule>
    <cfRule type="containsText" dxfId="98" priority="61" operator="containsText" text="Supierior">
      <formula>NOT(ISERROR(SEARCH("Supierior",J9)))</formula>
    </cfRule>
    <cfRule type="containsText" dxfId="97" priority="62" operator="containsText" text="Epic">
      <formula>NOT(ISERROR(SEARCH("Epic",J9)))</formula>
    </cfRule>
    <cfRule type="containsText" dxfId="96" priority="63" operator="containsText" text="Legendary">
      <formula>NOT(ISERROR(SEARCH("Legendary",J9)))</formula>
    </cfRule>
  </conditionalFormatting>
  <conditionalFormatting sqref="J10">
    <cfRule type="containsText" dxfId="95" priority="56" operator="containsText" text="Fine">
      <formula>NOT(ISERROR(SEARCH("Fine",J10)))</formula>
    </cfRule>
    <cfRule type="containsText" dxfId="94" priority="57" operator="containsText" text="Supierior">
      <formula>NOT(ISERROR(SEARCH("Supierior",J10)))</formula>
    </cfRule>
    <cfRule type="containsText" dxfId="93" priority="58" operator="containsText" text="Epic">
      <formula>NOT(ISERROR(SEARCH("Epic",J10)))</formula>
    </cfRule>
    <cfRule type="containsText" dxfId="92" priority="59" operator="containsText" text="Legendary">
      <formula>NOT(ISERROR(SEARCH("Legendary",J10)))</formula>
    </cfRule>
  </conditionalFormatting>
  <conditionalFormatting sqref="J11">
    <cfRule type="containsText" dxfId="91" priority="52" operator="containsText" text="Fine">
      <formula>NOT(ISERROR(SEARCH("Fine",J11)))</formula>
    </cfRule>
    <cfRule type="containsText" dxfId="90" priority="53" operator="containsText" text="Supierior">
      <formula>NOT(ISERROR(SEARCH("Supierior",J11)))</formula>
    </cfRule>
    <cfRule type="containsText" dxfId="89" priority="54" operator="containsText" text="Epic">
      <formula>NOT(ISERROR(SEARCH("Epic",J11)))</formula>
    </cfRule>
    <cfRule type="containsText" dxfId="88" priority="55" operator="containsText" text="Legendary">
      <formula>NOT(ISERROR(SEARCH("Legendary",J11)))</formula>
    </cfRule>
  </conditionalFormatting>
  <conditionalFormatting sqref="J12">
    <cfRule type="containsText" dxfId="87" priority="48" operator="containsText" text="Fine">
      <formula>NOT(ISERROR(SEARCH("Fine",J12)))</formula>
    </cfRule>
    <cfRule type="containsText" dxfId="86" priority="49" operator="containsText" text="Supierior">
      <formula>NOT(ISERROR(SEARCH("Supierior",J12)))</formula>
    </cfRule>
    <cfRule type="containsText" dxfId="85" priority="50" operator="containsText" text="Epic">
      <formula>NOT(ISERROR(SEARCH("Epic",J12)))</formula>
    </cfRule>
    <cfRule type="containsText" dxfId="84" priority="51" operator="containsText" text="Legendary">
      <formula>NOT(ISERROR(SEARCH("Legendary",J12)))</formula>
    </cfRule>
  </conditionalFormatting>
  <conditionalFormatting sqref="J13">
    <cfRule type="containsText" dxfId="83" priority="44" operator="containsText" text="Fine">
      <formula>NOT(ISERROR(SEARCH("Fine",J13)))</formula>
    </cfRule>
    <cfRule type="containsText" dxfId="82" priority="45" operator="containsText" text="Supierior">
      <formula>NOT(ISERROR(SEARCH("Supierior",J13)))</formula>
    </cfRule>
    <cfRule type="containsText" dxfId="81" priority="46" operator="containsText" text="Epic">
      <formula>NOT(ISERROR(SEARCH("Epic",J13)))</formula>
    </cfRule>
    <cfRule type="containsText" dxfId="80" priority="47" operator="containsText" text="Legendary">
      <formula>NOT(ISERROR(SEARCH("Legendary",J13)))</formula>
    </cfRule>
  </conditionalFormatting>
  <conditionalFormatting sqref="J22">
    <cfRule type="containsText" dxfId="79" priority="92" operator="containsText" text="Fine">
      <formula>NOT(ISERROR(SEARCH("Fine",J22)))</formula>
    </cfRule>
    <cfRule type="containsText" dxfId="78" priority="93" operator="containsText" text="Supierior">
      <formula>NOT(ISERROR(SEARCH("Supierior",J22)))</formula>
    </cfRule>
    <cfRule type="containsText" dxfId="77" priority="94" operator="containsText" text="Epic">
      <formula>NOT(ISERROR(SEARCH("Epic",J22)))</formula>
    </cfRule>
    <cfRule type="containsText" dxfId="76" priority="95" operator="containsText" text="Legendary">
      <formula>NOT(ISERROR(SEARCH("Legendary",J22)))</formula>
    </cfRule>
  </conditionalFormatting>
  <conditionalFormatting sqref="J21">
    <cfRule type="containsText" dxfId="75" priority="36" operator="containsText" text="Fine">
      <formula>NOT(ISERROR(SEARCH("Fine",J21)))</formula>
    </cfRule>
    <cfRule type="containsText" dxfId="74" priority="37" operator="containsText" text="Supierior">
      <formula>NOT(ISERROR(SEARCH("Supierior",J21)))</formula>
    </cfRule>
    <cfRule type="containsText" dxfId="73" priority="38" operator="containsText" text="Epic">
      <formula>NOT(ISERROR(SEARCH("Epic",J21)))</formula>
    </cfRule>
    <cfRule type="containsText" dxfId="72" priority="39" operator="containsText" text="Legendary">
      <formula>NOT(ISERROR(SEARCH("Legendary",J21)))</formula>
    </cfRule>
  </conditionalFormatting>
  <conditionalFormatting sqref="J20">
    <cfRule type="containsText" dxfId="71" priority="101" operator="containsText" text="Fine">
      <formula>NOT(ISERROR(SEARCH("Fine",J20)))</formula>
    </cfRule>
    <cfRule type="containsText" dxfId="70" priority="102" operator="containsText" text="Legendary">
      <formula>NOT(ISERROR(SEARCH("Legendary",J20)))</formula>
    </cfRule>
    <cfRule type="containsText" dxfId="69" priority="103" operator="containsText" text="Supierior">
      <formula>NOT(ISERROR(SEARCH("Supierior",J20)))</formula>
    </cfRule>
    <cfRule type="containsText" dxfId="68" priority="104" operator="containsText" text="Epic">
      <formula>NOT(ISERROR(SEARCH("Epic",J20)))</formula>
    </cfRule>
  </conditionalFormatting>
  <conditionalFormatting sqref="J19">
    <cfRule type="containsText" dxfId="67" priority="28" operator="containsText" text="Fine">
      <formula>NOT(ISERROR(SEARCH("Fine",J19)))</formula>
    </cfRule>
    <cfRule type="containsText" dxfId="66" priority="29" operator="containsText" text="Supierior">
      <formula>NOT(ISERROR(SEARCH("Supierior",J19)))</formula>
    </cfRule>
    <cfRule type="containsText" dxfId="65" priority="30" operator="containsText" text="Epic">
      <formula>NOT(ISERROR(SEARCH("Epic",J19)))</formula>
    </cfRule>
    <cfRule type="containsText" dxfId="64" priority="31" operator="containsText" text="Legendary">
      <formula>NOT(ISERROR(SEARCH("Legendary",J19)))</formula>
    </cfRule>
  </conditionalFormatting>
  <conditionalFormatting sqref="J18">
    <cfRule type="containsText" dxfId="63" priority="24" operator="containsText" text="Fine">
      <formula>NOT(ISERROR(SEARCH("Fine",J18)))</formula>
    </cfRule>
    <cfRule type="containsText" dxfId="62" priority="25" operator="containsText" text="Supierior">
      <formula>NOT(ISERROR(SEARCH("Supierior",J18)))</formula>
    </cfRule>
    <cfRule type="containsText" dxfId="61" priority="26" operator="containsText" text="Epic">
      <formula>NOT(ISERROR(SEARCH("Epic",J18)))</formula>
    </cfRule>
    <cfRule type="containsText" dxfId="60" priority="27" operator="containsText" text="Legendary">
      <formula>NOT(ISERROR(SEARCH("Legendary",J18)))</formula>
    </cfRule>
  </conditionalFormatting>
  <conditionalFormatting sqref="J17">
    <cfRule type="containsText" dxfId="59" priority="20" operator="containsText" text="Fine">
      <formula>NOT(ISERROR(SEARCH("Fine",J17)))</formula>
    </cfRule>
    <cfRule type="containsText" dxfId="58" priority="21" operator="containsText" text="Supierior">
      <formula>NOT(ISERROR(SEARCH("Supierior",J17)))</formula>
    </cfRule>
    <cfRule type="containsText" dxfId="57" priority="22" operator="containsText" text="Epic">
      <formula>NOT(ISERROR(SEARCH("Epic",J17)))</formula>
    </cfRule>
    <cfRule type="containsText" dxfId="56" priority="23" operator="containsText" text="Legendary">
      <formula>NOT(ISERROR(SEARCH("Legendary",J17)))</formula>
    </cfRule>
  </conditionalFormatting>
  <conditionalFormatting sqref="J16">
    <cfRule type="containsText" dxfId="55" priority="16" operator="containsText" text="Fine">
      <formula>NOT(ISERROR(SEARCH("Fine",J16)))</formula>
    </cfRule>
    <cfRule type="containsText" dxfId="54" priority="17" operator="containsText" text="Supierior">
      <formula>NOT(ISERROR(SEARCH("Supierior",J16)))</formula>
    </cfRule>
    <cfRule type="containsText" dxfId="53" priority="18" operator="containsText" text="Epic">
      <formula>NOT(ISERROR(SEARCH("Epic",J16)))</formula>
    </cfRule>
    <cfRule type="containsText" dxfId="52" priority="19" operator="containsText" text="Legendary">
      <formula>NOT(ISERROR(SEARCH("Legendary",J16)))</formula>
    </cfRule>
  </conditionalFormatting>
  <conditionalFormatting sqref="J15">
    <cfRule type="containsText" dxfId="51" priority="12" operator="containsText" text="Fine">
      <formula>NOT(ISERROR(SEARCH("Fine",J15)))</formula>
    </cfRule>
    <cfRule type="containsText" dxfId="50" priority="13" operator="containsText" text="Supierior">
      <formula>NOT(ISERROR(SEARCH("Supierior",J15)))</formula>
    </cfRule>
    <cfRule type="containsText" dxfId="49" priority="14" operator="containsText" text="Epic">
      <formula>NOT(ISERROR(SEARCH("Epic",J15)))</formula>
    </cfRule>
    <cfRule type="containsText" dxfId="48" priority="15" operator="containsText" text="Legendary">
      <formula>NOT(ISERROR(SEARCH("Legendary",J15)))</formula>
    </cfRule>
  </conditionalFormatting>
  <conditionalFormatting sqref="J14">
    <cfRule type="containsText" dxfId="47" priority="8" operator="containsText" text="Fine">
      <formula>NOT(ISERROR(SEARCH("Fine",J14)))</formula>
    </cfRule>
    <cfRule type="containsText" dxfId="46" priority="9" operator="containsText" text="Supierior">
      <formula>NOT(ISERROR(SEARCH("Supierior",J14)))</formula>
    </cfRule>
    <cfRule type="containsText" dxfId="45" priority="10" operator="containsText" text="Epic">
      <formula>NOT(ISERROR(SEARCH("Epic",J14)))</formula>
    </cfRule>
    <cfRule type="containsText" dxfId="44" priority="11" operator="containsText" text="Legendary">
      <formula>NOT(ISERROR(SEARCH("Legendary",J14)))</formula>
    </cfRule>
  </conditionalFormatting>
  <conditionalFormatting sqref="D20:L20">
    <cfRule type="expression" dxfId="43" priority="32">
      <formula>$D$19="Bow"</formula>
    </cfRule>
    <cfRule type="expression" dxfId="42" priority="33">
      <formula>$D$19="Destro Staff"</formula>
    </cfRule>
    <cfRule type="expression" dxfId="41" priority="34">
      <formula>$D$19="Restro Staff"</formula>
    </cfRule>
    <cfRule type="expression" dxfId="40" priority="35">
      <formula>$D$19="2 Handed"</formula>
    </cfRule>
  </conditionalFormatting>
  <conditionalFormatting sqref="D22:L22">
    <cfRule type="expression" dxfId="39" priority="40">
      <formula>$D$21="Bow"</formula>
    </cfRule>
    <cfRule type="expression" dxfId="38" priority="41">
      <formula>$D$21="Destro Staff"</formula>
    </cfRule>
    <cfRule type="expression" dxfId="37" priority="42">
      <formula>$D$21="Restro Staff"</formula>
    </cfRule>
    <cfRule type="expression" dxfId="36" priority="43">
      <formula>$D$21="2 Handed"</formula>
    </cfRule>
  </conditionalFormatting>
  <conditionalFormatting sqref="D18:H18">
    <cfRule type="expression" dxfId="35" priority="118">
      <formula>$E$18="Legendary"</formula>
    </cfRule>
    <cfRule type="expression" dxfId="34" priority="119">
      <formula>$E$18="Epic"</formula>
    </cfRule>
    <cfRule type="expression" dxfId="33" priority="120">
      <formula>$E$18="Supierior"</formula>
    </cfRule>
    <cfRule type="expression" dxfId="32" priority="122">
      <formula>$E$18="Fine"</formula>
    </cfRule>
  </conditionalFormatting>
  <conditionalFormatting sqref="D17:H17">
    <cfRule type="expression" dxfId="31" priority="123">
      <formula>$E$17="Legendary"</formula>
    </cfRule>
    <cfRule type="expression" dxfId="30" priority="124">
      <formula>$E$17="Supierior"</formula>
    </cfRule>
    <cfRule type="expression" dxfId="29" priority="125">
      <formula>$E$17="Epic"</formula>
    </cfRule>
    <cfRule type="expression" dxfId="28" priority="126">
      <formula>$E$17="Fine"</formula>
    </cfRule>
  </conditionalFormatting>
  <conditionalFormatting sqref="D16:H16">
    <cfRule type="expression" dxfId="27" priority="1">
      <formula>$E$16="Legendary"</formula>
    </cfRule>
    <cfRule type="expression" dxfId="26" priority="2">
      <formula>$E$16="Epic"</formula>
    </cfRule>
    <cfRule type="expression" dxfId="25" priority="3">
      <formula>$E$16="Supierior"</formula>
    </cfRule>
    <cfRule type="expression" dxfId="24" priority="4">
      <formula>$E$16="Fine"</formula>
    </cfRule>
  </conditionalFormatting>
  <conditionalFormatting sqref="D15:H15">
    <cfRule type="expression" dxfId="23" priority="131">
      <formula>$E$15="Legendary"</formula>
    </cfRule>
    <cfRule type="expression" dxfId="22" priority="132">
      <formula>$E$15="Supierior"</formula>
    </cfRule>
    <cfRule type="expression" dxfId="21" priority="133">
      <formula>$E$15="Epic"</formula>
    </cfRule>
    <cfRule type="expression" dxfId="20" priority="134">
      <formula>$E$15="Fine"</formula>
    </cfRule>
  </conditionalFormatting>
  <conditionalFormatting sqref="D14:H14">
    <cfRule type="expression" dxfId="19" priority="135">
      <formula>$E$14="Legendary"</formula>
    </cfRule>
    <cfRule type="expression" dxfId="18" priority="136">
      <formula>$E$14="Supierior"</formula>
    </cfRule>
    <cfRule type="expression" dxfId="17" priority="137">
      <formula>$E$14="Epic"</formula>
    </cfRule>
    <cfRule type="expression" dxfId="16" priority="138">
      <formula>$E$14="Fine"</formula>
    </cfRule>
  </conditionalFormatting>
  <conditionalFormatting sqref="E14">
    <cfRule type="containsText" dxfId="15" priority="198" operator="containsText" text="Fine">
      <formula>NOT(ISERROR(SEARCH("Fine",E14)))</formula>
    </cfRule>
    <cfRule type="containsText" dxfId="14" priority="199" operator="containsText" text="Supierior">
      <formula>NOT(ISERROR(SEARCH("Supierior",E14)))</formula>
    </cfRule>
    <cfRule type="containsText" dxfId="13" priority="200" operator="containsText" text="Epic">
      <formula>NOT(ISERROR(SEARCH("Epic",E14)))</formula>
    </cfRule>
    <cfRule type="containsText" dxfId="12" priority="201" operator="containsText" text="Legendary">
      <formula>NOT(ISERROR(SEARCH("Legendary",E14)))</formula>
    </cfRule>
  </conditionalFormatting>
  <conditionalFormatting sqref="D13:H13">
    <cfRule type="expression" dxfId="11" priority="139">
      <formula>$E$13="Legendary"</formula>
    </cfRule>
    <cfRule type="expression" dxfId="10" priority="140">
      <formula>$E$13="Epic"</formula>
    </cfRule>
    <cfRule type="expression" dxfId="9" priority="141">
      <formula>$E$13="Fine"</formula>
    </cfRule>
    <cfRule type="expression" dxfId="8" priority="142">
      <formula>$E$13="Supierior"</formula>
    </cfRule>
  </conditionalFormatting>
  <conditionalFormatting sqref="D12:H12">
    <cfRule type="expression" dxfId="7" priority="144">
      <formula>$E$12="Legendary"</formula>
    </cfRule>
    <cfRule type="expression" dxfId="6" priority="145">
      <formula>$E$12="Supierior"</formula>
    </cfRule>
    <cfRule type="expression" dxfId="5" priority="146">
      <formula>$E$12="Fine"</formula>
    </cfRule>
    <cfRule type="expression" dxfId="4" priority="147">
      <formula>$E$12="Epic"</formula>
    </cfRule>
  </conditionalFormatting>
  <conditionalFormatting sqref="D11:H11">
    <cfRule type="expression" dxfId="3" priority="148">
      <formula>$E$11="Legendary"</formula>
    </cfRule>
    <cfRule type="expression" dxfId="2" priority="149">
      <formula>$E$11="Supierior"</formula>
    </cfRule>
    <cfRule type="expression" dxfId="1" priority="150">
      <formula>$E$11="Epic"</formula>
    </cfRule>
    <cfRule type="expression" dxfId="0" priority="151">
      <formula>$E$11="Fine"</formula>
    </cfRule>
  </conditionalFormatting>
  <dataValidations count="1">
    <dataValidation type="list" allowBlank="1" showInputMessage="1" showErrorMessage="1" sqref="B10:B12" xr:uid="{00000000-0002-0000-0000-000000000000}">
      <formula1>#REF!</formula1>
    </dataValidation>
  </dataValidation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00000000-0002-0000-0000-000001000000}">
          <x14:formula1>
            <xm:f>Lists!$F$3:$F$8</xm:f>
          </x14:formula1>
          <xm:sqref>D19</xm:sqref>
        </x14:dataValidation>
        <x14:dataValidation type="list" allowBlank="1" showInputMessage="1" showErrorMessage="1" promptTitle="Hand #2" xr:uid="{00000000-0002-0000-0000-000002000000}">
          <x14:formula1>
            <xm:f>Lists!$F$3:$F$8</xm:f>
          </x14:formula1>
          <xm:sqref>D21</xm:sqref>
        </x14:dataValidation>
        <x14:dataValidation type="list" allowBlank="1" showInputMessage="1" showErrorMessage="1" xr:uid="{00000000-0002-0000-0000-000003000000}">
          <x14:formula1>
            <xm:f>Lists!$B$3:$B$67</xm:f>
          </x14:formula1>
          <xm:sqref>F9:F22 K9:K22</xm:sqref>
        </x14:dataValidation>
        <x14:dataValidation type="list" allowBlank="1" showInputMessage="1" showErrorMessage="1" promptTitle="Jewlery Enchantment" xr:uid="{00000000-0002-0000-0000-000004000000}">
          <x14:formula1>
            <xm:f>Lists!$L$13:$L$31</xm:f>
          </x14:formula1>
          <xm:sqref>I16:I18</xm:sqref>
        </x14:dataValidation>
        <x14:dataValidation type="list" allowBlank="1" showInputMessage="1" showErrorMessage="1" xr:uid="{00000000-0002-0000-0000-000005000000}">
          <x14:formula1>
            <xm:f>Lists!$H$13:$H$17</xm:f>
          </x14:formula1>
          <xm:sqref>I9:I15</xm:sqref>
        </x14:dataValidation>
        <x14:dataValidation type="list" allowBlank="1" showInputMessage="1" showErrorMessage="1" xr:uid="{00000000-0002-0000-0000-000006000000}">
          <x14:formula1>
            <xm:f>Lists!$J$13:$J$27</xm:f>
          </x14:formula1>
          <xm:sqref>I19:I22</xm:sqref>
        </x14:dataValidation>
        <x14:dataValidation type="list" allowBlank="1" showInputMessage="1" showErrorMessage="1" xr:uid="{00000000-0002-0000-0000-000007000000}">
          <x14:formula1>
            <xm:f>Lists!$H$2:$H$11</xm:f>
          </x14:formula1>
          <xm:sqref>G9:G15</xm:sqref>
        </x14:dataValidation>
        <x14:dataValidation type="list" allowBlank="1" showInputMessage="1" showErrorMessage="1" xr:uid="{00000000-0002-0000-0000-000008000000}">
          <x14:formula1>
            <xm:f>Lists!$L$2:$L$5</xm:f>
          </x14:formula1>
          <xm:sqref>G16:G18</xm:sqref>
        </x14:dataValidation>
        <x14:dataValidation type="list" allowBlank="1" showInputMessage="1" showErrorMessage="1" xr:uid="{00000000-0002-0000-0000-000009000000}">
          <x14:formula1>
            <xm:f>Lists!$J$2:$J$11</xm:f>
          </x14:formula1>
          <xm:sqref>G19:G22</xm:sqref>
        </x14:dataValidation>
        <x14:dataValidation type="list" allowBlank="1" showInputMessage="1" showErrorMessage="1" xr:uid="{00000000-0002-0000-0000-00000A000000}">
          <x14:formula1>
            <xm:f>Lists!$N$2:$N$5</xm:f>
          </x14:formula1>
          <xm:sqref>D9</xm:sqref>
        </x14:dataValidation>
        <x14:dataValidation type="list" allowBlank="1" showInputMessage="1" showErrorMessage="1" xr:uid="{00000000-0002-0000-0000-00000B000000}">
          <x14:formula1>
            <xm:f>Lists!$O$2:$O$5</xm:f>
          </x14:formula1>
          <xm:sqref>D10</xm:sqref>
        </x14:dataValidation>
        <x14:dataValidation type="list" allowBlank="1" showInputMessage="1" showErrorMessage="1" xr:uid="{00000000-0002-0000-0000-00000C000000}">
          <x14:formula1>
            <xm:f>Lists!$P$2:$P$5</xm:f>
          </x14:formula1>
          <xm:sqref>D11</xm:sqref>
        </x14:dataValidation>
        <x14:dataValidation type="list" allowBlank="1" showInputMessage="1" showErrorMessage="1" xr:uid="{00000000-0002-0000-0000-00000D000000}">
          <x14:formula1>
            <xm:f>Lists!$Q$2:$Q$5</xm:f>
          </x14:formula1>
          <xm:sqref>D12</xm:sqref>
        </x14:dataValidation>
        <x14:dataValidation type="list" allowBlank="1" showInputMessage="1" showErrorMessage="1" xr:uid="{00000000-0002-0000-0000-00000E000000}">
          <x14:formula1>
            <xm:f>Lists!$R$2:$R$5</xm:f>
          </x14:formula1>
          <xm:sqref>D13</xm:sqref>
        </x14:dataValidation>
        <x14:dataValidation type="list" allowBlank="1" showInputMessage="1" showErrorMessage="1" xr:uid="{00000000-0002-0000-0000-00000F000000}">
          <x14:formula1>
            <xm:f>Lists!$S$2:$S$5</xm:f>
          </x14:formula1>
          <xm:sqref>D14</xm:sqref>
        </x14:dataValidation>
        <x14:dataValidation type="list" allowBlank="1" showInputMessage="1" showErrorMessage="1" xr:uid="{00000000-0002-0000-0000-000010000000}">
          <x14:formula1>
            <xm:f>Lists!$T$2:$T$5</xm:f>
          </x14:formula1>
          <xm:sqref>D15</xm:sqref>
        </x14:dataValidation>
        <x14:dataValidation type="list" allowBlank="1" showInputMessage="1" showErrorMessage="1" xr:uid="{00000000-0002-0000-0000-000011000000}">
          <x14:formula1>
            <xm:f>Lists!$P$11:$P$26</xm:f>
          </x14:formula1>
          <xm:sqref>H9:H22</xm:sqref>
        </x14:dataValidation>
        <x14:dataValidation type="list" allowBlank="1" showInputMessage="1" xr:uid="{00000000-0002-0000-0000-000012000000}">
          <x14:formula1>
            <xm:f>Lists!$D$3:$D$8</xm:f>
          </x14:formula1>
          <xm:sqref>E9:E22 J9:J22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67"/>
  <sheetViews>
    <sheetView zoomScale="80" zoomScaleNormal="80" workbookViewId="0" xr3:uid="{958C4451-9541-5A59-BF78-D2F731DF1C81}">
      <selection activeCell="D10" sqref="D10"/>
    </sheetView>
  </sheetViews>
  <sheetFormatPr defaultRowHeight="15"/>
  <cols>
    <col min="1" max="9" width="9.140625" style="1"/>
    <col min="10" max="10" width="16.28515625" style="1" customWidth="1"/>
    <col min="11" max="11" width="19.7109375" style="1" customWidth="1"/>
    <col min="12" max="16384" width="9.140625" style="1"/>
  </cols>
  <sheetData>
    <row r="2" spans="2:20">
      <c r="B2" s="1">
        <v>0</v>
      </c>
      <c r="H2" s="1" t="s">
        <v>54</v>
      </c>
      <c r="J2" s="1" t="s">
        <v>52</v>
      </c>
      <c r="L2" s="1" t="s">
        <v>40</v>
      </c>
      <c r="N2" s="1" t="s">
        <v>55</v>
      </c>
      <c r="O2" s="1" t="s">
        <v>56</v>
      </c>
      <c r="P2" s="1" t="s">
        <v>57</v>
      </c>
      <c r="Q2" s="1" t="s">
        <v>58</v>
      </c>
      <c r="R2" s="1" t="s">
        <v>59</v>
      </c>
      <c r="S2" s="1" t="s">
        <v>60</v>
      </c>
      <c r="T2" s="1" t="s">
        <v>61</v>
      </c>
    </row>
    <row r="3" spans="2:20">
      <c r="B3" s="1">
        <v>1</v>
      </c>
      <c r="D3" s="1" t="s">
        <v>5</v>
      </c>
      <c r="F3" s="1" t="s">
        <v>62</v>
      </c>
      <c r="H3" s="1" t="s">
        <v>21</v>
      </c>
      <c r="J3" s="1" t="s">
        <v>63</v>
      </c>
      <c r="L3" s="1" t="s">
        <v>64</v>
      </c>
      <c r="N3" s="1" t="s">
        <v>65</v>
      </c>
      <c r="O3" s="1" t="s">
        <v>66</v>
      </c>
      <c r="P3" s="1" t="s">
        <v>67</v>
      </c>
      <c r="Q3" s="1" t="s">
        <v>68</v>
      </c>
      <c r="R3" s="1" t="s">
        <v>69</v>
      </c>
      <c r="S3" s="1" t="s">
        <v>70</v>
      </c>
      <c r="T3" s="1" t="s">
        <v>71</v>
      </c>
    </row>
    <row r="4" spans="2:20">
      <c r="B4" s="1">
        <v>2</v>
      </c>
      <c r="D4" s="1" t="s">
        <v>23</v>
      </c>
      <c r="F4" s="1" t="s">
        <v>72</v>
      </c>
      <c r="H4" s="1" t="s">
        <v>73</v>
      </c>
      <c r="J4" s="1" t="s">
        <v>74</v>
      </c>
      <c r="L4" s="1" t="s">
        <v>75</v>
      </c>
      <c r="N4" s="1" t="s">
        <v>76</v>
      </c>
      <c r="O4" s="1" t="s">
        <v>77</v>
      </c>
      <c r="P4" s="1" t="s">
        <v>78</v>
      </c>
      <c r="Q4" s="1" t="s">
        <v>79</v>
      </c>
      <c r="R4" s="1" t="s">
        <v>80</v>
      </c>
      <c r="S4" s="1" t="s">
        <v>81</v>
      </c>
      <c r="T4" s="1" t="s">
        <v>82</v>
      </c>
    </row>
    <row r="5" spans="2:20">
      <c r="B5" s="1">
        <v>3</v>
      </c>
      <c r="D5" s="1" t="s">
        <v>83</v>
      </c>
      <c r="F5" s="1" t="s">
        <v>84</v>
      </c>
      <c r="H5" s="1" t="s">
        <v>85</v>
      </c>
      <c r="J5" s="1" t="s">
        <v>86</v>
      </c>
      <c r="L5" s="1" t="s">
        <v>87</v>
      </c>
      <c r="N5" s="1" t="s">
        <v>18</v>
      </c>
      <c r="O5" s="1" t="s">
        <v>24</v>
      </c>
      <c r="P5" s="1" t="s">
        <v>26</v>
      </c>
      <c r="Q5" s="1" t="s">
        <v>31</v>
      </c>
      <c r="R5" s="1" t="s">
        <v>32</v>
      </c>
      <c r="S5" s="1" t="s">
        <v>33</v>
      </c>
      <c r="T5" s="1" t="s">
        <v>37</v>
      </c>
    </row>
    <row r="6" spans="2:20">
      <c r="B6" s="1">
        <v>4</v>
      </c>
      <c r="D6" s="1" t="s">
        <v>88</v>
      </c>
      <c r="F6" s="1" t="s">
        <v>89</v>
      </c>
      <c r="H6" s="1" t="s">
        <v>90</v>
      </c>
      <c r="J6" s="1" t="s">
        <v>85</v>
      </c>
    </row>
    <row r="7" spans="2:20">
      <c r="B7" s="1">
        <v>5</v>
      </c>
      <c r="D7" s="1" t="s">
        <v>43</v>
      </c>
      <c r="F7" s="1" t="s">
        <v>48</v>
      </c>
      <c r="H7" s="1" t="s">
        <v>91</v>
      </c>
      <c r="J7" s="1" t="s">
        <v>90</v>
      </c>
    </row>
    <row r="8" spans="2:20">
      <c r="B8" s="1">
        <v>6</v>
      </c>
      <c r="D8" s="1" t="s">
        <v>19</v>
      </c>
      <c r="F8" s="1" t="s">
        <v>92</v>
      </c>
      <c r="H8" s="1" t="s">
        <v>93</v>
      </c>
      <c r="J8" s="1" t="s">
        <v>94</v>
      </c>
    </row>
    <row r="9" spans="2:20">
      <c r="B9" s="1">
        <v>7</v>
      </c>
      <c r="H9" s="1" t="s">
        <v>95</v>
      </c>
      <c r="J9" s="1" t="s">
        <v>96</v>
      </c>
    </row>
    <row r="10" spans="2:20">
      <c r="B10" s="1">
        <v>8</v>
      </c>
      <c r="H10" s="1" t="s">
        <v>97</v>
      </c>
      <c r="J10" s="1" t="s">
        <v>49</v>
      </c>
    </row>
    <row r="11" spans="2:20">
      <c r="B11" s="1">
        <v>9</v>
      </c>
      <c r="H11" s="1" t="s">
        <v>98</v>
      </c>
      <c r="J11" s="1" t="s">
        <v>97</v>
      </c>
      <c r="P11" s="1" t="s">
        <v>25</v>
      </c>
    </row>
    <row r="12" spans="2:20">
      <c r="B12" s="1">
        <v>10</v>
      </c>
      <c r="P12" s="1" t="s">
        <v>13</v>
      </c>
    </row>
    <row r="13" spans="2:20">
      <c r="B13" s="1">
        <v>11</v>
      </c>
      <c r="H13" s="1" t="s">
        <v>22</v>
      </c>
      <c r="J13" s="1" t="s">
        <v>50</v>
      </c>
      <c r="L13" s="1" t="s">
        <v>41</v>
      </c>
      <c r="P13" s="1" t="s">
        <v>14</v>
      </c>
    </row>
    <row r="14" spans="2:20">
      <c r="B14" s="1">
        <v>12</v>
      </c>
      <c r="H14" s="1" t="s">
        <v>99</v>
      </c>
      <c r="J14" s="1" t="s">
        <v>100</v>
      </c>
      <c r="L14" s="1" t="s">
        <v>101</v>
      </c>
      <c r="P14" s="1" t="s">
        <v>15</v>
      </c>
    </row>
    <row r="15" spans="2:20">
      <c r="B15" s="1">
        <v>13</v>
      </c>
      <c r="H15" s="1" t="s">
        <v>102</v>
      </c>
      <c r="J15" s="1" t="s">
        <v>103</v>
      </c>
      <c r="L15" s="1" t="s">
        <v>104</v>
      </c>
      <c r="P15" s="1" t="s">
        <v>16</v>
      </c>
    </row>
    <row r="16" spans="2:20">
      <c r="B16" s="1">
        <v>14</v>
      </c>
      <c r="H16" s="1" t="s">
        <v>105</v>
      </c>
      <c r="J16" s="1" t="s">
        <v>106</v>
      </c>
      <c r="L16" s="1" t="s">
        <v>107</v>
      </c>
      <c r="P16" s="1" t="s">
        <v>27</v>
      </c>
    </row>
    <row r="17" spans="2:16">
      <c r="B17" s="1">
        <v>15</v>
      </c>
      <c r="H17" s="1" t="s">
        <v>108</v>
      </c>
      <c r="J17" s="1" t="s">
        <v>109</v>
      </c>
      <c r="L17" s="1" t="s">
        <v>110</v>
      </c>
      <c r="P17" s="1" t="s">
        <v>28</v>
      </c>
    </row>
    <row r="18" spans="2:16">
      <c r="B18" s="1">
        <v>16</v>
      </c>
      <c r="J18" s="1" t="s">
        <v>111</v>
      </c>
      <c r="L18" s="1" t="s">
        <v>112</v>
      </c>
      <c r="P18" s="1" t="s">
        <v>113</v>
      </c>
    </row>
    <row r="19" spans="2:16">
      <c r="B19" s="1">
        <v>17</v>
      </c>
      <c r="J19" s="1" t="s">
        <v>114</v>
      </c>
      <c r="L19" s="1" t="s">
        <v>115</v>
      </c>
      <c r="P19" s="1" t="s">
        <v>116</v>
      </c>
    </row>
    <row r="20" spans="2:16">
      <c r="B20" s="1">
        <v>18</v>
      </c>
      <c r="J20" s="1" t="s">
        <v>117</v>
      </c>
      <c r="L20" s="1" t="s">
        <v>118</v>
      </c>
      <c r="P20" s="1" t="s">
        <v>34</v>
      </c>
    </row>
    <row r="21" spans="2:16">
      <c r="B21" s="1">
        <v>19</v>
      </c>
      <c r="J21" s="1" t="s">
        <v>119</v>
      </c>
      <c r="L21" s="1" t="s">
        <v>120</v>
      </c>
      <c r="P21" s="1" t="s">
        <v>35</v>
      </c>
    </row>
    <row r="22" spans="2:16">
      <c r="B22" s="1">
        <v>20</v>
      </c>
      <c r="J22" s="1" t="s">
        <v>121</v>
      </c>
      <c r="L22" s="1" t="s">
        <v>122</v>
      </c>
      <c r="P22" s="1" t="s">
        <v>36</v>
      </c>
    </row>
    <row r="23" spans="2:16">
      <c r="B23" s="1">
        <v>21</v>
      </c>
      <c r="D23" s="20" t="s">
        <v>123</v>
      </c>
      <c r="J23" s="1" t="s">
        <v>124</v>
      </c>
      <c r="L23" s="1" t="s">
        <v>125</v>
      </c>
      <c r="P23" s="1" t="s">
        <v>44</v>
      </c>
    </row>
    <row r="24" spans="2:16">
      <c r="B24" s="1">
        <v>22</v>
      </c>
      <c r="D24" s="20" t="s">
        <v>126</v>
      </c>
      <c r="J24" s="1" t="s">
        <v>127</v>
      </c>
      <c r="L24" s="1" t="s">
        <v>128</v>
      </c>
      <c r="P24" s="1" t="s">
        <v>45</v>
      </c>
    </row>
    <row r="25" spans="2:16">
      <c r="B25" s="1">
        <v>23</v>
      </c>
      <c r="D25" s="20" t="s">
        <v>129</v>
      </c>
      <c r="J25" s="1" t="s">
        <v>130</v>
      </c>
      <c r="L25" s="1" t="s">
        <v>131</v>
      </c>
      <c r="P25" s="1" t="s">
        <v>132</v>
      </c>
    </row>
    <row r="26" spans="2:16">
      <c r="B26" s="1">
        <v>24</v>
      </c>
      <c r="J26" s="1" t="s">
        <v>133</v>
      </c>
      <c r="L26" s="1" t="s">
        <v>134</v>
      </c>
      <c r="P26" s="1" t="s">
        <v>135</v>
      </c>
    </row>
    <row r="27" spans="2:16">
      <c r="B27" s="1">
        <v>25</v>
      </c>
      <c r="J27" s="1" t="s">
        <v>136</v>
      </c>
      <c r="L27" s="1" t="s">
        <v>137</v>
      </c>
    </row>
    <row r="28" spans="2:16">
      <c r="B28" s="1">
        <v>26</v>
      </c>
      <c r="L28" s="1" t="s">
        <v>138</v>
      </c>
    </row>
    <row r="29" spans="2:16">
      <c r="B29" s="1">
        <v>27</v>
      </c>
      <c r="D29"/>
      <c r="L29" s="1" t="s">
        <v>139</v>
      </c>
    </row>
    <row r="30" spans="2:16">
      <c r="B30" s="1">
        <v>28</v>
      </c>
      <c r="L30" s="1" t="s">
        <v>140</v>
      </c>
    </row>
    <row r="31" spans="2:16">
      <c r="B31" s="1">
        <v>29</v>
      </c>
      <c r="L31" s="1" t="s">
        <v>141</v>
      </c>
    </row>
    <row r="32" spans="2:16">
      <c r="B32" s="1">
        <v>30</v>
      </c>
    </row>
    <row r="33" spans="2:11">
      <c r="B33" s="1">
        <v>31</v>
      </c>
    </row>
    <row r="34" spans="2:11">
      <c r="B34" s="1">
        <v>32</v>
      </c>
      <c r="D34" s="1" t="str">
        <f>IF('!USE ME! !USE ME!'!F9="CP 10",1,"Continue")</f>
        <v>Continue</v>
      </c>
      <c r="G34" s="1">
        <f>SUM(D34)</f>
        <v>0</v>
      </c>
    </row>
    <row r="35" spans="2:11">
      <c r="B35" s="1">
        <v>33</v>
      </c>
      <c r="F35" s="1">
        <v>0</v>
      </c>
    </row>
    <row r="36" spans="2:11">
      <c r="B36" s="1">
        <v>34</v>
      </c>
      <c r="F36" s="1">
        <v>79</v>
      </c>
      <c r="J36" s="1" t="s">
        <v>142</v>
      </c>
      <c r="K36" s="1" t="s">
        <v>143</v>
      </c>
    </row>
    <row r="37" spans="2:11">
      <c r="B37" s="1">
        <v>35</v>
      </c>
      <c r="E37" s="1" t="s">
        <v>83</v>
      </c>
      <c r="F37" s="1">
        <v>82</v>
      </c>
      <c r="G37" s="1">
        <v>3</v>
      </c>
      <c r="I37" s="4">
        <v>0</v>
      </c>
      <c r="K37" s="1" t="s">
        <v>144</v>
      </c>
    </row>
    <row r="38" spans="2:11" ht="16.5">
      <c r="B38" s="1">
        <v>36</v>
      </c>
      <c r="F38" s="1">
        <v>84</v>
      </c>
      <c r="G38" s="1">
        <v>2</v>
      </c>
      <c r="I38" s="4">
        <v>3</v>
      </c>
      <c r="K38" s="21" t="s">
        <v>145</v>
      </c>
    </row>
    <row r="39" spans="2:11">
      <c r="B39" s="1">
        <v>37</v>
      </c>
      <c r="F39" s="319">
        <v>87</v>
      </c>
      <c r="G39" s="1">
        <v>3</v>
      </c>
      <c r="I39" s="4">
        <v>5</v>
      </c>
    </row>
    <row r="40" spans="2:11">
      <c r="B40" s="1">
        <v>38</v>
      </c>
      <c r="E40" s="1" t="s">
        <v>146</v>
      </c>
      <c r="F40" s="1">
        <v>88</v>
      </c>
      <c r="G40" s="1">
        <v>1</v>
      </c>
      <c r="I40" s="1">
        <v>8</v>
      </c>
    </row>
    <row r="41" spans="2:11">
      <c r="B41" s="1">
        <v>39</v>
      </c>
      <c r="F41" s="1">
        <v>91</v>
      </c>
      <c r="G41" s="1">
        <v>3</v>
      </c>
      <c r="I41" s="1">
        <v>9</v>
      </c>
      <c r="J41" s="1" t="s">
        <v>13</v>
      </c>
    </row>
    <row r="42" spans="2:11" ht="16.5">
      <c r="B42" s="1">
        <v>40</v>
      </c>
      <c r="E42" s="1" t="s">
        <v>43</v>
      </c>
      <c r="F42" s="1">
        <v>93</v>
      </c>
      <c r="G42" s="1">
        <v>2</v>
      </c>
      <c r="J42" s="21" t="s">
        <v>147</v>
      </c>
    </row>
    <row r="43" spans="2:11" ht="16.5">
      <c r="B43" s="1">
        <v>41</v>
      </c>
      <c r="E43" s="1" t="s">
        <v>148</v>
      </c>
      <c r="F43" s="1">
        <v>96</v>
      </c>
      <c r="G43" s="1">
        <v>3</v>
      </c>
      <c r="J43" s="21"/>
    </row>
    <row r="44" spans="2:11">
      <c r="B44" s="1">
        <v>42</v>
      </c>
      <c r="F44" s="1">
        <v>97</v>
      </c>
      <c r="G44" s="1">
        <v>1</v>
      </c>
      <c r="J44" s="1" t="s">
        <v>149</v>
      </c>
    </row>
    <row r="45" spans="2:11">
      <c r="B45" s="1">
        <v>43</v>
      </c>
      <c r="F45" s="1">
        <v>100</v>
      </c>
      <c r="G45" s="1">
        <v>3</v>
      </c>
    </row>
    <row r="46" spans="2:11">
      <c r="B46" s="1">
        <v>44</v>
      </c>
      <c r="F46" s="3">
        <v>102</v>
      </c>
      <c r="G46" s="1">
        <v>2</v>
      </c>
    </row>
    <row r="47" spans="2:11">
      <c r="B47" s="1">
        <v>45</v>
      </c>
      <c r="F47" s="3">
        <v>105</v>
      </c>
      <c r="G47" s="1">
        <v>3</v>
      </c>
    </row>
    <row r="48" spans="2:11">
      <c r="B48" s="1">
        <v>46</v>
      </c>
      <c r="F48" s="3">
        <v>106</v>
      </c>
      <c r="G48" s="1">
        <v>1</v>
      </c>
    </row>
    <row r="49" spans="2:7">
      <c r="B49" s="1">
        <v>47</v>
      </c>
      <c r="F49" s="3">
        <v>109</v>
      </c>
      <c r="G49" s="1">
        <v>3</v>
      </c>
    </row>
    <row r="50" spans="2:7">
      <c r="B50" s="1">
        <v>48</v>
      </c>
      <c r="F50" s="1">
        <v>111</v>
      </c>
      <c r="G50" s="1">
        <v>2</v>
      </c>
    </row>
    <row r="51" spans="2:7">
      <c r="B51" s="1">
        <v>49</v>
      </c>
      <c r="F51" s="4">
        <v>112</v>
      </c>
      <c r="G51" s="1">
        <v>1</v>
      </c>
    </row>
    <row r="52" spans="2:7">
      <c r="B52" s="1" t="s">
        <v>150</v>
      </c>
      <c r="C52" s="1">
        <f>IF('!USE ME! !USE ME!'!F9="CP 10",1,0)</f>
        <v>0</v>
      </c>
    </row>
    <row r="53" spans="2:7">
      <c r="B53" s="1" t="s">
        <v>151</v>
      </c>
    </row>
    <row r="54" spans="2:7">
      <c r="B54" s="1" t="s">
        <v>152</v>
      </c>
    </row>
    <row r="55" spans="2:7">
      <c r="B55" s="1" t="s">
        <v>153</v>
      </c>
    </row>
    <row r="56" spans="2:7">
      <c r="B56" s="1" t="s">
        <v>154</v>
      </c>
    </row>
    <row r="57" spans="2:7">
      <c r="B57" s="1" t="s">
        <v>155</v>
      </c>
    </row>
    <row r="58" spans="2:7">
      <c r="B58" s="1" t="s">
        <v>156</v>
      </c>
    </row>
    <row r="59" spans="2:7">
      <c r="B59" s="1" t="s">
        <v>157</v>
      </c>
    </row>
    <row r="60" spans="2:7">
      <c r="B60" s="1" t="s">
        <v>158</v>
      </c>
    </row>
    <row r="61" spans="2:7">
      <c r="B61" s="1" t="s">
        <v>159</v>
      </c>
    </row>
    <row r="62" spans="2:7">
      <c r="B62" s="1" t="s">
        <v>160</v>
      </c>
    </row>
    <row r="63" spans="2:7">
      <c r="B63" s="1" t="s">
        <v>161</v>
      </c>
    </row>
    <row r="64" spans="2:7">
      <c r="B64" s="1" t="s">
        <v>162</v>
      </c>
    </row>
    <row r="65" spans="2:2">
      <c r="B65" s="1" t="s">
        <v>163</v>
      </c>
    </row>
    <row r="66" spans="2:2">
      <c r="B66" s="1" t="s">
        <v>164</v>
      </c>
    </row>
    <row r="67" spans="2:2">
      <c r="B67" s="1" t="s">
        <v>20</v>
      </c>
    </row>
  </sheetData>
  <sheetProtection formatCells="0" formatColumns="0" formatRows="0" insertColumns="0" insertRows="0" insertHyperlinks="0" deleteColumns="0" deleteRows="0" sort="0" autoFilter="0" pivotTables="0"/>
  <sortState ref="P12:P24">
    <sortCondition ref="P12"/>
  </sortState>
  <customSheetViews>
    <customSheetView guid="{15237A99-47BE-4E2C-B46D-8086608C4BD6}" scale="80">
      <selection activeCell="D8" sqref="D8"/>
      <pageMargins left="0" right="0" top="0" bottom="0" header="0" footer="0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1"/>
  <sheetViews>
    <sheetView zoomScale="60" zoomScaleNormal="60" workbookViewId="0" xr3:uid="{842E5F09-E766-5B8D-85AF-A39847EA96FD}">
      <selection activeCell="P6" sqref="P6"/>
    </sheetView>
  </sheetViews>
  <sheetFormatPr defaultRowHeight="15"/>
  <cols>
    <col min="1" max="1" width="3.28515625" customWidth="1"/>
    <col min="2" max="2" width="11.28515625" customWidth="1"/>
    <col min="3" max="3" width="10.85546875" customWidth="1"/>
    <col min="4" max="4" width="12.5703125" customWidth="1"/>
    <col min="5" max="5" width="11" customWidth="1"/>
    <col min="6" max="6" width="12" customWidth="1"/>
    <col min="7" max="7" width="13.85546875" customWidth="1"/>
    <col min="8" max="8" width="13" customWidth="1"/>
    <col min="10" max="10" width="14.7109375" customWidth="1"/>
    <col min="11" max="11" width="4.140625" customWidth="1"/>
    <col min="12" max="12" width="4.140625" style="89" customWidth="1"/>
    <col min="13" max="13" width="4.140625" customWidth="1"/>
    <col min="14" max="14" width="10.42578125" customWidth="1"/>
    <col min="15" max="15" width="11.28515625" customWidth="1"/>
    <col min="16" max="16" width="12.85546875" customWidth="1"/>
    <col min="17" max="17" width="11" customWidth="1"/>
    <col min="18" max="18" width="10.5703125" customWidth="1"/>
    <col min="19" max="19" width="13.42578125" customWidth="1"/>
    <col min="20" max="20" width="11.140625" customWidth="1"/>
    <col min="22" max="22" width="14.28515625" customWidth="1"/>
    <col min="23" max="23" width="3.7109375" customWidth="1"/>
  </cols>
  <sheetData>
    <row r="1" spans="1:23" ht="15.75" thickBot="1">
      <c r="A1" s="85"/>
      <c r="B1" s="85"/>
      <c r="C1" s="85"/>
      <c r="D1" s="85"/>
      <c r="E1" s="85"/>
      <c r="F1" s="85"/>
      <c r="G1" s="85"/>
      <c r="H1" s="85"/>
      <c r="I1" s="85"/>
      <c r="J1" s="85"/>
      <c r="K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</row>
    <row r="2" spans="1:23" ht="15.75" thickBot="1">
      <c r="A2" s="85"/>
      <c r="B2" s="369" t="s">
        <v>165</v>
      </c>
      <c r="C2" s="370"/>
      <c r="D2" s="370"/>
      <c r="E2" s="370"/>
      <c r="F2" s="370"/>
      <c r="G2" s="370"/>
      <c r="H2" s="370"/>
      <c r="I2" s="370"/>
      <c r="J2" s="371"/>
      <c r="K2" s="54"/>
      <c r="M2" s="54"/>
      <c r="N2" s="372" t="s">
        <v>166</v>
      </c>
      <c r="O2" s="373"/>
      <c r="P2" s="373"/>
      <c r="Q2" s="373"/>
      <c r="R2" s="373"/>
      <c r="S2" s="373"/>
      <c r="T2" s="373"/>
      <c r="U2" s="373"/>
      <c r="V2" s="374"/>
      <c r="W2" s="54"/>
    </row>
    <row r="3" spans="1:23" ht="60.75" thickBot="1">
      <c r="A3" s="85"/>
      <c r="B3" s="86"/>
      <c r="C3" s="91" t="s">
        <v>167</v>
      </c>
      <c r="D3" s="231" t="s">
        <v>168</v>
      </c>
      <c r="E3" s="97" t="s">
        <v>169</v>
      </c>
      <c r="F3" s="98" t="s">
        <v>170</v>
      </c>
      <c r="G3" s="110" t="s">
        <v>171</v>
      </c>
      <c r="H3" s="104" t="s">
        <v>172</v>
      </c>
      <c r="I3" s="116" t="s">
        <v>173</v>
      </c>
      <c r="J3" s="88" t="s">
        <v>174</v>
      </c>
      <c r="K3" s="54"/>
      <c r="M3" s="54"/>
      <c r="N3" s="87"/>
      <c r="O3" s="205" t="s">
        <v>167</v>
      </c>
      <c r="P3" s="209" t="s">
        <v>168</v>
      </c>
      <c r="Q3" s="212" t="s">
        <v>169</v>
      </c>
      <c r="R3" s="213" t="s">
        <v>170</v>
      </c>
      <c r="S3" s="118" t="s">
        <v>171</v>
      </c>
      <c r="T3" s="216" t="s">
        <v>172</v>
      </c>
      <c r="U3" s="218" t="s">
        <v>173</v>
      </c>
      <c r="V3" s="81" t="s">
        <v>174</v>
      </c>
      <c r="W3" s="54"/>
    </row>
    <row r="4" spans="1:23" ht="15.75" thickBot="1">
      <c r="A4" s="85"/>
      <c r="B4" s="322" t="s">
        <v>55</v>
      </c>
      <c r="C4" s="92" t="e">
        <f>TRUNC(SUM((1.5*'!USE ME! !USE ME!'!F9),(1.5*(IF('!USE ME! !USE ME!'!E9="Normal",1,IF('!USE ME! !USE ME!'!E9="Fine",5,IF('!USE ME! !USE ME!'!E9="Supierior",7,IF('!USE ME! !USE ME!'!E9="Epic",10,IF('!USE ME! !USE ME!'!E9="Legendary",13,0)))))))),0)</f>
        <v>#VALUE!</v>
      </c>
      <c r="D4" s="232" t="e">
        <f>TRUNC(SUM((11.25*'!USE ME! !USE ME!'!F9),(11.25*(IF('!USE ME! !USE ME!'!E9="Normal",1,IF('!USE ME! !USE ME!'!E9="Fine",5,IF('!USE ME! !USE ME!'!E9="Supierior",7,IF('!USE ME! !USE ME!'!E9="Epic",10,IF('!USE ME! !USE ME!'!E9="Legendary",13,0)))))))))</f>
        <v>#VALUE!</v>
      </c>
      <c r="E4" s="33" t="e">
        <f>SUM((8*'!USE ME! !USE ME!'!F9),(8*(IF('!USE ME! !USE ME!'!E9="Normal",1,IF('!USE ME! !USE ME!'!E9="Fine",5,IF('!USE ME! !USE ME!'!E9="Supierior",7,IF('!USE ME! !USE ME!'!E9="Epic",10,IF('!USE ME! !USE ME!'!E9="Legendary",13,0))))))))</f>
        <v>#VALUE!</v>
      </c>
      <c r="F4" s="99" t="e">
        <f>TRUNC(SUM((1.5*'!USE ME! !USE ME!'!F9),(1.5*(IF('!USE ME! !USE ME!'!E9="Normal",1,IF('!USE ME! !USE ME!'!E9="Fine",5,IF('!USE ME! !USE ME!'!E9="Supierior",7,IF('!USE ME! !USE ME!'!E9="Epic",10,IF('!USE ME! !USE ME!'!E9="Legendary",13,0)))))))),0)</f>
        <v>#VALUE!</v>
      </c>
      <c r="G4" s="111" t="e">
        <f>TRUNC(SUM((1.5*'!USE ME! !USE ME!'!F9),(1.5*(IF('!USE ME! !USE ME!'!E9="Normal",1,IF('!USE ME! !USE ME!'!E9="Fine",5,IF('!USE ME! !USE ME!'!E9="Supierior",7,IF('!USE ME! !USE ME!'!E9="Epic",10,IF('!USE ME! !USE ME!'!E9="Legendary",13,0)))))))),0)</f>
        <v>#VALUE!</v>
      </c>
      <c r="H4" s="34" t="e">
        <f>TRUNC(SUM(((12.4*'!USE ME! !USE ME!'!F9)),(12.4*(IF('!USE ME! !USE ME!'!E9="Normal",1,IF('!USE ME! !USE ME!'!E9="Fine",5,IF('!USE ME! !USE ME!'!E9="Supierior",7,IF('!USE ME! !USE ME!'!E9="Epic",10,IF('!USE ME! !USE ME!'!E9="Legendary",13,0)))))))))</f>
        <v>#VALUE!</v>
      </c>
      <c r="I4" s="105">
        <v>0.04</v>
      </c>
      <c r="J4" s="117" t="e">
        <f>TRUNC(SUM((22.5*'!USE ME! !USE ME!'!F9),(22.5*(IF('!USE ME! !USE ME!'!E9="Normal",1,IF('!USE ME! !USE ME!'!E9="Fine",5,IF('!USE ME! !USE ME!'!E9="Supierior",7,IF('!USE ME! !USE ME!'!E9="Epic",10,IF('!USE ME! !USE ME!'!E9="Legendary",13,0)))))))),0)</f>
        <v>#VALUE!</v>
      </c>
      <c r="K4" s="54"/>
      <c r="M4" s="54"/>
      <c r="N4" s="220" t="s">
        <v>55</v>
      </c>
      <c r="O4" s="223">
        <f>SUM('MOD Functions'!D22:F22)</f>
        <v>129</v>
      </c>
      <c r="P4" s="210">
        <f>SUM('MOD Functions'!E22:G22)</f>
        <v>967</v>
      </c>
      <c r="Q4" s="175">
        <f>SUM('MOD Functions'!F22:H22)</f>
        <v>967</v>
      </c>
      <c r="R4" s="214">
        <f>SUM('MOD Functions'!G22:I22)</f>
        <v>967</v>
      </c>
      <c r="S4" s="119">
        <f>SUM('MOD Functions'!H22:J22)</f>
        <v>688</v>
      </c>
      <c r="T4" s="217">
        <f>SUM('MOD Functions'!I22:K22)</f>
        <v>688</v>
      </c>
      <c r="U4" s="252">
        <f>SUM('MOD Functions'!J22:L22)</f>
        <v>688</v>
      </c>
      <c r="V4" s="254">
        <f>SUM('MOD Functions'!K22:M22)</f>
        <v>129</v>
      </c>
      <c r="W4" s="54"/>
    </row>
    <row r="5" spans="1:23" ht="15.75" thickBot="1">
      <c r="A5" s="85"/>
      <c r="B5" s="2" t="s">
        <v>56</v>
      </c>
      <c r="C5" s="92" t="e">
        <f>TRUNC(SUM((1.5*'!USE ME! !USE ME!'!F10),(1.5*(IF('!USE ME! !USE ME!'!E10="Normal",1,IF('!USE ME! !USE ME!'!E10="Fine",5,IF('!USE ME! !USE ME!'!E10="Supierior",7,IF('!USE ME! !USE ME!'!E10="Epic",10,IF('!USE ME! !USE ME!'!E10="Legendary",13,0)))))))),0)</f>
        <v>#VALUE!</v>
      </c>
      <c r="D5" s="233" t="e">
        <f>TRUNC(SUM((11.25*'!USE ME! !USE ME!'!F10),(11.25*(IF('!USE ME! !USE ME!'!E10="Normal",1,IF('!USE ME! !USE ME!'!E10="Fine",5,IF('!USE ME! !USE ME!'!E10="Supierior",7,IF('!USE ME! !USE ME!'!E10="Epic",10,IF('!USE ME! !USE ME!'!E10="Legendary",13,0)))))))))</f>
        <v>#VALUE!</v>
      </c>
      <c r="E5" s="31" t="e">
        <f>SUM((8*'!USE ME! !USE ME!'!F10),(8*(IF('!USE ME! !USE ME!'!E10="Normal",1,IF('!USE ME! !USE ME!'!E10="Fine",5,IF('!USE ME! !USE ME!'!E10="Supierior",7,IF('!USE ME! !USE ME!'!E10="Epic",10,IF('!USE ME! !USE ME!'!E10="Legendary",13,0))))))))</f>
        <v>#VALUE!</v>
      </c>
      <c r="F5" s="100" t="e">
        <f>TRUNC(SUM((1.5*'!USE ME! !USE ME!'!F10),(1.5*(IF('!USE ME! !USE ME!'!E10="Normal",1,IF('!USE ME! !USE ME!'!E10="Fine",5,IF('!USE ME! !USE ME!'!E10="Supierior",7,IF('!USE ME! !USE ME!'!E10="Epic",10,IF('!USE ME! !USE ME!'!E10="Legendary",13,0)))))))),0)</f>
        <v>#VALUE!</v>
      </c>
      <c r="G5" s="112" t="e">
        <f>TRUNC(SUM((1.5*'!USE ME! !USE ME!'!F10),(1.5*(IF('!USE ME! !USE ME!'!E10="Normal",1,IF('!USE ME! !USE ME!'!E10="Fine",5,IF('!USE ME! !USE ME!'!E10="Supierior",7,IF('!USE ME! !USE ME!'!E10="Epic",10,IF('!USE ME! !USE ME!'!E10="Legendary",13,0)))))))),0)</f>
        <v>#VALUE!</v>
      </c>
      <c r="H5" s="32" t="e">
        <f>TRUNC(SUM(((12.4*'!USE ME! !USE ME!'!F10)),(12.4*(IF('!USE ME! !USE ME!'!E10="Normal",1,IF('!USE ME! !USE ME!'!E10="Fine",5,IF('!USE ME! !USE ME!'!E10="Supierior",7,IF('!USE ME! !USE ME!'!E10="Epic",10,IF('!USE ME! !USE ME!'!E10="Legendary",13,0)))))))))</f>
        <v>#VALUE!</v>
      </c>
      <c r="I5" s="106">
        <v>0.04</v>
      </c>
      <c r="J5" s="22" t="e">
        <f>TRUNC(SUM((22.5*'!USE ME! !USE ME!'!F10),(22.5*(IF('!USE ME! !USE ME!'!E10="Normal",1,IF('!USE ME! !USE ME!'!E10="Fine",5,IF('!USE ME! !USE ME!'!E10="Supierior",7,IF('!USE ME! !USE ME!'!E10="Epic",10,IF('!USE ME! !USE ME!'!E10="Legendary",13,0)))))))),0)</f>
        <v>#VALUE!</v>
      </c>
      <c r="K5" s="54"/>
      <c r="M5" s="54"/>
      <c r="N5" s="221" t="s">
        <v>56</v>
      </c>
      <c r="O5" s="197">
        <f>SUM('MOD Functions'!D42:F42)</f>
        <v>33</v>
      </c>
      <c r="P5" s="188">
        <f>SUM('MOD Functions'!E42:G42)</f>
        <v>247</v>
      </c>
      <c r="Q5" s="177">
        <f>SUM('MOD Functions'!F42:H42)</f>
        <v>247</v>
      </c>
      <c r="R5" s="162">
        <f>SUM('MOD Functions'!G42:I42)</f>
        <v>247</v>
      </c>
      <c r="S5" s="120">
        <f>SUM('MOD Functions'!H42:J42)</f>
        <v>176</v>
      </c>
      <c r="T5" s="141">
        <f>SUM('MOD Functions'!I42:K42)</f>
        <v>176</v>
      </c>
      <c r="U5" s="247">
        <f>SUM('MOD Functions'!J42:L42)</f>
        <v>176</v>
      </c>
      <c r="V5" s="255">
        <f>SUM('MOD Functions'!K42:M42)</f>
        <v>33</v>
      </c>
      <c r="W5" s="54"/>
    </row>
    <row r="6" spans="1:23" ht="15.75" thickBot="1">
      <c r="A6" s="85"/>
      <c r="B6" s="2" t="s">
        <v>57</v>
      </c>
      <c r="C6" s="93" t="e">
        <f>TRUNC(SUM((1.5*'!USE ME! !USE ME!'!F11),(1.5*(IF('!USE ME! !USE ME!'!E11="Normal",1,IF('!USE ME! !USE ME!'!E11="Fine",5,IF('!USE ME! !USE ME!'!E11="Supierior",7,IF('!USE ME! !USE ME!'!E11="Epic",10,IF('!USE ME! !USE ME!'!E11="Legendary",13,0)))))))),0)</f>
        <v>#VALUE!</v>
      </c>
      <c r="D6" s="211" t="e">
        <f>TRUNC(SUM((11.25*'!USE ME! !USE ME!'!F11),(11.25*(IF('!USE ME! !USE ME!'!E11="Normal",1,IF('!USE ME! !USE ME!'!E11="Fine",5,IF('!USE ME! !USE ME!'!E11="Supierior",7,IF('!USE ME! !USE ME!'!E11="Epic",10,IF('!USE ME! !USE ME!'!E11="Legendary",13,0)))))))))</f>
        <v>#VALUE!</v>
      </c>
      <c r="E6" s="8" t="e">
        <f>SUM((8*'!USE ME! !USE ME!'!F11),(8*(IF('!USE ME! !USE ME!'!E11="Normal",1,IF('!USE ME! !USE ME!'!E11="Fine",5,IF('!USE ME! !USE ME!'!E11="Supierior",7,IF('!USE ME! !USE ME!'!E11="Epic",10,IF('!USE ME! !USE ME!'!E11="Legendary",13,0))))))))</f>
        <v>#VALUE!</v>
      </c>
      <c r="F6" s="101" t="e">
        <f>TRUNC(SUM((1.5*'!USE ME! !USE ME!'!F11),(1.5*(IF('!USE ME! !USE ME!'!E11="Normal",1,IF('!USE ME! !USE ME!'!E11="Fine",5,IF('!USE ME! !USE ME!'!E11="Supierior",7,IF('!USE ME! !USE ME!'!E11="Epic",10,IF('!USE ME! !USE ME!'!E11="Legendary",13,0)))))))),0)</f>
        <v>#VALUE!</v>
      </c>
      <c r="G6" s="113" t="e">
        <f>TRUNC(SUM((1.5*'!USE ME! !USE ME!'!F11),(1.5*(IF('!USE ME! !USE ME!'!E11="Normal",1,IF('!USE ME! !USE ME!'!E11="Fine",5,IF('!USE ME! !USE ME!'!E11="Supierior",7,IF('!USE ME! !USE ME!'!E11="Epic",10,IF('!USE ME! !USE ME!'!E11="Legendary",13,0)))))))),0)</f>
        <v>#VALUE!</v>
      </c>
      <c r="H6" s="18" t="e">
        <f>TRUNC(SUM(((12.4*'!USE ME! !USE ME!'!F11)),(12.4*(IF('!USE ME! !USE ME!'!E11="Normal",1,IF('!USE ME! !USE ME!'!E11="Fine",5,IF('!USE ME! !USE ME!'!E11="Supierior",7,IF('!USE ME! !USE ME!'!E11="Epic",10,IF('!USE ME! !USE ME!'!E11="Legendary",13,0)))))))))</f>
        <v>#VALUE!</v>
      </c>
      <c r="I6" s="107">
        <v>0.04</v>
      </c>
      <c r="J6" s="22" t="e">
        <f>TRUNC(SUM((22.5*'!USE ME! !USE ME!'!F11),(22.5*(IF('!USE ME! !USE ME!'!E11="Normal",1,IF('!USE ME! !USE ME!'!E11="Fine",5,IF('!USE ME! !USE ME!'!E11="Supierior",7,IF('!USE ME! !USE ME!'!E11="Epic",10,IF('!USE ME! !USE ME!'!E11="Legendary",13,0)))))))),0)</f>
        <v>#VALUE!</v>
      </c>
      <c r="K6" s="54"/>
      <c r="M6" s="54"/>
      <c r="N6" s="221" t="s">
        <v>57</v>
      </c>
      <c r="O6" s="197">
        <f>SUM('MOD Functions'!D62:F62)</f>
        <v>33</v>
      </c>
      <c r="P6" s="188">
        <f>SUM('MOD Functions'!E62:G62)</f>
        <v>247</v>
      </c>
      <c r="Q6" s="177">
        <f>SUM('MOD Functions'!F62:H62)</f>
        <v>247</v>
      </c>
      <c r="R6" s="162">
        <f>SUM('MOD Functions'!G62:I62)</f>
        <v>247</v>
      </c>
      <c r="S6" s="120">
        <f>SUM('MOD Functions'!H62:J62)</f>
        <v>176</v>
      </c>
      <c r="T6" s="141">
        <f>SUM('MOD Functions'!I62:K62)</f>
        <v>176</v>
      </c>
      <c r="U6" s="247">
        <f>SUM('MOD Functions'!J62:L62)</f>
        <v>176</v>
      </c>
      <c r="V6" s="256">
        <f>SUM('MOD Functions'!K62:M62)</f>
        <v>33</v>
      </c>
      <c r="W6" s="54"/>
    </row>
    <row r="7" spans="1:23" ht="15.75" thickBot="1">
      <c r="A7" s="85"/>
      <c r="B7" s="2" t="s">
        <v>175</v>
      </c>
      <c r="C7" s="93" t="e">
        <f>TRUNC(SUM((1.5*'!USE ME! !USE ME!'!F12),(1.5*(IF('!USE ME! !USE ME!'!E12="Normal",1,IF('!USE ME! !USE ME!'!E12="Fine",5,IF('!USE ME! !USE ME!'!E12="Supierior",7,IF('!USE ME! !USE ME!'!E12="Epic",10,IF('!USE ME! !USE ME!'!E12="Legendary",13,0)))))))),0)</f>
        <v>#VALUE!</v>
      </c>
      <c r="D7" s="211" t="e">
        <f>TRUNC(SUM((11.25*'!USE ME! !USE ME!'!F12),(11.25*(IF('!USE ME! !USE ME!'!E12="Normal",1,IF('!USE ME! !USE ME!'!E12="Fine",5,IF('!USE ME! !USE ME!'!E12="Supierior",7,IF('!USE ME! !USE ME!'!E12="Epic",10,IF('!USE ME! !USE ME!'!E12="Legendary",13,0)))))))))</f>
        <v>#VALUE!</v>
      </c>
      <c r="E7" s="8" t="e">
        <f>SUM((8*'!USE ME! !USE ME!'!F12),(8*(IF('!USE ME! !USE ME!'!E12="Normal",1,IF('!USE ME! !USE ME!'!E12="Fine",5,IF('!USE ME! !USE ME!'!E12="Supierior",7,IF('!USE ME! !USE ME!'!E12="Epic",10,IF('!USE ME! !USE ME!'!E12="Legendary",13,0))))))))</f>
        <v>#VALUE!</v>
      </c>
      <c r="F7" s="101" t="e">
        <f>TRUNC(SUM((1.5*'!USE ME! !USE ME!'!F12),(1.5*(IF('!USE ME! !USE ME!'!E12="Normal",1,IF('!USE ME! !USE ME!'!E12="Fine",5,IF('!USE ME! !USE ME!'!E12="Supierior",7,IF('!USE ME! !USE ME!'!E12="Epic",10,IF('!USE ME! !USE ME!'!E12="Legendary",13,0)))))))),0)</f>
        <v>#VALUE!</v>
      </c>
      <c r="G7" s="113" t="e">
        <f>TRUNC(SUM((1.5*'!USE ME! !USE ME!'!F12),(1.5*(IF('!USE ME! !USE ME!'!E12="Normal",1,IF('!USE ME! !USE ME!'!E12="Fine",5,IF('!USE ME! !USE ME!'!E12="Supierior",7,IF('!USE ME! !USE ME!'!E12="Epic",10,IF('!USE ME! !USE ME!'!E12="Legendary",13,0)))))))),0)</f>
        <v>#VALUE!</v>
      </c>
      <c r="H7" s="18" t="e">
        <f>TRUNC(SUM(((12.4*'!USE ME! !USE ME!'!F12)),(12.4*(IF('!USE ME! !USE ME!'!E12="Normal",1,IF('!USE ME! !USE ME!'!E12="Fine",5,IF('!USE ME! !USE ME!'!E12="Supierior",7,IF('!USE ME! !USE ME!'!E12="Epic",10,IF('!USE ME! !USE ME!'!E12="Legendary",13,0)))))))))</f>
        <v>#VALUE!</v>
      </c>
      <c r="I7" s="107">
        <v>0.04</v>
      </c>
      <c r="J7" s="22" t="e">
        <f>TRUNC(SUM((22.5*'!USE ME! !USE ME!'!F12),(22.5*(IF('!USE ME! !USE ME!'!E12="Normal",1,IF('!USE ME! !USE ME!'!E12="Fine",5,IF('!USE ME! !USE ME!'!E12="Supierior",7,IF('!USE ME! !USE ME!'!E12="Epic",10,IF('!USE ME! !USE ME!'!E12="Legendary",13,0)))))))),0)</f>
        <v>#VALUE!</v>
      </c>
      <c r="K7" s="54"/>
      <c r="M7" s="54"/>
      <c r="N7" s="221" t="s">
        <v>175</v>
      </c>
      <c r="O7" s="197">
        <f>SUM('MOD Functions'!D82:F82)</f>
        <v>33</v>
      </c>
      <c r="P7" s="188">
        <f>SUM('MOD Functions'!E82:G82)</f>
        <v>247</v>
      </c>
      <c r="Q7" s="177">
        <f>SUM('MOD Functions'!F82:H82)</f>
        <v>247</v>
      </c>
      <c r="R7" s="162">
        <f>SUM('MOD Functions'!G82:I82)</f>
        <v>247</v>
      </c>
      <c r="S7" s="120">
        <f>SUM('MOD Functions'!H82:J82)</f>
        <v>176</v>
      </c>
      <c r="T7" s="141">
        <f>SUM('MOD Functions'!I82:K82)</f>
        <v>176</v>
      </c>
      <c r="U7" s="247">
        <f>SUM('MOD Functions'!J82:L82)</f>
        <v>176</v>
      </c>
      <c r="V7" s="255">
        <f>SUM('MOD Functions'!K82:M82)</f>
        <v>33</v>
      </c>
      <c r="W7" s="54"/>
    </row>
    <row r="8" spans="1:23" ht="15.75" thickBot="1">
      <c r="A8" s="85"/>
      <c r="B8" s="2" t="s">
        <v>59</v>
      </c>
      <c r="C8" s="93" t="e">
        <f>TRUNC(SUM((1.5*'!USE ME! !USE ME!'!F13),(1.5*(IF('!USE ME! !USE ME!'!E13="Normal",1,IF('!USE ME! !USE ME!'!E13="Fine",5,IF('!USE ME! !USE ME!'!E13="Supierior",7,IF('!USE ME! !USE ME!'!E13="Epic",10,IF('!USE ME! !USE ME!'!E13="Legendary",13,0)))))))),0)</f>
        <v>#VALUE!</v>
      </c>
      <c r="D8" s="211" t="e">
        <f>TRUNC(SUM((11.25*'!USE ME! !USE ME!'!F13),(11.25*(IF('!USE ME! !USE ME!'!E13="Normal",1,IF('!USE ME! !USE ME!'!E13="Fine",5,IF('!USE ME! !USE ME!'!E13="Supierior",7,IF('!USE ME! !USE ME!'!E13="Epic",10,IF('!USE ME! !USE ME!'!E13="Legendary",13,0)))))))))</f>
        <v>#VALUE!</v>
      </c>
      <c r="E8" s="8" t="e">
        <f>SUM((8*'!USE ME! !USE ME!'!F13),(8*(IF('!USE ME! !USE ME!'!E13="Normal",1,IF('!USE ME! !USE ME!'!E13="Fine",5,IF('!USE ME! !USE ME!'!E13="Supierior",7,IF('!USE ME! !USE ME!'!E13="Epic",10,IF('!USE ME! !USE ME!'!E13="Legendary",13,0))))))))</f>
        <v>#VALUE!</v>
      </c>
      <c r="F8" s="101" t="e">
        <f>TRUNC(SUM((1.5*'!USE ME! !USE ME!'!F13),(1.5*(IF('!USE ME! !USE ME!'!E13="Normal",1,IF('!USE ME! !USE ME!'!E13="Fine",5,IF('!USE ME! !USE ME!'!E13="Supierior",7,IF('!USE ME! !USE ME!'!E13="Epic",10,IF('!USE ME! !USE ME!'!E13="Legendary",13,0)))))))),0)</f>
        <v>#VALUE!</v>
      </c>
      <c r="G8" s="113" t="e">
        <f>TRUNC(SUM((1.5*'!USE ME! !USE ME!'!F13),(1.5*(IF('!USE ME! !USE ME!'!E13="Normal",1,IF('!USE ME! !USE ME!'!E13="Fine",5,IF('!USE ME! !USE ME!'!E13="Supierior",7,IF('!USE ME! !USE ME!'!E13="Epic",10,IF('!USE ME! !USE ME!'!E13="Legendary",13,0)))))))),0)</f>
        <v>#VALUE!</v>
      </c>
      <c r="H8" s="18" t="e">
        <f>TRUNC(SUM(((12.4*'!USE ME! !USE ME!'!F13)),(12.4*(IF('!USE ME! !USE ME!'!E13="Normal",1,IF('!USE ME! !USE ME!'!E13="Fine",5,IF('!USE ME! !USE ME!'!E13="Supierior",7,IF('!USE ME! !USE ME!'!E13="Epic",10,IF('!USE ME! !USE ME!'!E13="Legendary",13,0)))))))))</f>
        <v>#VALUE!</v>
      </c>
      <c r="I8" s="107">
        <v>0.04</v>
      </c>
      <c r="J8" s="22" t="e">
        <f>TRUNC(SUM((22.5*'!USE ME! !USE ME!'!F13),(22.5*(IF('!USE ME! !USE ME!'!E13="Normal",1,IF('!USE ME! !USE ME!'!E13="Fine",5,IF('!USE ME! !USE ME!'!E13="Supierior",7,IF('!USE ME! !USE ME!'!E13="Epic",10,IF('!USE ME! !USE ME!'!E13="Legendary",13,0)))))))),0)</f>
        <v>#VALUE!</v>
      </c>
      <c r="K8" s="54"/>
      <c r="M8" s="54"/>
      <c r="N8" s="221" t="s">
        <v>59</v>
      </c>
      <c r="O8" s="197">
        <f>SUM('MOD Functions'!D102:F102)</f>
        <v>33</v>
      </c>
      <c r="P8" s="188">
        <f>SUM('MOD Functions'!E102:G102)</f>
        <v>247</v>
      </c>
      <c r="Q8" s="177">
        <f>SUM('MOD Functions'!F102:H102)</f>
        <v>247</v>
      </c>
      <c r="R8" s="162">
        <f>SUM('MOD Functions'!G102:I102)</f>
        <v>247</v>
      </c>
      <c r="S8" s="120">
        <f>SUM('MOD Functions'!H102:J102)</f>
        <v>176</v>
      </c>
      <c r="T8" s="141">
        <f>SUM('MOD Functions'!I102:K102)</f>
        <v>176</v>
      </c>
      <c r="U8" s="247">
        <f>SUM('MOD Functions'!J102:L102)</f>
        <v>176</v>
      </c>
      <c r="V8" s="256">
        <f>SUM('MOD Functions'!K102:M102)</f>
        <v>33</v>
      </c>
      <c r="W8" s="54"/>
    </row>
    <row r="9" spans="1:23" ht="15.75" thickBot="1">
      <c r="A9" s="85"/>
      <c r="B9" s="2" t="s">
        <v>60</v>
      </c>
      <c r="C9" s="93" t="e">
        <f>TRUNC(SUM((1.5*'!USE ME! !USE ME!'!F14),(1.5*(IF('!USE ME! !USE ME!'!E14="Normal",1,IF('!USE ME! !USE ME!'!E14="Fine",5,IF('!USE ME! !USE ME!'!E14="Supierior",7,IF('!USE ME! !USE ME!'!E14="Epic",10,IF('!USE ME! !USE ME!'!E14="Legendary",13,0)))))))),0)</f>
        <v>#VALUE!</v>
      </c>
      <c r="D9" s="211" t="e">
        <f>TRUNC(SUM((11.25*'!USE ME! !USE ME!'!F14),(11.25*(IF('!USE ME! !USE ME!'!E14="Normal",1,IF('!USE ME! !USE ME!'!E14="Fine",5,IF('!USE ME! !USE ME!'!E14="Supierior",7,IF('!USE ME! !USE ME!'!E14="Epic",10,IF('!USE ME! !USE ME!'!E14="Legendary",13,0)))))))))</f>
        <v>#VALUE!</v>
      </c>
      <c r="E9" s="8" t="e">
        <f>SUM((8*'!USE ME! !USE ME!'!F14),(8*(IF('!USE ME! !USE ME!'!E14="Normal",1,IF('!USE ME! !USE ME!'!E14="Fine",5,IF('!USE ME! !USE ME!'!E14="Supierior",7,IF('!USE ME! !USE ME!'!E14="Epic",10,IF('!USE ME! !USE ME!'!E14="Legendary",13,0))))))))</f>
        <v>#VALUE!</v>
      </c>
      <c r="F9" s="101" t="e">
        <f>TRUNC(SUM((1.5*'!USE ME! !USE ME!'!F14),(1.5*(IF('!USE ME! !USE ME!'!E14="Normal",1,IF('!USE ME! !USE ME!'!E14="Fine",5,IF('!USE ME! !USE ME!'!E14="Supierior",7,IF('!USE ME! !USE ME!'!E14="Epic",10,IF('!USE ME! !USE ME!'!E14="Legendary",13,0)))))))),0)</f>
        <v>#VALUE!</v>
      </c>
      <c r="G9" s="113" t="e">
        <f>TRUNC(SUM((1.5*'!USE ME! !USE ME!'!F14),(1.5*(IF('!USE ME! !USE ME!'!E14="Normal",1,IF('!USE ME! !USE ME!'!E14="Fine",5,IF('!USE ME! !USE ME!'!E14="Supierior",7,IF('!USE ME! !USE ME!'!E14="Epic",10,IF('!USE ME! !USE ME!'!E14="Legendary",13,0)))))))),0)</f>
        <v>#VALUE!</v>
      </c>
      <c r="H9" s="18" t="e">
        <f>TRUNC(SUM(((12.4*'!USE ME! !USE ME!'!F14)),(12.4*(IF('!USE ME! !USE ME!'!E14="Normal",1,IF('!USE ME! !USE ME!'!E14="Fine",5,IF('!USE ME! !USE ME!'!E14="Supierior",7,IF('!USE ME! !USE ME!'!E14="Epic",10,IF('!USE ME! !USE ME!'!E14="Legendary",13,0)))))))))</f>
        <v>#VALUE!</v>
      </c>
      <c r="I9" s="107">
        <v>0.04</v>
      </c>
      <c r="J9" s="22" t="e">
        <f>TRUNC(SUM((22.5*'!USE ME! !USE ME!'!F14),(22.5*(IF('!USE ME! !USE ME!'!E14="Normal",1,IF('!USE ME! !USE ME!'!E14="Fine",5,IF('!USE ME! !USE ME!'!E14="Supierior",7,IF('!USE ME! !USE ME!'!E14="Epic",10,IF('!USE ME! !USE ME!'!E14="Legendary",13,0)))))))),0)</f>
        <v>#VALUE!</v>
      </c>
      <c r="K9" s="54"/>
      <c r="M9" s="54"/>
      <c r="N9" s="221" t="s">
        <v>60</v>
      </c>
      <c r="O9" s="197">
        <f>SUM('MOD Functions'!D122:F122)</f>
        <v>33</v>
      </c>
      <c r="P9" s="188">
        <f>SUM('MOD Functions'!E122:G122)</f>
        <v>247</v>
      </c>
      <c r="Q9" s="177">
        <f>SUM('MOD Functions'!F122:H122)</f>
        <v>247</v>
      </c>
      <c r="R9" s="162">
        <f>SUM('MOD Functions'!G122:I122)</f>
        <v>247</v>
      </c>
      <c r="S9" s="120">
        <f>SUM('MOD Functions'!H122:J122)</f>
        <v>176</v>
      </c>
      <c r="T9" s="141">
        <f>SUM('MOD Functions'!I122:K122)</f>
        <v>176</v>
      </c>
      <c r="U9" s="247">
        <f>SUM('MOD Functions'!J122:L122)</f>
        <v>176</v>
      </c>
      <c r="V9" s="255">
        <f>SUM('MOD Functions'!K122:M122)</f>
        <v>33</v>
      </c>
      <c r="W9" s="54"/>
    </row>
    <row r="10" spans="1:23" ht="15.75" thickBot="1">
      <c r="A10" s="85"/>
      <c r="B10" s="2" t="s">
        <v>61</v>
      </c>
      <c r="C10" s="93" t="e">
        <f>TRUNC(SUM((1.5*'!USE ME! !USE ME!'!F15),(1.5*(IF('!USE ME! !USE ME!'!E15="Normal",1,IF('!USE ME! !USE ME!'!E15="Fine",5,IF('!USE ME! !USE ME!'!E15="Supierior",7,IF('!USE ME! !USE ME!'!E15="Epic",10,IF('!USE ME! !USE ME!'!E15="Legendary",13,0)))))))),0)</f>
        <v>#VALUE!</v>
      </c>
      <c r="D10" s="211" t="e">
        <f>TRUNC(SUM((11.25*'!USE ME! !USE ME!'!F15),(11.25*(IF('!USE ME! !USE ME!'!E15="Normal",1,IF('!USE ME! !USE ME!'!E15="Fine",5,IF('!USE ME! !USE ME!'!E15="Supierior",7,IF('!USE ME! !USE ME!'!E15="Epic",10,IF('!USE ME! !USE ME!'!E15="Legendary",13,0)))))))))</f>
        <v>#VALUE!</v>
      </c>
      <c r="E10" s="8" t="e">
        <f>SUM((8*'!USE ME! !USE ME!'!F15),(8*(IF('!USE ME! !USE ME!'!E15="Normal",1,IF('!USE ME! !USE ME!'!E15="Fine",5,IF('!USE ME! !USE ME!'!E15="Supierior",7,IF('!USE ME! !USE ME!'!E15="Epic",10,IF('!USE ME! !USE ME!'!E15="Legendary",13,0))))))))</f>
        <v>#VALUE!</v>
      </c>
      <c r="F10" s="101" t="e">
        <f>TRUNC(SUM((1.5*'!USE ME! !USE ME!'!F15),(1.5*(IF('!USE ME! !USE ME!'!E15="Normal",1,IF('!USE ME! !USE ME!'!E15="Fine",5,IF('!USE ME! !USE ME!'!E15="Supierior",7,IF('!USE ME! !USE ME!'!E15="Epic",10,IF('!USE ME! !USE ME!'!E15="Legendary",13,0)))))))),0)</f>
        <v>#VALUE!</v>
      </c>
      <c r="G10" s="113" t="e">
        <f>TRUNC(SUM((1.5*'!USE ME! !USE ME!'!F15),(1.5*(IF('!USE ME! !USE ME!'!E15="Normal",1,IF('!USE ME! !USE ME!'!E15="Fine",5,IF('!USE ME! !USE ME!'!E15="Supierior",7,IF('!USE ME! !USE ME!'!E15="Epic",10,IF('!USE ME! !USE ME!'!E15="Legendary",13,0)))))))),0)</f>
        <v>#VALUE!</v>
      </c>
      <c r="H10" s="18" t="e">
        <f>TRUNC(SUM(((12.4*'!USE ME! !USE ME!'!F15)),(12.4*(IF('!USE ME! !USE ME!'!E15="Normal",1,IF('!USE ME! !USE ME!'!E15="Fine",5,IF('!USE ME! !USE ME!'!E15="Supierior",7,IF('!USE ME! !USE ME!'!E15="Epic",10,IF('!USE ME! !USE ME!'!E15="Legendary",13,0)))))))))</f>
        <v>#VALUE!</v>
      </c>
      <c r="I10" s="107">
        <v>0.04</v>
      </c>
      <c r="J10" s="23" t="e">
        <f>TRUNC(SUM((22.5*'!USE ME! !USE ME!'!F15),(22.5*(IF('!USE ME! !USE ME!'!E15="Normal",1,IF('!USE ME! !USE ME!'!E15="Fine",5,IF('!USE ME! !USE ME!'!E15="Supierior",7,IF('!USE ME! !USE ME!'!E15="Epic",10,IF('!USE ME! !USE ME!'!E15="Legendary",13,0)))))))),0)</f>
        <v>#VALUE!</v>
      </c>
      <c r="K10" s="54"/>
      <c r="M10" s="54"/>
      <c r="N10" s="222" t="s">
        <v>61</v>
      </c>
      <c r="O10" s="93">
        <f>SUM('MOD Functions'!D142:F142)</f>
        <v>33</v>
      </c>
      <c r="P10" s="211">
        <f>SUM('MOD Functions'!E142:G142)</f>
        <v>247</v>
      </c>
      <c r="Q10" s="8">
        <f>SUM('MOD Functions'!F142:H142)</f>
        <v>247</v>
      </c>
      <c r="R10" s="215">
        <f>SUM('MOD Functions'!G142:I142)</f>
        <v>247</v>
      </c>
      <c r="S10" s="113">
        <f>SUM('MOD Functions'!H142:J142)</f>
        <v>176</v>
      </c>
      <c r="T10" s="7">
        <f>SUM('MOD Functions'!I142:K142)</f>
        <v>176</v>
      </c>
      <c r="U10" s="253">
        <f>SUM('MOD Functions'!J142:L142)</f>
        <v>176</v>
      </c>
      <c r="V10" s="257">
        <f>SUM('MOD Functions'!K142:M142)</f>
        <v>33</v>
      </c>
      <c r="W10" s="54"/>
    </row>
    <row r="11" spans="1:23" ht="15.75" thickBot="1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M11" s="224"/>
      <c r="N11" s="219"/>
      <c r="O11" s="219"/>
      <c r="P11" s="219"/>
      <c r="Q11" s="219"/>
      <c r="R11" s="219"/>
      <c r="S11" s="219"/>
      <c r="T11" s="219"/>
      <c r="U11" s="219"/>
      <c r="V11" s="219"/>
      <c r="W11" s="54"/>
    </row>
    <row r="12" spans="1:23" ht="15.75" thickBot="1">
      <c r="A12" s="54"/>
      <c r="B12" s="30" t="s">
        <v>39</v>
      </c>
      <c r="C12" s="94" t="e">
        <f>TRUNC(SUM((1.5*'!USE ME! !USE ME!'!F16),(1.5*(IF('!USE ME! !USE ME!'!E16="Normal",1,IF('!USE ME! !USE ME!'!E16="Fine",5,IF('!USE ME! !USE ME!'!E16="Supierior",7,IF('!USE ME! !USE ME!'!E16="Epic",10,IF('!USE ME! !USE ME!'!E16="Legendary",13,0)))))))),0)</f>
        <v>#VALUE!</v>
      </c>
      <c r="D12" s="234" t="e">
        <f>TRUNC(SUM((11.25*'!USE ME! !USE ME!'!F16),(11.25*(IF('!USE ME! !USE ME!'!E16="Normal",1,IF('!USE ME! !USE ME!'!E16="Fine",5,IF('!USE ME! !USE ME!'!E16="Supierior",7,IF('!USE ME! !USE ME!'!E16="Epic",10,IF('!USE ME! !USE ME!'!E16="Legendary",13,0)))))))))</f>
        <v>#VALUE!</v>
      </c>
      <c r="E12" s="24" t="e">
        <f>SUM((8*'!USE ME! !USE ME!'!F16),(8*(IF('!USE ME! !USE ME!'!E16="Normal",1,IF('!USE ME! !USE ME!'!E16="Fine",5,IF('!USE ME! !USE ME!'!E16="Supierior",7,IF('!USE ME! !USE ME!'!E16="Epic",10,IF('!USE ME! !USE ME!'!E16="Legendary",13,0))))))))</f>
        <v>#VALUE!</v>
      </c>
      <c r="F12" s="102" t="e">
        <f>TRUNC(SUM((1.5*'!USE ME! !USE ME!'!F16),(1.5*(IF('!USE ME! !USE ME!'!E16="Normal",1,IF('!USE ME! !USE ME!'!E16="Fine",5,IF('!USE ME! !USE ME!'!E16="Supierior",7,IF('!USE ME! !USE ME!'!E16="Epic",10,IF('!USE ME! !USE ME!'!E16="Legendary",13,0)))))))),0)</f>
        <v>#VALUE!</v>
      </c>
      <c r="G12" s="114" t="e">
        <f>TRUNC(SUM((1.5*'!USE ME! !USE ME!'!F16),(1.5*(IF('!USE ME! !USE ME!'!E16="Normal",1,IF('!USE ME! !USE ME!'!E16="Fine",5,IF('!USE ME! !USE ME!'!E16="Supierior",7,IF('!USE ME! !USE ME!'!E16="Epic",10,IF('!USE ME! !USE ME!'!E16="Legendary",13,0)))))))),0)</f>
        <v>#VALUE!</v>
      </c>
      <c r="H12" s="25" t="e">
        <f>TRUNC(SUM(((12.4*'!USE ME! !USE ME!'!F16)),(12.4*(IF('!USE ME! !USE ME!'!E16="Normal",1,IF('!USE ME! !USE ME!'!E16="Fine",5,IF('!USE ME! !USE ME!'!E16="Supierior",7,IF('!USE ME! !USE ME!'!E16="Epic",10,IF('!USE ME! !USE ME!'!E16="Legendary",13,0)))))))))</f>
        <v>#VALUE!</v>
      </c>
      <c r="I12" s="108">
        <v>0.04</v>
      </c>
      <c r="J12" s="28" t="e">
        <f>TRUNC(SUM((22.5*'!USE ME! !USE ME!'!F16),(22.5*(IF('!USE ME! !USE ME!'!E16="Normal",1,IF('!USE ME! !USE ME!'!E16="Fine",5,IF('!USE ME! !USE ME!'!E16="Supierior",7,IF('!USE ME! !USE ME!'!E16="Epic",10,IF('!USE ME! !USE ME!'!E16="Legendary",13,0)))))))),0)</f>
        <v>#VALUE!</v>
      </c>
      <c r="K12" s="54"/>
      <c r="M12" s="54"/>
      <c r="N12" s="82" t="s">
        <v>39</v>
      </c>
      <c r="O12" s="206">
        <f>SUM('MOD Functions'!D162:F162)</f>
        <v>33</v>
      </c>
      <c r="P12" s="225">
        <f>SUM('MOD Functions'!E162:G162)</f>
        <v>247</v>
      </c>
      <c r="Q12" s="228">
        <f>SUM('MOD Functions'!F162:H162)</f>
        <v>247</v>
      </c>
      <c r="R12" s="241">
        <f>SUM('MOD Functions'!G162:I162)</f>
        <v>247</v>
      </c>
      <c r="S12" s="240">
        <f>SUM('MOD Functions'!H162:J162)</f>
        <v>176</v>
      </c>
      <c r="T12" s="244">
        <f>SUM('MOD Functions'!I162:K162)</f>
        <v>176</v>
      </c>
      <c r="U12" s="250">
        <f>SUM('MOD Functions'!J162:L162)</f>
        <v>176</v>
      </c>
      <c r="V12" s="254">
        <f>SUM('MOD Functions'!K162:M162)</f>
        <v>33</v>
      </c>
      <c r="W12" s="54"/>
    </row>
    <row r="13" spans="1:23" ht="15.75" thickBot="1">
      <c r="A13" s="54"/>
      <c r="B13" s="30" t="s">
        <v>42</v>
      </c>
      <c r="C13" s="95" t="e">
        <f>TRUNC(SUM((1.5*'!USE ME! !USE ME!'!F17),(1.5*(IF('!USE ME! !USE ME!'!E17="Normal",1,IF('!USE ME! !USE ME!'!E17="Fine",5,IF('!USE ME! !USE ME!'!E17="Supierior",7,IF('!USE ME! !USE ME!'!E17="Epic",10,IF('!USE ME! !USE ME!'!E17="Legendary",13,0)))))))),0)</f>
        <v>#VALUE!</v>
      </c>
      <c r="D13" s="211" t="e">
        <f>TRUNC(SUM((11.25*'!USE ME! !USE ME!'!F17),(11.25*(IF('!USE ME! !USE ME!'!E17="Normal",1,IF('!USE ME! !USE ME!'!E17="Fine",5,IF('!USE ME! !USE ME!'!E17="Supierior",7,IF('!USE ME! !USE ME!'!E17="Epic",10,IF('!USE ME! !USE ME!'!E17="Legendary",13,0)))))))))</f>
        <v>#VALUE!</v>
      </c>
      <c r="E13" s="8" t="e">
        <f>SUM((8*'!USE ME! !USE ME!'!F17),(8*(IF('!USE ME! !USE ME!'!E17="Normal",1,IF('!USE ME! !USE ME!'!E17="Fine",5,IF('!USE ME! !USE ME!'!E17="Supierior",7,IF('!USE ME! !USE ME!'!E17="Epic",10,IF('!USE ME! !USE ME!'!E17="Legendary",13,0))))))))</f>
        <v>#VALUE!</v>
      </c>
      <c r="F13" s="101" t="e">
        <f>TRUNC(SUM((1.5*'!USE ME! !USE ME!'!F17),(1.5*(IF('!USE ME! !USE ME!'!E17="Normal",1,IF('!USE ME! !USE ME!'!E17="Fine",5,IF('!USE ME! !USE ME!'!E17="Supierior",7,IF('!USE ME! !USE ME!'!E17="Epic",10,IF('!USE ME! !USE ME!'!E17="Legendary",13,0)))))))),0)</f>
        <v>#VALUE!</v>
      </c>
      <c r="G13" s="113" t="e">
        <f>TRUNC(SUM((1.5*'!USE ME! !USE ME!'!F17),(1.5*(IF('!USE ME! !USE ME!'!E17="Normal",1,IF('!USE ME! !USE ME!'!E17="Fine",5,IF('!USE ME! !USE ME!'!E17="Supierior",7,IF('!USE ME! !USE ME!'!E17="Epic",10,IF('!USE ME! !USE ME!'!E17="Legendary",13,0)))))))),0)</f>
        <v>#VALUE!</v>
      </c>
      <c r="H13" s="18" t="e">
        <f>TRUNC(SUM(((12.4*'!USE ME! !USE ME!'!F17)),(12.4*(IF('!USE ME! !USE ME!'!E17="Normal",1,IF('!USE ME! !USE ME!'!E17="Fine",5,IF('!USE ME! !USE ME!'!E17="Supierior",7,IF('!USE ME! !USE ME!'!E17="Epic",10,IF('!USE ME! !USE ME!'!E17="Legendary",13,0)))))))))</f>
        <v>#VALUE!</v>
      </c>
      <c r="I13" s="107">
        <v>0.04</v>
      </c>
      <c r="J13" s="22" t="e">
        <f>TRUNC(SUM((22.5*'!USE ME! !USE ME!'!F17),(22.5*(IF('!USE ME! !USE ME!'!E17="Normal",1,IF('!USE ME! !USE ME!'!E17="Fine",5,IF('!USE ME! !USE ME!'!E17="Supierior",7,IF('!USE ME! !USE ME!'!E17="Epic",10,IF('!USE ME! !USE ME!'!E17="Legendary",13,0)))))))),0)</f>
        <v>#VALUE!</v>
      </c>
      <c r="K13" s="54"/>
      <c r="M13" s="54"/>
      <c r="N13" s="83" t="s">
        <v>42</v>
      </c>
      <c r="O13" s="207">
        <f>SUM('MOD Functions'!D182:F182)</f>
        <v>33</v>
      </c>
      <c r="P13" s="226">
        <f>SUM('MOD Functions'!E182:G182)</f>
        <v>247</v>
      </c>
      <c r="Q13" s="229">
        <f>SUM('MOD Functions'!F182:H182)</f>
        <v>247</v>
      </c>
      <c r="R13" s="242">
        <f>SUM('MOD Functions'!G182:I182)</f>
        <v>247</v>
      </c>
      <c r="S13" s="124">
        <f>SUM('MOD Functions'!H182:J182)</f>
        <v>176</v>
      </c>
      <c r="T13" s="245">
        <f>SUM('MOD Functions'!I182:K182)</f>
        <v>176</v>
      </c>
      <c r="U13" s="248">
        <f>SUM('MOD Functions'!J182:L182)</f>
        <v>176</v>
      </c>
      <c r="V13" s="255">
        <f>SUM('MOD Functions'!K182:M182)</f>
        <v>33</v>
      </c>
      <c r="W13" s="54"/>
    </row>
    <row r="14" spans="1:23" ht="15.75" thickBot="1">
      <c r="A14" s="54"/>
      <c r="B14" s="30" t="s">
        <v>46</v>
      </c>
      <c r="C14" s="96" t="e">
        <f>TRUNC(SUM((1.5*'!USE ME! !USE ME!'!F18),(1.5*(IF('!USE ME! !USE ME!'!E18="Normal",1,IF('!USE ME! !USE ME!'!E18="Fine",5,IF('!USE ME! !USE ME!'!E18="Supierior",7,IF('!USE ME! !USE ME!'!E18="Epic",10,IF('!USE ME! !USE ME!'!E18="Legendary",13,0)))))))),0)</f>
        <v>#VALUE!</v>
      </c>
      <c r="D14" s="235" t="e">
        <f>TRUNC(SUM((11.25*'!USE ME! !USE ME!'!F18),(11.25*(IF('!USE ME! !USE ME!'!E18="Normal",1,IF('!USE ME! !USE ME!'!E18="Fine",5,IF('!USE ME! !USE ME!'!E18="Supierior",7,IF('!USE ME! !USE ME!'!E18="Epic",10,IF('!USE ME! !USE ME!'!E18="Legendary",13,0)))))))))</f>
        <v>#VALUE!</v>
      </c>
      <c r="E14" s="26" t="e">
        <f>SUM((8*'!USE ME! !USE ME!'!F18),(8*(IF('!USE ME! !USE ME!'!E18="Normal",1,IF('!USE ME! !USE ME!'!E18="Fine",5,IF('!USE ME! !USE ME!'!E18="Supierior",7,IF('!USE ME! !USE ME!'!E18="Epic",10,IF('!USE ME! !USE ME!'!E18="Legendary",13,0))))))))</f>
        <v>#VALUE!</v>
      </c>
      <c r="F14" s="103" t="e">
        <f>TRUNC(SUM((1.5*'!USE ME! !USE ME!'!F18),(1.5*(IF('!USE ME! !USE ME!'!E18="Normal",1,IF('!USE ME! !USE ME!'!E18="Fine",5,IF('!USE ME! !USE ME!'!E18="Supierior",7,IF('!USE ME! !USE ME!'!E18="Epic",10,IF('!USE ME! !USE ME!'!E18="Legendary",13,0)))))))),0)</f>
        <v>#VALUE!</v>
      </c>
      <c r="G14" s="115" t="e">
        <f>TRUNC(SUM((1.5*'!USE ME! !USE ME!'!F18),(1.5*(IF('!USE ME! !USE ME!'!E18="Normal",1,IF('!USE ME! !USE ME!'!E18="Fine",5,IF('!USE ME! !USE ME!'!E18="Supierior",7,IF('!USE ME! !USE ME!'!E18="Epic",10,IF('!USE ME! !USE ME!'!E18="Legendary",13,0)))))))),0)</f>
        <v>#VALUE!</v>
      </c>
      <c r="H14" s="27" t="e">
        <f>TRUNC(SUM(((12.4*'!USE ME! !USE ME!'!F18)),(12.4*(IF('!USE ME! !USE ME!'!E18="Normal",1,IF('!USE ME! !USE ME!'!E18="Fine",5,IF('!USE ME! !USE ME!'!E18="Supierior",7,IF('!USE ME! !USE ME!'!E18="Epic",10,IF('!USE ME! !USE ME!'!E18="Legendary",13,0)))))))))</f>
        <v>#VALUE!</v>
      </c>
      <c r="I14" s="109">
        <v>0.04</v>
      </c>
      <c r="J14" s="23" t="e">
        <f>TRUNC(SUM((22.5*'!USE ME! !USE ME!'!F18),(22.5*(IF('!USE ME! !USE ME!'!E18="Normal",1,IF('!USE ME! !USE ME!'!E18="Fine",5,IF('!USE ME! !USE ME!'!E18="Supierior",7,IF('!USE ME! !USE ME!'!E18="Epic",10,IF('!USE ME! !USE ME!'!E18="Legendary",13,0)))))))),0)</f>
        <v>#VALUE!</v>
      </c>
      <c r="K14" s="54"/>
      <c r="M14" s="54"/>
      <c r="N14" s="84" t="s">
        <v>46</v>
      </c>
      <c r="O14" s="208">
        <f>SUM('MOD Functions'!D202:F202)</f>
        <v>33</v>
      </c>
      <c r="P14" s="227">
        <f>SUM('MOD Functions'!E202:G202)</f>
        <v>247</v>
      </c>
      <c r="Q14" s="230">
        <f>SUM('MOD Functions'!F202:H202)</f>
        <v>247</v>
      </c>
      <c r="R14" s="243">
        <f>SUM('MOD Functions'!G202:I202)</f>
        <v>247</v>
      </c>
      <c r="S14" s="125">
        <f>SUM('MOD Functions'!H202:J202)</f>
        <v>176</v>
      </c>
      <c r="T14" s="246">
        <f>SUM('MOD Functions'!I202:K202)</f>
        <v>176</v>
      </c>
      <c r="U14" s="249">
        <f>SUM('MOD Functions'!J202:L202)</f>
        <v>176</v>
      </c>
      <c r="V14" s="257">
        <f>SUM('MOD Functions'!K202:M202)</f>
        <v>33</v>
      </c>
      <c r="W14" s="54"/>
    </row>
    <row r="15" spans="1:23" ht="15.75" thickBot="1">
      <c r="A15" s="54"/>
      <c r="B15" s="55"/>
      <c r="C15" s="54"/>
      <c r="D15" s="54"/>
      <c r="E15" s="54"/>
      <c r="F15" s="54"/>
      <c r="G15" s="54"/>
      <c r="H15" s="54"/>
      <c r="I15" s="54"/>
      <c r="J15" s="54"/>
      <c r="K15" s="54"/>
      <c r="M15" s="224"/>
      <c r="N15" s="219"/>
      <c r="O15" s="319"/>
      <c r="P15" s="319"/>
      <c r="Q15" s="319"/>
      <c r="R15" s="319"/>
      <c r="S15" s="319"/>
      <c r="T15" s="319"/>
      <c r="U15" s="319"/>
      <c r="V15" s="319"/>
      <c r="W15" s="54"/>
    </row>
    <row r="16" spans="1:23" ht="15.75" thickBot="1">
      <c r="A16" s="54"/>
      <c r="B16" s="30" t="s">
        <v>176</v>
      </c>
      <c r="C16" s="94" t="e">
        <f>TRUNC(SUM((1.5*'!USE ME! !USE ME!'!F19),(1.5*(IF('!USE ME! !USE ME!'!E19="Normal",1,IF('!USE ME! !USE ME!'!E19="Fine",5,IF('!USE ME! !USE ME!'!E19="Supierior",7,IF('!USE ME! !USE ME!'!E19="Epic",10,IF('!USE ME! !USE ME!'!E19="Legendary",13,0)))))))),0)</f>
        <v>#VALUE!</v>
      </c>
      <c r="D16" s="234" t="e">
        <f>TRUNC(SUM((11.25*'!USE ME! !USE ME!'!F19),(11.25*(IF('!USE ME! !USE ME!'!E19="Normal",1,IF('!USE ME! !USE ME!'!E19="Fine",5,IF('!USE ME! !USE ME!'!E19="Supierior",7,IF('!USE ME! !USE ME!'!E19="Epic",10,IF('!USE ME! !USE ME!'!E19="Legendary",13,0)))))))))</f>
        <v>#VALUE!</v>
      </c>
      <c r="E16" s="24" t="e">
        <f>SUM((8*'!USE ME! !USE ME!'!F19),(8*(IF('!USE ME! !USE ME!'!E19="Normal",1,IF('!USE ME! !USE ME!'!E19="Fine",5,IF('!USE ME! !USE ME!'!E19="Supierior",7,IF('!USE ME! !USE ME!'!E19="Epic",10,IF('!USE ME! !USE ME!'!E19="Legendary",13,0))))))))</f>
        <v>#VALUE!</v>
      </c>
      <c r="F16" s="102" t="e">
        <f>TRUNC(SUM((1.5*'!USE ME! !USE ME!'!F19),(1.5*(IF('!USE ME! !USE ME!'!E19="Normal",1,IF('!USE ME! !USE ME!'!E19="Fine",5,IF('!USE ME! !USE ME!'!E19="Supierior",7,IF('!USE ME! !USE ME!'!E19="Epic",10,IF('!USE ME! !USE ME!'!E19="Legendary",13,0)))))))),0)</f>
        <v>#VALUE!</v>
      </c>
      <c r="G16" s="114" t="e">
        <f>TRUNC(SUM((1.5*'!USE ME! !USE ME!'!F19),(1.5*(IF('!USE ME! !USE ME!'!E19="Normal",1,IF('!USE ME! !USE ME!'!E19="Fine",5,IF('!USE ME! !USE ME!'!E19="Supierior",7,IF('!USE ME! !USE ME!'!E19="Epic",10,IF('!USE ME! !USE ME!'!E19="Legendary",13,0)))))))),0)</f>
        <v>#VALUE!</v>
      </c>
      <c r="H16" s="25" t="e">
        <f>TRUNC(SUM(((12.4*'!USE ME! !USE ME!'!F19)),(12.4*(IF('!USE ME! !USE ME!'!E19="Normal",1,IF('!USE ME! !USE ME!'!E19="Fine",5,IF('!USE ME! !USE ME!'!E19="Supierior",7,IF('!USE ME! !USE ME!'!E19="Epic",10,IF('!USE ME! !USE ME!'!E19="Legendary",13,0)))))))))</f>
        <v>#VALUE!</v>
      </c>
      <c r="I16" s="108">
        <v>0.04</v>
      </c>
      <c r="J16" s="28" t="e">
        <f>TRUNC(SUM((22.5*'!USE ME! !USE ME!'!F19),(22.5*(IF('!USE ME! !USE ME!'!E19="Normal",1,IF('!USE ME! !USE ME!'!E19="Fine",5,IF('!USE ME! !USE ME!'!E19="Supierior",7,IF('!USE ME! !USE ME!'!E19="Epic",10,IF('!USE ME! !USE ME!'!E19="Legendary",13,0)))))))),0)</f>
        <v>#VALUE!</v>
      </c>
      <c r="K16" s="54"/>
      <c r="L16" s="251"/>
      <c r="M16" s="54"/>
      <c r="N16" s="82" t="s">
        <v>176</v>
      </c>
      <c r="O16" s="206">
        <f>SUM('MOD Functions'!D222:F222)</f>
        <v>33</v>
      </c>
      <c r="P16" s="225">
        <f>SUM('MOD Functions'!E222:G222)</f>
        <v>247</v>
      </c>
      <c r="Q16" s="228">
        <f>SUM('MOD Functions'!F222:H222)</f>
        <v>247</v>
      </c>
      <c r="R16" s="241">
        <f>SUM('MOD Functions'!G222:I222)</f>
        <v>247</v>
      </c>
      <c r="S16" s="240">
        <f>SUM('MOD Functions'!H222:J222)</f>
        <v>176</v>
      </c>
      <c r="T16" s="244">
        <f>SUM('MOD Functions'!I222:K222)</f>
        <v>176</v>
      </c>
      <c r="U16" s="250">
        <f>SUM('MOD Functions'!J222:L222)</f>
        <v>176</v>
      </c>
      <c r="V16" s="258">
        <f>SUM('MOD Functions'!K222:M222)</f>
        <v>33</v>
      </c>
      <c r="W16" s="54"/>
    </row>
    <row r="17" spans="1:23" ht="15.75" thickBot="1">
      <c r="A17" s="54"/>
      <c r="B17" s="30" t="s">
        <v>177</v>
      </c>
      <c r="C17" s="96">
        <f>TRUNC(SUM((1.5*'!USE ME! !USE ME!'!F20),(1.5*(IF('!USE ME! !USE ME!'!E20="Normal",1,IF('!USE ME! !USE ME!'!E20="Fine",5,IF('!USE ME! !USE ME!'!E20="Supierior",7,IF('!USE ME! !USE ME!'!E20="Epic",10,IF('!USE ME! !USE ME!'!E20="Legendary",13,0)))))))),0)</f>
        <v>1</v>
      </c>
      <c r="D17" s="235">
        <f>TRUNC(SUM((11.25*'!USE ME! !USE ME!'!F20),(11.25*(IF('!USE ME! !USE ME!'!E20="Normal",1,IF('!USE ME! !USE ME!'!E20="Fine",5,IF('!USE ME! !USE ME!'!E20="Supierior",7,IF('!USE ME! !USE ME!'!E20="Epic",10,IF('!USE ME! !USE ME!'!E20="Legendary",13,0)))))))))</f>
        <v>11</v>
      </c>
      <c r="E17" s="26">
        <f>SUM((8*'!USE ME! !USE ME!'!F20),(8*(IF('!USE ME! !USE ME!'!E20="Normal",1,IF('!USE ME! !USE ME!'!E20="Fine",5,IF('!USE ME! !USE ME!'!E20="Supierior",7,IF('!USE ME! !USE ME!'!E20="Epic",10,IF('!USE ME! !USE ME!'!E20="Legendary",13,0))))))))</f>
        <v>8</v>
      </c>
      <c r="F17" s="103">
        <f>TRUNC(SUM((1.5*'!USE ME! !USE ME!'!F20),(1.5*(IF('!USE ME! !USE ME!'!E20="Normal",1,IF('!USE ME! !USE ME!'!E20="Fine",5,IF('!USE ME! !USE ME!'!E20="Supierior",7,IF('!USE ME! !USE ME!'!E20="Epic",10,IF('!USE ME! !USE ME!'!E20="Legendary",13,0)))))))),0)</f>
        <v>1</v>
      </c>
      <c r="G17" s="115">
        <f>TRUNC(SUM((1.5*'!USE ME! !USE ME!'!F20),(1.5*(IF('!USE ME! !USE ME!'!E20="Normal",1,IF('!USE ME! !USE ME!'!E20="Fine",5,IF('!USE ME! !USE ME!'!E20="Supierior",7,IF('!USE ME! !USE ME!'!E20="Epic",10,IF('!USE ME! !USE ME!'!E20="Legendary",13,0)))))))),0)</f>
        <v>1</v>
      </c>
      <c r="H17" s="27">
        <f>TRUNC(SUM(((12.4*'!USE ME! !USE ME!'!F20)),(12.4*(IF('!USE ME! !USE ME!'!E20="Normal",1,IF('!USE ME! !USE ME!'!E20="Fine",5,IF('!USE ME! !USE ME!'!E20="Supierior",7,IF('!USE ME! !USE ME!'!E20="Epic",10,IF('!USE ME! !USE ME!'!E20="Legendary",13,0)))))))))</f>
        <v>12</v>
      </c>
      <c r="I17" s="109">
        <v>0.04</v>
      </c>
      <c r="J17" s="29">
        <f>TRUNC(SUM((22.5*'!USE ME! !USE ME!'!F20),(22.5*(IF('!USE ME! !USE ME!'!E20="Normal",1,IF('!USE ME! !USE ME!'!E20="Fine",5,IF('!USE ME! !USE ME!'!E20="Supierior",7,IF('!USE ME! !USE ME!'!E20="Epic",10,IF('!USE ME! !USE ME!'!E20="Legendary",13,0)))))))),0)</f>
        <v>22</v>
      </c>
      <c r="K17" s="54"/>
      <c r="M17" s="54"/>
      <c r="N17" s="84" t="s">
        <v>177</v>
      </c>
      <c r="O17" s="208">
        <f>SUM('MOD Functions'!D242:F242)</f>
        <v>0</v>
      </c>
      <c r="P17" s="227">
        <f>SUM('MOD Functions'!E242:G242)</f>
        <v>0</v>
      </c>
      <c r="Q17" s="230">
        <f>SUM('MOD Functions'!F242:H242)</f>
        <v>0</v>
      </c>
      <c r="R17" s="243">
        <f>SUM('MOD Functions'!G242:I242)</f>
        <v>0</v>
      </c>
      <c r="S17" s="125">
        <f>SUM('MOD Functions'!H242:J242)</f>
        <v>0</v>
      </c>
      <c r="T17" s="246">
        <f>SUM('MOD Functions'!I242:K242)</f>
        <v>0</v>
      </c>
      <c r="U17" s="249">
        <f>SUM('MOD Functions'!J242:L242)</f>
        <v>0</v>
      </c>
      <c r="V17" s="259">
        <f>SUM('MOD Functions'!K242:M242)</f>
        <v>0</v>
      </c>
      <c r="W17" s="54"/>
    </row>
    <row r="18" spans="1:23" ht="15.75" thickBot="1">
      <c r="A18" s="54"/>
      <c r="B18" s="55"/>
      <c r="C18" s="54"/>
      <c r="D18" s="54"/>
      <c r="E18" s="54"/>
      <c r="F18" s="54"/>
      <c r="G18" s="54"/>
      <c r="H18" s="54"/>
      <c r="I18" s="54"/>
      <c r="J18" s="54"/>
      <c r="K18" s="54"/>
      <c r="M18" s="224"/>
      <c r="N18" s="219"/>
      <c r="O18" s="319"/>
      <c r="P18" s="319"/>
      <c r="Q18" s="319"/>
      <c r="R18" s="319"/>
      <c r="S18" s="319"/>
      <c r="T18" s="319"/>
      <c r="U18" s="319"/>
      <c r="V18" s="319"/>
      <c r="W18" s="54"/>
    </row>
    <row r="19" spans="1:23" ht="15.75" thickBot="1">
      <c r="A19" s="54"/>
      <c r="B19" s="30" t="s">
        <v>176</v>
      </c>
      <c r="C19" s="94">
        <f>TRUNC(SUM((1.5*'!USE ME! !USE ME!'!F21),(1.5*(IF('!USE ME! !USE ME!'!E21="Normal",1,IF('!USE ME! !USE ME!'!E21="Fine",5,IF('!USE ME! !USE ME!'!E21="Supierior",7,IF('!USE ME! !USE ME!'!E21="Epic",10,IF('!USE ME! !USE ME!'!E21="Legendary",13,0)))))))),0)</f>
        <v>1</v>
      </c>
      <c r="D19" s="234">
        <f>TRUNC(SUM((11.25*'!USE ME! !USE ME!'!F21),(11.25*(IF('!USE ME! !USE ME!'!E21="Normal",1,IF('!USE ME! !USE ME!'!E21="Fine",5,IF('!USE ME! !USE ME!'!E21="Supierior",7,IF('!USE ME! !USE ME!'!E21="Epic",10,IF('!USE ME! !USE ME!'!E21="Legendary",13,0)))))))))</f>
        <v>11</v>
      </c>
      <c r="E19" s="24">
        <f>SUM((8*'!USE ME! !USE ME!'!F21),(8*(IF('!USE ME! !USE ME!'!E21="Normal",1,IF('!USE ME! !USE ME!'!E21="Fine",5,IF('!USE ME! !USE ME!'!E21="Supierior",7,IF('!USE ME! !USE ME!'!E21="Epic",10,IF('!USE ME! !USE ME!'!E21="Legendary",13,0))))))))</f>
        <v>8</v>
      </c>
      <c r="F19" s="102">
        <f>TRUNC(SUM((1.5*'!USE ME! !USE ME!'!F21),(1.5*(IF('!USE ME! !USE ME!'!E21="Normal",1,IF('!USE ME! !USE ME!'!E21="Fine",5,IF('!USE ME! !USE ME!'!E21="Supierior",7,IF('!USE ME! !USE ME!'!E21="Epic",10,IF('!USE ME! !USE ME!'!E21="Legendary",13,0)))))))),0)</f>
        <v>1</v>
      </c>
      <c r="G19" s="114">
        <f>TRUNC(SUM((1.5*'!USE ME! !USE ME!'!F21),(1.5*(IF('!USE ME! !USE ME!'!E21="Normal",1,IF('!USE ME! !USE ME!'!E21="Fine",5,IF('!USE ME! !USE ME!'!E21="Supierior",7,IF('!USE ME! !USE ME!'!E21="Epic",10,IF('!USE ME! !USE ME!'!E21="Legendary",13,0)))))))),0)</f>
        <v>1</v>
      </c>
      <c r="H19" s="25">
        <f>TRUNC(SUM(((12.4*'!USE ME! !USE ME!'!F21)),(12.4*(IF('!USE ME! !USE ME!'!E21="Normal",1,IF('!USE ME! !USE ME!'!E21="Fine",5,IF('!USE ME! !USE ME!'!E21="Supierior",7,IF('!USE ME! !USE ME!'!E21="Epic",10,IF('!USE ME! !USE ME!'!E21="Legendary",13,0)))))))))</f>
        <v>12</v>
      </c>
      <c r="I19" s="108">
        <v>0.04</v>
      </c>
      <c r="J19" s="28">
        <f>TRUNC(SUM((22.5*'!USE ME! !USE ME!'!F21),(22.5*(IF('!USE ME! !USE ME!'!E21="Normal",1,IF('!USE ME! !USE ME!'!E21="Fine",5,IF('!USE ME! !USE ME!'!E21="Supierior",7,IF('!USE ME! !USE ME!'!E21="Epic",10,IF('!USE ME! !USE ME!'!E21="Legendary",13,0)))))))),0)</f>
        <v>22</v>
      </c>
      <c r="K19" s="54"/>
      <c r="M19" s="54"/>
      <c r="N19" s="82" t="s">
        <v>176</v>
      </c>
      <c r="O19" s="206">
        <f>SUM('MOD Functions'!D262:F262)</f>
        <v>0</v>
      </c>
      <c r="P19" s="225">
        <f>SUM('MOD Functions'!E262:G262)</f>
        <v>0</v>
      </c>
      <c r="Q19" s="228">
        <f>SUM('MOD Functions'!F262:H262)</f>
        <v>0</v>
      </c>
      <c r="R19" s="241">
        <f>SUM('MOD Functions'!G262:I262)</f>
        <v>0</v>
      </c>
      <c r="S19" s="240">
        <f>SUM('MOD Functions'!H262:J262)</f>
        <v>0</v>
      </c>
      <c r="T19" s="244">
        <f>SUM('MOD Functions'!I262:K262)</f>
        <v>0</v>
      </c>
      <c r="U19" s="250">
        <f>SUM('MOD Functions'!J262:L262)</f>
        <v>0</v>
      </c>
      <c r="V19" s="254">
        <f>SUM('MOD Functions'!K262:M262)</f>
        <v>0</v>
      </c>
      <c r="W19" s="54"/>
    </row>
    <row r="20" spans="1:23" ht="15.75" thickBot="1">
      <c r="A20" s="54"/>
      <c r="B20" s="30" t="s">
        <v>177</v>
      </c>
      <c r="C20" s="96">
        <f>TRUNC(SUM((1.5*'!USE ME! !USE ME!'!F22),(1.5*(IF('!USE ME! !USE ME!'!E22="Normal",1,IF('!USE ME! !USE ME!'!E22="Fine",5,IF('!USE ME! !USE ME!'!E22="Supierior",7,IF('!USE ME! !USE ME!'!E22="Epic",10,IF('!USE ME! !USE ME!'!E22="Legendary",13,0)))))))),0)</f>
        <v>1</v>
      </c>
      <c r="D20" s="235">
        <f>TRUNC(SUM((11.25*'!USE ME! !USE ME!'!F22),(11.25*(IF('!USE ME! !USE ME!'!E22="Normal",1,IF('!USE ME! !USE ME!'!E22="Fine",5,IF('!USE ME! !USE ME!'!E22="Supierior",7,IF('!USE ME! !USE ME!'!E22="Epic",10,IF('!USE ME! !USE ME!'!E22="Legendary",13,0)))))))))</f>
        <v>11</v>
      </c>
      <c r="E20" s="26">
        <f>SUM((8*'!USE ME! !USE ME!'!F22),(8*(IF('!USE ME! !USE ME!'!E22="Normal",1,IF('!USE ME! !USE ME!'!E22="Fine",5,IF('!USE ME! !USE ME!'!E22="Supierior",7,IF('!USE ME! !USE ME!'!E22="Epic",10,IF('!USE ME! !USE ME!'!E22="Legendary",13,0))))))))</f>
        <v>8</v>
      </c>
      <c r="F20" s="103">
        <f>TRUNC(SUM((1.5*'!USE ME! !USE ME!'!F22),(1.5*(IF('!USE ME! !USE ME!'!E22="Normal",1,IF('!USE ME! !USE ME!'!E22="Fine",5,IF('!USE ME! !USE ME!'!E22="Supierior",7,IF('!USE ME! !USE ME!'!E22="Epic",10,IF('!USE ME! !USE ME!'!E22="Legendary",13,0)))))))),0)</f>
        <v>1</v>
      </c>
      <c r="G20" s="115">
        <f>TRUNC(SUM((1.5*'!USE ME! !USE ME!'!F22),(1.5*(IF('!USE ME! !USE ME!'!E22="Normal",1,IF('!USE ME! !USE ME!'!E22="Fine",5,IF('!USE ME! !USE ME!'!E22="Supierior",7,IF('!USE ME! !USE ME!'!E22="Epic",10,IF('!USE ME! !USE ME!'!E22="Legendary",13,0)))))))),0)</f>
        <v>1</v>
      </c>
      <c r="H20" s="27">
        <f>TRUNC(SUM(((12.4*'!USE ME! !USE ME!'!F22)),(12.4*(IF('!USE ME! !USE ME!'!E22="Normal",1,IF('!USE ME! !USE ME!'!E22="Fine",5,IF('!USE ME! !USE ME!'!E22="Supierior",7,IF('!USE ME! !USE ME!'!E22="Epic",10,IF('!USE ME! !USE ME!'!E22="Legendary",13,0)))))))))</f>
        <v>12</v>
      </c>
      <c r="I20" s="109">
        <v>0.04</v>
      </c>
      <c r="J20" s="29">
        <f>TRUNC(SUM((22.5*'!USE ME! !USE ME!'!F22),(22.5*(IF('!USE ME! !USE ME!'!E22="Normal",1,IF('!USE ME! !USE ME!'!E22="Fine",5,IF('!USE ME! !USE ME!'!E22="Supierior",7,IF('!USE ME! !USE ME!'!E22="Epic",10,IF('!USE ME! !USE ME!'!E22="Legendary",13,0)))))))),0)</f>
        <v>22</v>
      </c>
      <c r="K20" s="54"/>
      <c r="M20" s="54"/>
      <c r="N20" s="84" t="s">
        <v>177</v>
      </c>
      <c r="O20" s="208">
        <f>SUM('MOD Functions'!D282:F282)</f>
        <v>0</v>
      </c>
      <c r="P20" s="227">
        <f>SUM('MOD Functions'!E282:G282)</f>
        <v>0</v>
      </c>
      <c r="Q20" s="230">
        <f>SUM('MOD Functions'!F282:H282)</f>
        <v>0</v>
      </c>
      <c r="R20" s="243">
        <f>SUM('MOD Functions'!G282:I282)</f>
        <v>0</v>
      </c>
      <c r="S20" s="125">
        <f>SUM('MOD Functions'!H282:J282)</f>
        <v>0</v>
      </c>
      <c r="T20" s="246">
        <f>SUM('MOD Functions'!I282:K282)</f>
        <v>0</v>
      </c>
      <c r="U20" s="249">
        <f>SUM('MOD Functions'!J282:L282)</f>
        <v>0</v>
      </c>
      <c r="V20" s="259">
        <f>SUM('MOD Functions'!K282:M282)</f>
        <v>0</v>
      </c>
      <c r="W20" s="54"/>
    </row>
    <row r="21" spans="1:23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M21" s="54"/>
      <c r="N21" s="85"/>
      <c r="O21" s="85"/>
      <c r="P21" s="85"/>
      <c r="Q21" s="85"/>
      <c r="R21" s="85"/>
      <c r="S21" s="85"/>
      <c r="T21" s="85"/>
      <c r="U21" s="85"/>
      <c r="V21" s="85"/>
      <c r="W21" s="54"/>
    </row>
    <row r="22" spans="1:23">
      <c r="H22" s="1" t="s">
        <v>178</v>
      </c>
      <c r="N22" s="1"/>
      <c r="O22" s="1"/>
      <c r="P22" s="1"/>
      <c r="Q22" s="1"/>
      <c r="R22" s="1"/>
      <c r="S22" s="1"/>
      <c r="T22" s="1"/>
      <c r="U22" s="1"/>
      <c r="V22" s="1"/>
    </row>
    <row r="23" spans="1:23">
      <c r="H23" s="1" t="s">
        <v>179</v>
      </c>
    </row>
    <row r="24" spans="1:23">
      <c r="H24" s="19" t="s">
        <v>180</v>
      </c>
    </row>
    <row r="25" spans="1:23">
      <c r="H25" s="1" t="s">
        <v>181</v>
      </c>
      <c r="L25" s="1" t="e">
        <f>IF('!USE ME! !USE ME!'!H9="Stam Regen",C4,IF('!USE ME! !USE ME!'!H9="Mag Regen",C4,IF('!USE ME! !USE ME!'!H9="Max Stam",D4,IF('!USE ME! !USE ME!'!H9="Max Mag",D4,IF('!USE ME! !USE ME!'!H9="Max HP",H4,IF('!USE ME! !USE ME!'!H9="HP Regen",G4,IF('!USE ME! !USE ME!'!H9="HP Taken","4%",IF('!USE ME! !USE ME!'!H9="Weapon Crit",E4,IF('!USE ME! !USE ME!'!H9="Spell Crit",E4,IF('!USE ME! !USE ME!'!H9="Weapon Dmg",F4,IF('!USE ME! !USE ME!'!H9="Spell Dmg",F4,IF('!USE ME! !USE ME!'!H9="Physical Resistance",J4,IF('!USE ME! !USE ME!'!H9="Spell Resistance",J4,0)))))))))))))</f>
        <v>#VALUE!</v>
      </c>
    </row>
    <row r="26" spans="1:23">
      <c r="L26" s="1">
        <f>IF('!USE ME! !USE ME!'!H10="Stam Regen",C5,IF('!USE ME! !USE ME!'!H10="Mag Regen",C5,IF('!USE ME! !USE ME!'!H10="Max Stam",D5,IF('!USE ME! !USE ME!'!H10="Max Mag",D5,IF('!USE ME! !USE ME!'!H10="Max HP",H5,IF('!USE ME! !USE ME!'!H10="HP Regen",G5,IF('!USE ME! !USE ME!'!H10="HP Taken","4%",IF('!USE ME! !USE ME!'!H10="Weapon Crit",E5,IF('!USE ME! !USE ME!'!H10="Spell Crit",E5,IF('!USE ME! !USE ME!'!H10="Weapon Dmg",F5,IF('!USE ME! !USE ME!'!H10="Spell Dmg",F5,IF('!USE ME! !USE ME!'!H10="Physical Resistance",J5,IF('!USE ME! !USE ME!'!H10="Spell Resistance",J5,0)))))))))))))</f>
        <v>0</v>
      </c>
    </row>
    <row r="27" spans="1:23">
      <c r="L27" s="1">
        <f>IF('!USE ME! !USE ME!'!H11="Stam Regen",C6,IF('!USE ME! !USE ME!'!H11="Mag Regen",C6,IF('!USE ME! !USE ME!'!H11="Max Stam",D6,IF('!USE ME! !USE ME!'!H11="Max Mag",D6,IF('!USE ME! !USE ME!'!H11="Max HP",H6,IF('!USE ME! !USE ME!'!H11="HP Regen",G6,IF('!USE ME! !USE ME!'!H11="HP Taken","4%",IF('!USE ME! !USE ME!'!H11="Weapon Crit",E6,IF('!USE ME! !USE ME!'!H11="Spell Crit",E6,IF('!USE ME! !USE ME!'!H11="Weapon Dmg",F6,IF('!USE ME! !USE ME!'!H11="Spell Dmg",F6,IF('!USE ME! !USE ME!'!H11="Physical Resistance",J6,IF('!USE ME! !USE ME!'!H11="Spell Resistance",J6,0)))))))))))))</f>
        <v>0</v>
      </c>
    </row>
    <row r="28" spans="1:23">
      <c r="L28" s="1">
        <f>IF('!USE ME! !USE ME!'!H12="Stam Regen",C7,IF('!USE ME! !USE ME!'!H12="Mag Regen",C7,IF('!USE ME! !USE ME!'!H12="Max Stam",D7,IF('!USE ME! !USE ME!'!H12="Max Mag",D7,IF('!USE ME! !USE ME!'!H12="Max HP",H7,IF('!USE ME! !USE ME!'!H12="HP Regen",G7,IF('!USE ME! !USE ME!'!H12="HP Taken","4%",IF('!USE ME! !USE ME!'!H12="Weapon Crit",E7,IF('!USE ME! !USE ME!'!H12="Spell Crit",E7,IF('!USE ME! !USE ME!'!H12="Weapon Dmg",F7,IF('!USE ME! !USE ME!'!H12="Spell Dmg",F7,IF('!USE ME! !USE ME!'!H12="Physical Resistance",J7,IF('!USE ME! !USE ME!'!H12="Spell Resistance",J7,0)))))))))))))</f>
        <v>0</v>
      </c>
    </row>
    <row r="29" spans="1:23">
      <c r="L29" s="1">
        <f>IF('!USE ME! !USE ME!'!H13="Stam Regen",C8,IF('!USE ME! !USE ME!'!H13="Mag Regen",C8,IF('!USE ME! !USE ME!'!H13="Max Stam",D8,IF('!USE ME! !USE ME!'!H13="Max Mag",D8,IF('!USE ME! !USE ME!'!H13="Max HP",H8,IF('!USE ME! !USE ME!'!H13="HP Regen",G8,IF('!USE ME! !USE ME!'!H13="HP Taken","4%",IF('!USE ME! !USE ME!'!H13="Weapon Crit",E8,IF('!USE ME! !USE ME!'!H13="Spell Crit",E8,IF('!USE ME! !USE ME!'!H13="Weapon Dmg",F8,IF('!USE ME! !USE ME!'!H13="Spell Dmg",F8,IF('!USE ME! !USE ME!'!H13="Physical Resistance",J8,IF('!USE ME! !USE ME!'!H13="Spell Resistance",J8,0)))))))))))))</f>
        <v>0</v>
      </c>
    </row>
    <row r="30" spans="1:23">
      <c r="L30" s="1">
        <f>IF('!USE ME! !USE ME!'!H14="Stam Regen",C9,IF('!USE ME! !USE ME!'!H14="Mag Regen",C9,IF('!USE ME! !USE ME!'!H14="Max Stam",D9,IF('!USE ME! !USE ME!'!H14="Max Mag",D9,IF('!USE ME! !USE ME!'!H14="Max HP",H9,IF('!USE ME! !USE ME!'!H14="HP Regen",G9,IF('!USE ME! !USE ME!'!H14="HP Taken","4%",IF('!USE ME! !USE ME!'!H14="Weapon Crit",E9,IF('!USE ME! !USE ME!'!H14="Spell Crit",E9,IF('!USE ME! !USE ME!'!H14="Weapon Dmg",F9,IF('!USE ME! !USE ME!'!H14="Spell Dmg",F9,IF('!USE ME! !USE ME!'!H14="Physical Resistance",J9,IF('!USE ME! !USE ME!'!H14="Spell Resistance",J9,0)))))))))))))</f>
        <v>0</v>
      </c>
    </row>
    <row r="31" spans="1:23">
      <c r="L31" s="1">
        <f>IF('!USE ME! !USE ME!'!H15="Stam Regen",C10,IF('!USE ME! !USE ME!'!H15="Mag Regen",C10,IF('!USE ME! !USE ME!'!H15="Max Stam",D10,IF('!USE ME! !USE ME!'!H15="Max Mag",D10,IF('!USE ME! !USE ME!'!H15="Max HP",H10,IF('!USE ME! !USE ME!'!H15="HP Regen",G10,IF('!USE ME! !USE ME!'!H15="HP Taken","4%",IF('!USE ME! !USE ME!'!H15="Weapon Crit",E10,IF('!USE ME! !USE ME!'!H15="Spell Crit",E10,IF('!USE ME! !USE ME!'!H15="Weapon Dmg",F10,IF('!USE ME! !USE ME!'!H15="Spell Dmg",F10,IF('!USE ME! !USE ME!'!H15="Physical Resistance",J10,IF('!USE ME! !USE ME!'!H15="Spell Resistance",J10,0)))))))))))))</f>
        <v>0</v>
      </c>
    </row>
    <row r="32" spans="1:23">
      <c r="L32"/>
    </row>
    <row r="33" spans="12:12">
      <c r="L33" s="1">
        <f>IF('!USE ME! !USE ME!'!H16="Stam Regen",C12,IF('!USE ME! !USE ME!'!H16="Mag Regen",C12,IF('!USE ME! !USE ME!'!H16="Max Stam",D12,IF('!USE ME! !USE ME!'!H16="Max Mag",D12,IF('!USE ME! !USE ME!'!H16="Max HP",H12,IF('!USE ME! !USE ME!'!H16="HP Regen",G12,IF('!USE ME! !USE ME!'!H16="HP Taken","4%",IF('!USE ME! !USE ME!'!H16="Weapon Crit",E12,IF('!USE ME! !USE ME!'!H16="Spell Crit",E12,IF('!USE ME! !USE ME!'!H16="Weapon Dmg",F12,IF('!USE ME! !USE ME!'!H16="Spell Dmg",F12,IF('!USE ME! !USE ME!'!H16="Physical Resistance",J12,IF('!USE ME! !USE ME!'!H16="Spell Resistance",J12,0)))))))))))))</f>
        <v>0</v>
      </c>
    </row>
    <row r="34" spans="12:12">
      <c r="L34" s="1">
        <f>IF('!USE ME! !USE ME!'!H17="Stam Regen",C13,IF('!USE ME! !USE ME!'!H17="Mag Regen",C13,IF('!USE ME! !USE ME!'!H17="Max Stam",D13,IF('!USE ME! !USE ME!'!H17="Max Mag",D13,IF('!USE ME! !USE ME!'!H17="Max HP",H13,IF('!USE ME! !USE ME!'!H17="HP Regen",G13,IF('!USE ME! !USE ME!'!H17="HP Taken","4%",IF('!USE ME! !USE ME!'!H17="Weapon Crit",E13,IF('!USE ME! !USE ME!'!H17="Spell Crit",E13,IF('!USE ME! !USE ME!'!H17="Weapon Dmg",F13,IF('!USE ME! !USE ME!'!H17="Spell Dmg",F13,IF('!USE ME! !USE ME!'!H17="Physical Resistance",J13,IF('!USE ME! !USE ME!'!H17="Spell Resistance",J13,0)))))))))))))</f>
        <v>0</v>
      </c>
    </row>
    <row r="35" spans="12:12">
      <c r="L35" s="1">
        <f>IF('!USE ME! !USE ME!'!H18="Stam Regen",C14,IF('!USE ME! !USE ME!'!H18="Mag Regen",C14,IF('!USE ME! !USE ME!'!H18="Max Stam",D14,IF('!USE ME! !USE ME!'!H18="Max Mag",D14,IF('!USE ME! !USE ME!'!H18="Max HP",H14,IF('!USE ME! !USE ME!'!H18="HP Regen",G14,IF('!USE ME! !USE ME!'!H18="HP Taken","4%",IF('!USE ME! !USE ME!'!H18="Weapon Crit",E14,IF('!USE ME! !USE ME!'!H18="Spell Crit",E14,IF('!USE ME! !USE ME!'!H18="Weapon Dmg",F14,IF('!USE ME! !USE ME!'!H18="Spell Dmg",F14,IF('!USE ME! !USE ME!'!H18="Physical Resistance",J14,IF('!USE ME! !USE ME!'!H18="Spell Resistance",J14,0)))))))))))))</f>
        <v>0</v>
      </c>
    </row>
    <row r="36" spans="12:12">
      <c r="L36"/>
    </row>
    <row r="37" spans="12:12">
      <c r="L37" s="1">
        <f>IF('!USE ME! !USE ME!'!H19="Stam Regen",C16,IF('!USE ME! !USE ME!'!H19="Mag Regen",C16,IF('!USE ME! !USE ME!'!H19="Max Stam",D16,IF('!USE ME! !USE ME!'!H19="Max Mag",D16,IF('!USE ME! !USE ME!'!H19="Max HP",H16,IF('!USE ME! !USE ME!'!H19="HP Regen",G16,IF('!USE ME! !USE ME!'!H19="HP Taken","4%",IF('!USE ME! !USE ME!'!H19="Weapon Crit",E16,IF('!USE ME! !USE ME!'!H19="Spell Crit",E16,IF('!USE ME! !USE ME!'!H19="Weapon Dmg",F16,IF('!USE ME! !USE ME!'!H19="Spell Dmg",F16,IF('!USE ME! !USE ME!'!H19="Physical Resistance",J16,IF('!USE ME! !USE ME!'!H19="Spell Resistance",J16,0)))))))))))))</f>
        <v>0</v>
      </c>
    </row>
    <row r="38" spans="12:12">
      <c r="L38" s="1">
        <f>IF('!USE ME! !USE ME!'!H20="Stam Regen",C17,IF('!USE ME! !USE ME!'!H20="Mag Regen",C17,IF('!USE ME! !USE ME!'!H20="Max Stam",D17,IF('!USE ME! !USE ME!'!H20="Max Mag",D17,IF('!USE ME! !USE ME!'!H20="Max HP",H17,IF('!USE ME! !USE ME!'!H20="HP Regen",G17,IF('!USE ME! !USE ME!'!H20="HP Taken","4%",IF('!USE ME! !USE ME!'!H20="Weapon Crit",E17,IF('!USE ME! !USE ME!'!H20="Spell Crit",E17,IF('!USE ME! !USE ME!'!H20="Weapon Dmg",F17,IF('!USE ME! !USE ME!'!H20="Spell Dmg",F17,IF('!USE ME! !USE ME!'!H20="Physical Resistance",J17,IF('!USE ME! !USE ME!'!H20="Spell Resistance",J17,0)))))))))))))</f>
        <v>0</v>
      </c>
    </row>
    <row r="39" spans="12:12">
      <c r="L39"/>
    </row>
    <row r="40" spans="12:12">
      <c r="L40" s="1">
        <f>IF('!USE ME! !USE ME!'!H21="Stam Regen",C19,IF('!USE ME! !USE ME!'!H21="Mag Regen",C19,IF('!USE ME! !USE ME!'!H21="Max Stam",D19,IF('!USE ME! !USE ME!'!H21="Max Mag",D19,IF('!USE ME! !USE ME!'!H21="Max HP",H19,IF('!USE ME! !USE ME!'!H21="HP Regen",G19,IF('!USE ME! !USE ME!'!H21="HP Taken","4%",IF('!USE ME! !USE ME!'!H21="Weapon Crit",E19,IF('!USE ME! !USE ME!'!H21="Spell Crit",E19,IF('!USE ME! !USE ME!'!H21="Weapon Dmg",F19,IF('!USE ME! !USE ME!'!H21="Spell Dmg",F19,IF('!USE ME! !USE ME!'!H21="Physical Resistance",J19,IF('!USE ME! !USE ME!'!H21="Spell Resistance",J19,0)))))))))))))</f>
        <v>0</v>
      </c>
    </row>
    <row r="41" spans="12:12">
      <c r="L41" s="1">
        <f>IF('!USE ME! !USE ME!'!H22="Stam Regen",C20,IF('!USE ME! !USE ME!'!H22="Mag Regen",C20,IF('!USE ME! !USE ME!'!H22="Max Stam",D20,IF('!USE ME! !USE ME!'!H22="Max Mag",D20,IF('!USE ME! !USE ME!'!H22="Max HP",H20,IF('!USE ME! !USE ME!'!H22="HP Regen",G20,IF('!USE ME! !USE ME!'!H22="HP Taken","4%",IF('!USE ME! !USE ME!'!H22="Weapon Crit",E20,IF('!USE ME! !USE ME!'!H22="Spell Crit",E20,IF('!USE ME! !USE ME!'!H22="Weapon Dmg",F20,IF('!USE ME! !USE ME!'!H22="Spell Dmg",F20,IF('!USE ME! !USE ME!'!H22="Physical Resistance",J20,IF('!USE ME! !USE ME!'!H22="Spell Resistance",J20,0)))))))))))))</f>
        <v>0</v>
      </c>
    </row>
  </sheetData>
  <customSheetViews>
    <customSheetView guid="{15237A99-47BE-4E2C-B46D-8086608C4BD6}" topLeftCell="F1">
      <selection activeCell="N4" sqref="N4"/>
      <pageMargins left="0" right="0" top="0" bottom="0" header="0" footer="0"/>
      <pageSetup orientation="portrait" r:id="rId1"/>
    </customSheetView>
  </customSheetViews>
  <mergeCells count="2">
    <mergeCell ref="B2:J2"/>
    <mergeCell ref="N2:V2"/>
  </mergeCells>
  <conditionalFormatting sqref="C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zoomScale="60" zoomScaleNormal="60" workbookViewId="0" xr3:uid="{51F8DEE0-4D01-5F28-A812-FC0BD7CAC4A5}">
      <selection activeCell="D4" sqref="D4"/>
    </sheetView>
  </sheetViews>
  <sheetFormatPr defaultRowHeight="15"/>
  <cols>
    <col min="1" max="1" width="7.7109375" customWidth="1"/>
    <col min="2" max="2" width="13.85546875" customWidth="1"/>
    <col min="3" max="3" width="12.42578125" customWidth="1"/>
    <col min="4" max="4" width="12" customWidth="1"/>
    <col min="5" max="5" width="13" customWidth="1"/>
    <col min="6" max="6" width="14.42578125" customWidth="1"/>
    <col min="7" max="7" width="9.85546875" customWidth="1"/>
    <col min="8" max="8" width="13.5703125" customWidth="1"/>
    <col min="10" max="10" width="16" customWidth="1"/>
    <col min="11" max="11" width="4.42578125" customWidth="1"/>
  </cols>
  <sheetData>
    <row r="1" spans="1:15" ht="15.75" thickBot="1">
      <c r="A1" s="85"/>
      <c r="B1" s="85"/>
      <c r="C1" s="85"/>
      <c r="D1" s="85"/>
      <c r="E1" s="85"/>
      <c r="F1" s="85"/>
      <c r="G1" s="85"/>
      <c r="H1" s="85"/>
      <c r="I1" s="85"/>
      <c r="J1" s="85"/>
      <c r="K1" s="54"/>
    </row>
    <row r="2" spans="1:15" ht="15.75" thickBot="1">
      <c r="A2" s="85"/>
      <c r="B2" s="369" t="s">
        <v>182</v>
      </c>
      <c r="C2" s="375"/>
      <c r="D2" s="375"/>
      <c r="E2" s="375"/>
      <c r="F2" s="375"/>
      <c r="G2" s="375"/>
      <c r="H2" s="375"/>
      <c r="I2" s="375"/>
      <c r="J2" s="371"/>
      <c r="K2" s="54"/>
    </row>
    <row r="3" spans="1:15" ht="60.75" thickBot="1">
      <c r="A3" s="85"/>
      <c r="B3" s="284"/>
      <c r="C3" s="283" t="s">
        <v>167</v>
      </c>
      <c r="D3" s="277" t="s">
        <v>168</v>
      </c>
      <c r="E3" s="278" t="s">
        <v>169</v>
      </c>
      <c r="F3" s="279" t="s">
        <v>170</v>
      </c>
      <c r="G3" s="280" t="s">
        <v>171</v>
      </c>
      <c r="H3" s="281" t="s">
        <v>172</v>
      </c>
      <c r="I3" s="282" t="s">
        <v>173</v>
      </c>
      <c r="J3" s="290" t="s">
        <v>174</v>
      </c>
      <c r="K3" s="54"/>
    </row>
    <row r="4" spans="1:15" ht="15.75" thickBot="1">
      <c r="A4" s="85"/>
      <c r="B4" s="285" t="s">
        <v>55</v>
      </c>
      <c r="C4" s="293">
        <f>IF('!USE ME! !USE ME!'!$F9&lt;50,'Calculations!'!C4,'Calculations!'!O4)</f>
        <v>129</v>
      </c>
      <c r="D4" s="294">
        <f>IF('!USE ME! !USE ME!'!$F9&lt;50,'Calculations!'!D4,'Calculations!'!P4)</f>
        <v>967</v>
      </c>
      <c r="E4" s="295">
        <f>IF('!USE ME! !USE ME!'!$F9&lt;50,'Calculations!'!E4,'Calculations!'!Q4)</f>
        <v>967</v>
      </c>
      <c r="F4" s="296">
        <f>IF('!USE ME! !USE ME!'!$F9&lt;50,'Calculations!'!F4,'Calculations!'!R4)</f>
        <v>967</v>
      </c>
      <c r="G4" s="297">
        <f>IF('!USE ME! !USE ME!'!$F9&lt;50,'Calculations!'!G4,'Calculations!'!S4)</f>
        <v>688</v>
      </c>
      <c r="H4" s="298">
        <f>IF('!USE ME! !USE ME!'!$F9&lt;50,'Calculations!'!H4,'Calculations!'!T4)</f>
        <v>688</v>
      </c>
      <c r="I4" s="299">
        <v>0.04</v>
      </c>
      <c r="J4" s="254">
        <f>IF('!USE ME! !USE ME!'!$F9&lt;50,'Calculations!'!J4,'Calculations!'!V4)</f>
        <v>129</v>
      </c>
      <c r="K4" s="54"/>
    </row>
    <row r="5" spans="1:15" ht="15.75" thickBot="1">
      <c r="A5" s="85"/>
      <c r="B5" s="270" t="s">
        <v>56</v>
      </c>
      <c r="C5" s="300">
        <f>IF('!USE ME! !USE ME!'!$F10&lt;50,'Calculations!'!C5,'Calculations!'!O5)</f>
        <v>33</v>
      </c>
      <c r="D5" s="272">
        <f>IF('!USE ME! !USE ME!'!$F10&lt;50,'Calculations!'!D5,'Calculations!'!P5)</f>
        <v>247</v>
      </c>
      <c r="E5" s="273">
        <f>IF('!USE ME! !USE ME!'!$F10&lt;50,'Calculations!'!E5,'Calculations!'!Q5)</f>
        <v>247</v>
      </c>
      <c r="F5" s="274">
        <f>IF('!USE ME! !USE ME!'!$F10&lt;50,'Calculations!'!F5,'Calculations!'!R5)</f>
        <v>247</v>
      </c>
      <c r="G5" s="275">
        <f>IF('!USE ME! !USE ME!'!$F10&lt;50,'Calculations!'!G5,'Calculations!'!S5)</f>
        <v>176</v>
      </c>
      <c r="H5" s="289">
        <f>IF('!USE ME! !USE ME!'!$F10&lt;50,'Calculations!'!H5,'Calculations!'!T5)</f>
        <v>176</v>
      </c>
      <c r="I5" s="276">
        <v>0.04</v>
      </c>
      <c r="J5" s="256">
        <f>IF('!USE ME! !USE ME!'!$F10&lt;50,'Calculations!'!J5,'Calculations!'!V5)</f>
        <v>33</v>
      </c>
      <c r="K5" s="54"/>
    </row>
    <row r="6" spans="1:15" ht="15.75" thickBot="1">
      <c r="A6" s="85"/>
      <c r="B6" s="286" t="s">
        <v>57</v>
      </c>
      <c r="C6" s="300">
        <f>IF('!USE ME! !USE ME!'!$F11&lt;50,'Calculations!'!C6,'Calculations!'!O6)</f>
        <v>33</v>
      </c>
      <c r="D6" s="272">
        <f>IF('!USE ME! !USE ME!'!$F11&lt;50,'Calculations!'!D6,'Calculations!'!P6)</f>
        <v>247</v>
      </c>
      <c r="E6" s="273">
        <f>IF('!USE ME! !USE ME!'!$F11&lt;50,'Calculations!'!E6,'Calculations!'!Q6)</f>
        <v>247</v>
      </c>
      <c r="F6" s="274">
        <f>IF('!USE ME! !USE ME!'!$F11&lt;50,'Calculations!'!F6,'Calculations!'!R6)</f>
        <v>247</v>
      </c>
      <c r="G6" s="275">
        <f>IF('!USE ME! !USE ME!'!$F11&lt;50,'Calculations!'!G6,'Calculations!'!S6)</f>
        <v>176</v>
      </c>
      <c r="H6" s="289">
        <f>IF('!USE ME! !USE ME!'!$F11&lt;50,'Calculations!'!H6,'Calculations!'!T6)</f>
        <v>176</v>
      </c>
      <c r="I6" s="276">
        <v>0.04</v>
      </c>
      <c r="J6" s="255">
        <f>IF('!USE ME! !USE ME!'!$F11&lt;50,'Calculations!'!J6,'Calculations!'!V6)</f>
        <v>33</v>
      </c>
      <c r="K6" s="54"/>
    </row>
    <row r="7" spans="1:15" ht="15.75" thickBot="1">
      <c r="A7" s="85"/>
      <c r="B7" s="287" t="s">
        <v>175</v>
      </c>
      <c r="C7" s="300">
        <f>IF('!USE ME! !USE ME!'!$F12&lt;50,'Calculations!'!C7,'Calculations!'!O7)</f>
        <v>33</v>
      </c>
      <c r="D7" s="272">
        <f>IF('!USE ME! !USE ME!'!$F12&lt;50,'Calculations!'!D7,'Calculations!'!P7)</f>
        <v>247</v>
      </c>
      <c r="E7" s="273">
        <f>IF('!USE ME! !USE ME!'!$F12&lt;50,'Calculations!'!E7,'Calculations!'!Q7)</f>
        <v>247</v>
      </c>
      <c r="F7" s="274">
        <f>IF('!USE ME! !USE ME!'!$F12&lt;50,'Calculations!'!F7,'Calculations!'!R7)</f>
        <v>247</v>
      </c>
      <c r="G7" s="275">
        <f>IF('!USE ME! !USE ME!'!$F12&lt;50,'Calculations!'!G7,'Calculations!'!S7)</f>
        <v>176</v>
      </c>
      <c r="H7" s="289">
        <f>IF('!USE ME! !USE ME!'!$F12&lt;50,'Calculations!'!H7,'Calculations!'!T7)</f>
        <v>176</v>
      </c>
      <c r="I7" s="276">
        <v>0.04</v>
      </c>
      <c r="J7" s="291">
        <f>IF('!USE ME! !USE ME!'!$F12&lt;50,'Calculations!'!J7,'Calculations!'!V7)</f>
        <v>33</v>
      </c>
      <c r="K7" s="54"/>
    </row>
    <row r="8" spans="1:15" ht="15.75" thickBot="1">
      <c r="A8" s="85"/>
      <c r="B8" s="287" t="s">
        <v>59</v>
      </c>
      <c r="C8" s="300">
        <f>IF('!USE ME! !USE ME!'!$F13&lt;50,'Calculations!'!C8,'Calculations!'!O8)</f>
        <v>33</v>
      </c>
      <c r="D8" s="272">
        <f>IF('!USE ME! !USE ME!'!$F13&lt;50,'Calculations!'!D8,'Calculations!'!P8)</f>
        <v>247</v>
      </c>
      <c r="E8" s="273">
        <f>IF('!USE ME! !USE ME!'!$F13&lt;50,'Calculations!'!E8,'Calculations!'!Q8)</f>
        <v>247</v>
      </c>
      <c r="F8" s="274">
        <f>IF('!USE ME! !USE ME!'!$F13&lt;50,'Calculations!'!F8,'Calculations!'!R8)</f>
        <v>247</v>
      </c>
      <c r="G8" s="275">
        <f>IF('!USE ME! !USE ME!'!$F13&lt;50,'Calculations!'!G8,'Calculations!'!S8)</f>
        <v>176</v>
      </c>
      <c r="H8" s="289">
        <f>IF('!USE ME! !USE ME!'!$F13&lt;50,'Calculations!'!H8,'Calculations!'!T8)</f>
        <v>176</v>
      </c>
      <c r="I8" s="276">
        <v>0.04</v>
      </c>
      <c r="J8" s="255">
        <f>IF('!USE ME! !USE ME!'!$F13&lt;50,'Calculations!'!J8,'Calculations!'!V8)</f>
        <v>33</v>
      </c>
      <c r="K8" s="54"/>
    </row>
    <row r="9" spans="1:15" ht="15.75" thickBot="1">
      <c r="A9" s="85"/>
      <c r="B9" s="287" t="s">
        <v>60</v>
      </c>
      <c r="C9" s="300">
        <f>IF('!USE ME! !USE ME!'!$F14&lt;50,'Calculations!'!C9,'Calculations!'!O9)</f>
        <v>33</v>
      </c>
      <c r="D9" s="272">
        <f>IF('!USE ME! !USE ME!'!$F14&lt;50,'Calculations!'!D9,'Calculations!'!P9)</f>
        <v>247</v>
      </c>
      <c r="E9" s="273">
        <f>IF('!USE ME! !USE ME!'!$F14&lt;50,'Calculations!'!E9,'Calculations!'!Q9)</f>
        <v>247</v>
      </c>
      <c r="F9" s="274">
        <f>IF('!USE ME! !USE ME!'!$F14&lt;50,'Calculations!'!F9,'Calculations!'!R9)</f>
        <v>247</v>
      </c>
      <c r="G9" s="275">
        <f>IF('!USE ME! !USE ME!'!$F14&lt;50,'Calculations!'!G9,'Calculations!'!S9)</f>
        <v>176</v>
      </c>
      <c r="H9" s="289">
        <f>IF('!USE ME! !USE ME!'!$F14&lt;50,'Calculations!'!H9,'Calculations!'!T9)</f>
        <v>176</v>
      </c>
      <c r="I9" s="276">
        <v>0.04</v>
      </c>
      <c r="J9" s="292">
        <f>IF('!USE ME! !USE ME!'!$F14&lt;50,'Calculations!'!J9,'Calculations!'!V9)</f>
        <v>33</v>
      </c>
      <c r="K9" s="54"/>
      <c r="O9" t="e">
        <f>SUM(IF($H$15="Max Mag",'Total Stats Referance Sheet'!D10,0)+IF($H$14="Max Mag",'Total Stats Referance Sheet'!D9,0)+IF($H$13="Max Mag",'Total Stats Referance Sheet'!D8,0)+IF($H$12="Max Mag",'Total Stats Referance Sheet'!D7,0)+IF($H$11="Max Mag",'Total Stats Referance Sheet'!D6,0)+IF($H$10="Max Mag",'Total Stats Referance Sheet'!D5,0)+IF($H$9="Max Mag",'Total Stats Referance Sheet'!D4,0)+IF($H$16="Max Mag",'Total Stats Referance Sheet'!D12,0)+IF($H$17="Max Mag",'Total Stats Referance Sheet'!D13,0)+IF($H$18="Max Mag",'Calculations!'!D14,0)+IF($H$19="Max Mag",'Calculations!'!D16,0)+IF($H$20="Max Mag",'Calculations!'!D17,0)+IF($H$21="Max Mag",'Calculations!'!D19,0)+IF($H$22="Max Mag",'Calculations!'!D20,0))</f>
        <v>#VALUE!</v>
      </c>
    </row>
    <row r="10" spans="1:15" ht="15.75" thickBot="1">
      <c r="A10" s="85"/>
      <c r="B10" s="288" t="s">
        <v>61</v>
      </c>
      <c r="C10" s="301">
        <f>IF('!USE ME! !USE ME!'!$F15&lt;50,'Calculations!'!C10,'Calculations!'!O10)</f>
        <v>33</v>
      </c>
      <c r="D10" s="271">
        <f>IF('!USE ME! !USE ME!'!$F15&lt;50,'Calculations!'!D10,'Calculations!'!P10)</f>
        <v>247</v>
      </c>
      <c r="E10" s="302">
        <f>IF('!USE ME! !USE ME!'!$F15&lt;50,'Calculations!'!E10,'Calculations!'!Q10)</f>
        <v>247</v>
      </c>
      <c r="F10" s="303">
        <f>IF('!USE ME! !USE ME!'!$F15&lt;50,'Calculations!'!F10,'Calculations!'!R10)</f>
        <v>247</v>
      </c>
      <c r="G10" s="304">
        <f>IF('!USE ME! !USE ME!'!$F15&lt;50,'Calculations!'!G10,'Calculations!'!S10)</f>
        <v>176</v>
      </c>
      <c r="H10" s="305">
        <f>IF('!USE ME! !USE ME!'!$F15&lt;50,'Calculations!'!H10,'Calculations!'!T10)</f>
        <v>176</v>
      </c>
      <c r="I10" s="306">
        <v>0.04</v>
      </c>
      <c r="J10" s="257">
        <f>IF('!USE ME! !USE ME!'!$F15&lt;50,'Calculations!'!J10,'Calculations!'!V10)</f>
        <v>33</v>
      </c>
      <c r="K10" s="54"/>
    </row>
    <row r="11" spans="1:15" ht="15.75" thickBot="1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</row>
    <row r="12" spans="1:15" ht="15.75" thickBot="1">
      <c r="A12" s="54"/>
      <c r="B12" s="30" t="s">
        <v>39</v>
      </c>
      <c r="C12" s="293">
        <f>IF('!USE ME! !USE ME!'!$F16&lt;50,'Calculations!'!C12,'Calculations!'!O12)</f>
        <v>33</v>
      </c>
      <c r="D12" s="294">
        <f>IF('!USE ME! !USE ME!'!$F16&lt;50,'Calculations!'!D12,'Calculations!'!P12)</f>
        <v>247</v>
      </c>
      <c r="E12" s="295">
        <f>IF('!USE ME! !USE ME!'!$F16&lt;50,'Calculations!'!E12,'Calculations!'!Q12)</f>
        <v>247</v>
      </c>
      <c r="F12" s="296">
        <f>IF('!USE ME! !USE ME!'!$F16&lt;50,'Calculations!'!F12,'Calculations!'!R12)</f>
        <v>247</v>
      </c>
      <c r="G12" s="297">
        <f>IF('!USE ME! !USE ME!'!$F16&lt;50,'Calculations!'!G12,'Calculations!'!S12)</f>
        <v>176</v>
      </c>
      <c r="H12" s="298">
        <f>IF('!USE ME! !USE ME!'!$F16&lt;50,'Calculations!'!H12,'Calculations!'!T12)</f>
        <v>176</v>
      </c>
      <c r="I12" s="299">
        <v>0.04</v>
      </c>
      <c r="J12" s="254">
        <f>IF('!USE ME! !USE ME!'!$F16&lt;50,'Calculations!'!J12,'Calculations!'!V12)</f>
        <v>33</v>
      </c>
      <c r="K12" s="54"/>
    </row>
    <row r="13" spans="1:15" ht="15.75" thickBot="1">
      <c r="A13" s="54"/>
      <c r="B13" s="30" t="s">
        <v>42</v>
      </c>
      <c r="C13" s="300">
        <f>IF('!USE ME! !USE ME!'!$F17&lt;50,'Calculations!'!C13,'Calculations!'!O13)</f>
        <v>33</v>
      </c>
      <c r="D13" s="272">
        <f>IF('!USE ME! !USE ME!'!$F17&lt;50,'Calculations!'!D13,'Calculations!'!P13)</f>
        <v>247</v>
      </c>
      <c r="E13" s="273">
        <f>IF('!USE ME! !USE ME!'!$F17&lt;50,'Calculations!'!E13,'Calculations!'!Q13)</f>
        <v>247</v>
      </c>
      <c r="F13" s="274">
        <f>IF('!USE ME! !USE ME!'!$F17&lt;50,'Calculations!'!F13,'Calculations!'!R13)</f>
        <v>247</v>
      </c>
      <c r="G13" s="275">
        <f>IF('!USE ME! !USE ME!'!$F17&lt;50,'Calculations!'!G13,'Calculations!'!S13)</f>
        <v>176</v>
      </c>
      <c r="H13" s="289">
        <f>IF('!USE ME! !USE ME!'!$F17&lt;50,'Calculations!'!H13,'Calculations!'!T13)</f>
        <v>176</v>
      </c>
      <c r="I13" s="276">
        <v>0.04</v>
      </c>
      <c r="J13" s="255">
        <f>IF('!USE ME! !USE ME!'!$F17&lt;50,'Calculations!'!J13,'Calculations!'!V13)</f>
        <v>33</v>
      </c>
      <c r="K13" s="54"/>
    </row>
    <row r="14" spans="1:15" ht="15.75" thickBot="1">
      <c r="A14" s="54"/>
      <c r="B14" s="30" t="s">
        <v>46</v>
      </c>
      <c r="C14" s="301">
        <f>IF('!USE ME! !USE ME!'!$F18&lt;50,'Calculations!'!C14,'Calculations!'!O14)</f>
        <v>33</v>
      </c>
      <c r="D14" s="271">
        <f>IF('!USE ME! !USE ME!'!$F18&lt;50,'Calculations!'!D14,'Calculations!'!P14)</f>
        <v>247</v>
      </c>
      <c r="E14" s="302">
        <f>IF('!USE ME! !USE ME!'!$F18&lt;50,'Calculations!'!E14,'Calculations!'!Q14)</f>
        <v>247</v>
      </c>
      <c r="F14" s="303">
        <f>IF('!USE ME! !USE ME!'!$F18&lt;50,'Calculations!'!F14,'Calculations!'!R14)</f>
        <v>247</v>
      </c>
      <c r="G14" s="304">
        <f>IF('!USE ME! !USE ME!'!$F18&lt;50,'Calculations!'!G14,'Calculations!'!S14)</f>
        <v>176</v>
      </c>
      <c r="H14" s="305">
        <f>IF('!USE ME! !USE ME!'!$F18&lt;50,'Calculations!'!H14,'Calculations!'!T14)</f>
        <v>176</v>
      </c>
      <c r="I14" s="306">
        <v>0.04</v>
      </c>
      <c r="J14" s="257">
        <f>IF('!USE ME! !USE ME!'!$F18&lt;50,'Calculations!'!J14,'Calculations!'!V14)</f>
        <v>33</v>
      </c>
      <c r="K14" s="54"/>
    </row>
    <row r="15" spans="1:15" ht="15.75" thickBot="1">
      <c r="A15" s="54"/>
      <c r="B15" s="55"/>
      <c r="C15" s="54"/>
      <c r="D15" s="54"/>
      <c r="E15" s="54"/>
      <c r="F15" s="54"/>
      <c r="G15" s="54"/>
      <c r="H15" s="54"/>
      <c r="I15" s="54"/>
      <c r="J15" s="54"/>
      <c r="K15" s="54"/>
    </row>
    <row r="16" spans="1:15" ht="15.75" thickBot="1">
      <c r="A16" s="54"/>
      <c r="B16" s="30" t="s">
        <v>176</v>
      </c>
      <c r="C16" s="293">
        <f>IF('!USE ME! !USE ME!'!$F19&lt;50,'Calculations!'!C16,'Calculations!'!O16)</f>
        <v>33</v>
      </c>
      <c r="D16" s="294">
        <f>IF('!USE ME! !USE ME!'!$F19&lt;50,'Calculations!'!D16,'Calculations!'!P16)</f>
        <v>247</v>
      </c>
      <c r="E16" s="295">
        <f>IF('!USE ME! !USE ME!'!$F19&lt;50,'Calculations!'!E16,'Calculations!'!Q16)</f>
        <v>247</v>
      </c>
      <c r="F16" s="296">
        <f>IF('!USE ME! !USE ME!'!$F19&lt;50,'Calculations!'!F16,'Calculations!'!R16)</f>
        <v>247</v>
      </c>
      <c r="G16" s="297">
        <f>IF('!USE ME! !USE ME!'!$F19&lt;50,'Calculations!'!G16,'Calculations!'!S16)</f>
        <v>176</v>
      </c>
      <c r="H16" s="298">
        <f>IF('!USE ME! !USE ME!'!$F19&lt;50,'Calculations!'!H16,'Calculations!'!T16)</f>
        <v>176</v>
      </c>
      <c r="I16" s="299">
        <v>0.04</v>
      </c>
      <c r="J16" s="254">
        <f>IF('!USE ME! !USE ME!'!$F19&lt;50,'Calculations!'!J16,'Calculations!'!V16)</f>
        <v>33</v>
      </c>
      <c r="K16" s="54"/>
    </row>
    <row r="17" spans="1:11" ht="15.75" thickBot="1">
      <c r="A17" s="54"/>
      <c r="B17" s="30" t="s">
        <v>177</v>
      </c>
      <c r="C17" s="301">
        <f>IF('!USE ME! !USE ME!'!$F20&lt;50,'Calculations!'!C17,'Calculations!'!O17)</f>
        <v>1</v>
      </c>
      <c r="D17" s="271">
        <f>IF('!USE ME! !USE ME!'!$F20&lt;50,'Calculations!'!D17,'Calculations!'!P17)</f>
        <v>11</v>
      </c>
      <c r="E17" s="302">
        <f>IF('!USE ME! !USE ME!'!$F20&lt;50,'Calculations!'!E17,'Calculations!'!Q17)</f>
        <v>8</v>
      </c>
      <c r="F17" s="303">
        <f>IF('!USE ME! !USE ME!'!$F20&lt;50,'Calculations!'!F17,'Calculations!'!R17)</f>
        <v>1</v>
      </c>
      <c r="G17" s="304">
        <f>IF('!USE ME! !USE ME!'!$F20&lt;50,'Calculations!'!G17,'Calculations!'!S17)</f>
        <v>1</v>
      </c>
      <c r="H17" s="305">
        <f>IF('!USE ME! !USE ME!'!$F20&lt;50,'Calculations!'!H17,'Calculations!'!T17)</f>
        <v>12</v>
      </c>
      <c r="I17" s="306">
        <v>0.04</v>
      </c>
      <c r="J17" s="259">
        <f>IF('!USE ME! !USE ME!'!$F20&lt;50,'Calculations!'!J17,'Calculations!'!V17)</f>
        <v>22</v>
      </c>
      <c r="K17" s="54"/>
    </row>
    <row r="18" spans="1:11" ht="15.75" thickBot="1">
      <c r="A18" s="54"/>
      <c r="B18" s="55"/>
      <c r="C18" s="54"/>
      <c r="D18" s="54"/>
      <c r="E18" s="54"/>
      <c r="F18" s="54"/>
      <c r="G18" s="54"/>
      <c r="H18" s="54"/>
      <c r="I18" s="54"/>
      <c r="J18" s="54"/>
      <c r="K18" s="54"/>
    </row>
    <row r="19" spans="1:11" ht="15.75" thickBot="1">
      <c r="A19" s="54"/>
      <c r="B19" s="30" t="s">
        <v>176</v>
      </c>
      <c r="C19" s="293" t="e">
        <f>IF('!USE ME! !USE ME!'!$F21&lt;50,'Calculations!'!C16,'Calculations!'!O16)</f>
        <v>#VALUE!</v>
      </c>
      <c r="D19" s="294" t="e">
        <f>IF('!USE ME! !USE ME!'!$F21&lt;50,'Calculations!'!D16,'Calculations!'!P16)</f>
        <v>#VALUE!</v>
      </c>
      <c r="E19" s="295" t="e">
        <f>IF('!USE ME! !USE ME!'!$F21&lt;50,'Calculations!'!E16,'Calculations!'!Q16)</f>
        <v>#VALUE!</v>
      </c>
      <c r="F19" s="296" t="e">
        <f>IF('!USE ME! !USE ME!'!$F21&lt;50,'Calculations!'!F16,'Calculations!'!R16)</f>
        <v>#VALUE!</v>
      </c>
      <c r="G19" s="297" t="e">
        <f>IF('!USE ME! !USE ME!'!$F21&lt;50,'Calculations!'!G16,'Calculations!'!S16)</f>
        <v>#VALUE!</v>
      </c>
      <c r="H19" s="298" t="e">
        <f>IF('!USE ME! !USE ME!'!$F21&lt;50,'Calculations!'!H16,'Calculations!'!T16)</f>
        <v>#VALUE!</v>
      </c>
      <c r="I19" s="299">
        <v>0.04</v>
      </c>
      <c r="J19" s="258" t="e">
        <f>IF('!USE ME! !USE ME!'!$F21&lt;50,'Calculations!'!J16,'Calculations!'!V16)</f>
        <v>#VALUE!</v>
      </c>
      <c r="K19" s="54"/>
    </row>
    <row r="20" spans="1:11" ht="15.75" thickBot="1">
      <c r="A20" s="54"/>
      <c r="B20" s="30" t="s">
        <v>177</v>
      </c>
      <c r="C20" s="301">
        <f>IF('!USE ME! !USE ME!'!$F22&lt;50,'Calculations!'!C17,'Calculations!'!O17)</f>
        <v>1</v>
      </c>
      <c r="D20" s="271">
        <f>IF('!USE ME! !USE ME!'!$F22&lt;50,'Calculations!'!D17,'Calculations!'!P17)</f>
        <v>11</v>
      </c>
      <c r="E20" s="302">
        <f>IF('!USE ME! !USE ME!'!$F22&lt;50,'Calculations!'!E17,'Calculations!'!Q17)</f>
        <v>8</v>
      </c>
      <c r="F20" s="303">
        <f>IF('!USE ME! !USE ME!'!$F22&lt;50,'Calculations!'!F17,'Calculations!'!R17)</f>
        <v>1</v>
      </c>
      <c r="G20" s="304">
        <f>IF('!USE ME! !USE ME!'!$F22&lt;50,'Calculations!'!G17,'Calculations!'!S17)</f>
        <v>1</v>
      </c>
      <c r="H20" s="305">
        <f>IF('!USE ME! !USE ME!'!$F22&lt;50,'Calculations!'!H17,'Calculations!'!T17)</f>
        <v>12</v>
      </c>
      <c r="I20" s="306">
        <v>0.04</v>
      </c>
      <c r="J20" s="259">
        <f>IF('!USE ME! !USE ME!'!$F22&lt;50,'Calculations!'!J17,'Calculations!'!V17)</f>
        <v>22</v>
      </c>
      <c r="K20" s="54"/>
    </row>
    <row r="21" spans="1:1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</row>
  </sheetData>
  <mergeCells count="1">
    <mergeCell ref="B2:J2"/>
  </mergeCells>
  <conditionalFormatting sqref="C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AA282"/>
  <sheetViews>
    <sheetView topLeftCell="A7" zoomScale="60" zoomScaleNormal="60" workbookViewId="0" xr3:uid="{F9CF3CF3-643B-5BE6-8B46-32C596A47465}">
      <selection activeCell="G23" sqref="G23:I23"/>
    </sheetView>
  </sheetViews>
  <sheetFormatPr defaultRowHeight="15"/>
  <cols>
    <col min="1" max="2" width="9.140625" style="1"/>
    <col min="3" max="3" width="10.28515625" style="4" customWidth="1"/>
    <col min="4" max="4" width="13.140625" style="194" customWidth="1"/>
    <col min="5" max="5" width="10.140625" style="194" customWidth="1"/>
    <col min="6" max="6" width="17.28515625" style="194" customWidth="1"/>
    <col min="7" max="7" width="9.140625" style="182"/>
    <col min="8" max="8" width="15.28515625" style="182" customWidth="1"/>
    <col min="9" max="9" width="16" style="182" customWidth="1"/>
    <col min="10" max="10" width="9.140625" style="167"/>
    <col min="11" max="11" width="12.28515625" style="167" customWidth="1"/>
    <col min="12" max="12" width="14.5703125" style="167" customWidth="1"/>
    <col min="13" max="13" width="9.140625" style="155"/>
    <col min="14" max="14" width="12" style="155" customWidth="1"/>
    <col min="15" max="15" width="17" style="155" customWidth="1"/>
    <col min="16" max="18" width="9.140625" style="121"/>
    <col min="19" max="21" width="9.140625" style="135"/>
    <col min="22" max="24" width="9.140625" style="261"/>
    <col min="25" max="25" width="12" style="144" customWidth="1"/>
    <col min="26" max="26" width="13.42578125" style="144" customWidth="1"/>
    <col min="27" max="27" width="15.140625" style="144" customWidth="1"/>
    <col min="28" max="16384" width="9.140625" style="1"/>
  </cols>
  <sheetData>
    <row r="2" spans="3:27" ht="15.75" thickBot="1"/>
    <row r="3" spans="3:27" ht="15.75" customHeight="1" thickBot="1">
      <c r="C3" s="381" t="s">
        <v>55</v>
      </c>
      <c r="D3" s="387" t="s">
        <v>167</v>
      </c>
      <c r="E3" s="379"/>
      <c r="F3" s="380"/>
      <c r="G3" s="372" t="s">
        <v>168</v>
      </c>
      <c r="H3" s="373"/>
      <c r="I3" s="374"/>
      <c r="J3" s="372" t="s">
        <v>169</v>
      </c>
      <c r="K3" s="373"/>
      <c r="L3" s="374"/>
      <c r="M3" s="372" t="s">
        <v>170</v>
      </c>
      <c r="N3" s="373"/>
      <c r="O3" s="374"/>
      <c r="P3" s="377" t="s">
        <v>171</v>
      </c>
      <c r="Q3" s="376"/>
      <c r="R3" s="378"/>
      <c r="S3" s="377" t="s">
        <v>172</v>
      </c>
      <c r="T3" s="376"/>
      <c r="U3" s="378"/>
      <c r="V3" s="376" t="s">
        <v>173</v>
      </c>
      <c r="W3" s="376"/>
      <c r="X3" s="376"/>
      <c r="Y3" s="372" t="s">
        <v>174</v>
      </c>
      <c r="Z3" s="373"/>
      <c r="AA3" s="374"/>
    </row>
    <row r="4" spans="3:27" ht="15.75" thickBot="1">
      <c r="C4" s="382"/>
      <c r="D4" s="195" t="s">
        <v>183</v>
      </c>
      <c r="E4" s="195" t="s">
        <v>184</v>
      </c>
      <c r="F4" s="195" t="s">
        <v>185</v>
      </c>
      <c r="G4" s="183" t="s">
        <v>183</v>
      </c>
      <c r="H4" s="183" t="s">
        <v>184</v>
      </c>
      <c r="I4" s="183" t="s">
        <v>185</v>
      </c>
      <c r="J4" s="168" t="s">
        <v>183</v>
      </c>
      <c r="K4" s="172" t="s">
        <v>184</v>
      </c>
      <c r="L4" s="172" t="s">
        <v>185</v>
      </c>
      <c r="M4" s="156" t="s">
        <v>183</v>
      </c>
      <c r="N4" s="156" t="s">
        <v>184</v>
      </c>
      <c r="O4" s="156" t="s">
        <v>185</v>
      </c>
      <c r="P4" s="122" t="s">
        <v>183</v>
      </c>
      <c r="Q4" s="126" t="s">
        <v>184</v>
      </c>
      <c r="R4" s="126" t="s">
        <v>185</v>
      </c>
      <c r="S4" s="136" t="s">
        <v>183</v>
      </c>
      <c r="T4" s="136" t="s">
        <v>184</v>
      </c>
      <c r="U4" s="136" t="s">
        <v>185</v>
      </c>
      <c r="V4" s="262" t="s">
        <v>183</v>
      </c>
      <c r="W4" s="262" t="s">
        <v>184</v>
      </c>
      <c r="X4" s="262" t="s">
        <v>185</v>
      </c>
      <c r="Y4" s="145" t="s">
        <v>183</v>
      </c>
      <c r="Z4" s="145" t="s">
        <v>184</v>
      </c>
      <c r="AA4" s="145" t="s">
        <v>185</v>
      </c>
    </row>
    <row r="5" spans="3:27" ht="15" customHeight="1">
      <c r="C5" s="382"/>
      <c r="D5" s="196">
        <v>1</v>
      </c>
      <c r="E5" s="199">
        <v>0</v>
      </c>
      <c r="F5" s="202">
        <f>IF('!USE ME! !USE ME!'!$E$9="Normal",79,IF('!USE ME! !USE ME!'!$E$9="Fine",82,IF('!USE ME! !USE ME!'!$E$9="Supierior",88,IF('!USE ME! !USE ME!'!$E$9="Epic",93,IF('!USE ME! !USE ME!'!$E$9="Legendary",96,)))))</f>
        <v>96</v>
      </c>
      <c r="G5" s="184">
        <v>1</v>
      </c>
      <c r="H5" s="187">
        <v>0</v>
      </c>
      <c r="I5" s="191">
        <f>IF('!USE ME! !USE ME!'!$E$9="Normal",596,IF('!USE ME! !USE ME!'!$E$9="Fine",618,IF('!USE ME! !USE ME!'!$E$9="Supierior",663,IF('!USE ME! !USE ME!'!$E$9="Epic",697,IF('!USE ME! !USE ME!'!$E$9="Legendary",720,)))))</f>
        <v>720</v>
      </c>
      <c r="J5" s="169">
        <v>1</v>
      </c>
      <c r="K5" s="175">
        <v>0</v>
      </c>
      <c r="L5" s="179">
        <f>IF('!USE ME! !USE ME!'!$E$9="Normal",424,IF('!USE ME! !USE ME!'!$E$9="Fine",440,IF('!USE ME! !USE ME!'!$E$9="Supierior",472,IF('!USE ME! !USE ME!'!$E$9="Epic",496,IF('!USE ME! !USE ME!'!$E$9="Legendary",512,)))))</f>
        <v>512</v>
      </c>
      <c r="M5" s="157">
        <v>1</v>
      </c>
      <c r="N5" s="161">
        <v>0</v>
      </c>
      <c r="O5" s="164">
        <f>IF('!USE ME! !USE ME!'!$E$9="Normal",79,IF('!USE ME! !USE ME!'!$E$9="Fine",82,IF('!USE ME! !USE ME!'!$E$9="Supierior",88,IF('!USE ME! !USE ME!'!$E$9="Epic",93,IF('!USE ME! !USE ME!'!$E$9="Legendary",96,)))))</f>
        <v>96</v>
      </c>
      <c r="P5" s="123">
        <v>1</v>
      </c>
      <c r="Q5" s="130">
        <f>IF(MOD(P5,4)=1,3,IF(MOD(P5,4)=0,1,MOD(P5,4)))</f>
        <v>3</v>
      </c>
      <c r="R5" s="131">
        <f>IF('!USE ME! !USE ME!'!$E$9="Normal",79,IF('!USE ME! !USE ME!'!$E$9="Fine",82,IF('!USE ME! !USE ME!'!$E$9="Supierior",88,IF('!USE ME! !USE ME!'!$E$9="Epic",93,IF('!USE ME! !USE ME!'!$E$9="Legendary",96,)))))</f>
        <v>96</v>
      </c>
      <c r="S5" s="137">
        <v>1</v>
      </c>
      <c r="T5" s="140">
        <v>0</v>
      </c>
      <c r="U5" s="142">
        <f>IF('!USE ME! !USE ME!'!$E$9="Normal",655,IF('!USE ME! !USE ME!'!$E$9="Fine",680,IF('!USE ME! !USE ME!'!$E$9="Supierior",730,IF('!USE ME! !USE ME!'!$E$9="Epic",767,IF('!USE ME! !USE ME!'!$E$9="Legendary",792,)))))</f>
        <v>792</v>
      </c>
      <c r="V5" s="263">
        <v>1</v>
      </c>
      <c r="W5" s="266"/>
      <c r="X5" s="267">
        <v>0.04</v>
      </c>
      <c r="Y5" s="146">
        <v>1</v>
      </c>
      <c r="Z5" s="149">
        <v>0</v>
      </c>
      <c r="AA5" s="152">
        <f>IF('!USE ME! !USE ME!'!$E$9="Normal",1192,IF('!USE ME! !USE ME!'!$E$9="Fine",1237,IF('!USE ME! !USE ME!'!$E$9="Supierior",1327,IF('!USE ME! !USE ME!'!$E$9="Epic",1395,IF('!USE ME! !USE ME!'!$E$9="Legendary",1440,)))))</f>
        <v>1440</v>
      </c>
    </row>
    <row r="6" spans="3:27">
      <c r="C6" s="382"/>
      <c r="D6" s="197">
        <v>2</v>
      </c>
      <c r="E6" s="200">
        <v>3</v>
      </c>
      <c r="F6" s="203">
        <f>SUM(F5+E6)</f>
        <v>99</v>
      </c>
      <c r="G6" s="185">
        <v>2</v>
      </c>
      <c r="H6" s="188">
        <v>22</v>
      </c>
      <c r="I6" s="192">
        <f>SUM(I5+H6)</f>
        <v>742</v>
      </c>
      <c r="J6" s="170">
        <v>2</v>
      </c>
      <c r="K6" s="176">
        <v>16</v>
      </c>
      <c r="L6" s="180">
        <f>SUM(L5+K6)</f>
        <v>528</v>
      </c>
      <c r="M6" s="158">
        <v>2</v>
      </c>
      <c r="N6" s="162">
        <v>3</v>
      </c>
      <c r="O6" s="165">
        <f>SUM(O5+N6)</f>
        <v>99</v>
      </c>
      <c r="P6" s="124">
        <v>2</v>
      </c>
      <c r="Q6" s="120">
        <f>IF(MOD(P6,4)=1,3,IF(MOD(P6,4)=0,1,MOD(P6,4)))</f>
        <v>2</v>
      </c>
      <c r="R6" s="132">
        <f>SUM(R5+Q5)</f>
        <v>99</v>
      </c>
      <c r="S6" s="138">
        <v>2</v>
      </c>
      <c r="T6" s="141">
        <v>15</v>
      </c>
      <c r="U6" s="143">
        <f>SUM(U5+T6)</f>
        <v>807</v>
      </c>
      <c r="V6" s="238">
        <v>2</v>
      </c>
      <c r="W6" s="236"/>
      <c r="X6" s="268">
        <v>0.04</v>
      </c>
      <c r="Y6" s="147">
        <v>2</v>
      </c>
      <c r="Z6" s="150">
        <v>45</v>
      </c>
      <c r="AA6" s="152">
        <f>SUM(AA5+Z6)</f>
        <v>1485</v>
      </c>
    </row>
    <row r="7" spans="3:27">
      <c r="C7" s="382"/>
      <c r="D7" s="197">
        <v>3</v>
      </c>
      <c r="E7" s="200">
        <v>2</v>
      </c>
      <c r="F7" s="203">
        <f t="shared" ref="F7:F20" si="0">SUM(F6+E7)</f>
        <v>101</v>
      </c>
      <c r="G7" s="185">
        <v>3</v>
      </c>
      <c r="H7" s="188">
        <v>12</v>
      </c>
      <c r="I7" s="192">
        <f t="shared" ref="I7:I20" si="1">SUM(I6+H7)</f>
        <v>754</v>
      </c>
      <c r="J7" s="170">
        <v>3</v>
      </c>
      <c r="K7" s="177">
        <v>8</v>
      </c>
      <c r="L7" s="180">
        <f t="shared" ref="L7:L20" si="2">SUM(L6+K7)</f>
        <v>536</v>
      </c>
      <c r="M7" s="158">
        <v>3</v>
      </c>
      <c r="N7" s="162">
        <v>2</v>
      </c>
      <c r="O7" s="165">
        <f t="shared" ref="O7:O20" si="3">SUM(O6+N7)</f>
        <v>101</v>
      </c>
      <c r="P7" s="124">
        <v>3</v>
      </c>
      <c r="Q7" s="120">
        <f>IF(MOD(P7,4)=1,3,IF(MOD(P7,4)=0,1,MOD(P7,4)))</f>
        <v>3</v>
      </c>
      <c r="R7" s="132">
        <f>SUM(R6+Q6)</f>
        <v>101</v>
      </c>
      <c r="S7" s="138">
        <v>3</v>
      </c>
      <c r="T7" s="141">
        <v>13</v>
      </c>
      <c r="U7" s="143">
        <f t="shared" ref="U7:U20" si="4">SUM(U6+T7)</f>
        <v>820</v>
      </c>
      <c r="V7" s="238">
        <v>3</v>
      </c>
      <c r="W7" s="236"/>
      <c r="X7" s="268">
        <v>0.04</v>
      </c>
      <c r="Y7" s="147">
        <v>3</v>
      </c>
      <c r="Z7" s="150">
        <v>23</v>
      </c>
      <c r="AA7" s="153">
        <f t="shared" ref="AA7:AA20" si="5">SUM(AA6+Z7)</f>
        <v>1508</v>
      </c>
    </row>
    <row r="8" spans="3:27">
      <c r="C8" s="382"/>
      <c r="D8" s="197">
        <v>4</v>
      </c>
      <c r="E8" s="200">
        <v>3</v>
      </c>
      <c r="F8" s="203">
        <f t="shared" si="0"/>
        <v>104</v>
      </c>
      <c r="G8" s="185">
        <v>4</v>
      </c>
      <c r="H8" s="188">
        <v>22</v>
      </c>
      <c r="I8" s="192">
        <f t="shared" si="1"/>
        <v>776</v>
      </c>
      <c r="J8" s="170">
        <v>4</v>
      </c>
      <c r="K8" s="177">
        <v>16</v>
      </c>
      <c r="L8" s="180">
        <f t="shared" si="2"/>
        <v>552</v>
      </c>
      <c r="M8" s="158">
        <v>4</v>
      </c>
      <c r="N8" s="162">
        <v>3</v>
      </c>
      <c r="O8" s="165">
        <f t="shared" si="3"/>
        <v>104</v>
      </c>
      <c r="P8" s="124">
        <v>4</v>
      </c>
      <c r="Q8" s="120">
        <f>IF(MOD(P8,4)=1,3,IF(MOD(P8,4)=0,1,MOD(P8,4)))</f>
        <v>1</v>
      </c>
      <c r="R8" s="132">
        <f t="shared" ref="R8:R19" si="6">SUM(R7+Q7)</f>
        <v>104</v>
      </c>
      <c r="S8" s="138">
        <v>4</v>
      </c>
      <c r="T8" s="141">
        <v>24</v>
      </c>
      <c r="U8" s="143">
        <f t="shared" si="4"/>
        <v>844</v>
      </c>
      <c r="V8" s="238">
        <v>4</v>
      </c>
      <c r="W8" s="236"/>
      <c r="X8" s="268">
        <v>0.04</v>
      </c>
      <c r="Y8" s="147">
        <v>4</v>
      </c>
      <c r="Z8" s="150">
        <v>45</v>
      </c>
      <c r="AA8" s="153">
        <f t="shared" si="5"/>
        <v>1553</v>
      </c>
    </row>
    <row r="9" spans="3:27">
      <c r="C9" s="382"/>
      <c r="D9" s="197">
        <v>5</v>
      </c>
      <c r="E9" s="200">
        <v>1</v>
      </c>
      <c r="F9" s="203">
        <f t="shared" si="0"/>
        <v>105</v>
      </c>
      <c r="G9" s="185">
        <v>5</v>
      </c>
      <c r="H9" s="188">
        <v>11</v>
      </c>
      <c r="I9" s="192">
        <f t="shared" si="1"/>
        <v>787</v>
      </c>
      <c r="J9" s="170">
        <v>5</v>
      </c>
      <c r="K9" s="177">
        <v>8</v>
      </c>
      <c r="L9" s="180">
        <f t="shared" si="2"/>
        <v>560</v>
      </c>
      <c r="M9" s="158">
        <v>5</v>
      </c>
      <c r="N9" s="162">
        <v>1</v>
      </c>
      <c r="O9" s="165">
        <f t="shared" si="3"/>
        <v>105</v>
      </c>
      <c r="P9" s="124">
        <v>5</v>
      </c>
      <c r="Q9" s="120">
        <f t="shared" ref="Q9:Q11" si="7">IF(MOD(P9,4)=1,3,IF(MOD(P9,4)=0,1,MOD(P9,4)))</f>
        <v>3</v>
      </c>
      <c r="R9" s="132">
        <f t="shared" si="6"/>
        <v>105</v>
      </c>
      <c r="S9" s="138">
        <v>5</v>
      </c>
      <c r="T9" s="141">
        <v>13</v>
      </c>
      <c r="U9" s="143">
        <f t="shared" si="4"/>
        <v>857</v>
      </c>
      <c r="V9" s="238">
        <v>5</v>
      </c>
      <c r="W9" s="236"/>
      <c r="X9" s="268">
        <v>0.04</v>
      </c>
      <c r="Y9" s="147">
        <v>5</v>
      </c>
      <c r="Z9" s="150">
        <v>22</v>
      </c>
      <c r="AA9" s="153">
        <f t="shared" si="5"/>
        <v>1575</v>
      </c>
    </row>
    <row r="10" spans="3:27">
      <c r="C10" s="382"/>
      <c r="D10" s="197">
        <v>6</v>
      </c>
      <c r="E10" s="200">
        <v>3</v>
      </c>
      <c r="F10" s="203">
        <f t="shared" si="0"/>
        <v>108</v>
      </c>
      <c r="G10" s="185">
        <v>6</v>
      </c>
      <c r="H10" s="188">
        <v>23</v>
      </c>
      <c r="I10" s="192">
        <f t="shared" si="1"/>
        <v>810</v>
      </c>
      <c r="J10" s="170">
        <v>6</v>
      </c>
      <c r="K10" s="177">
        <v>16</v>
      </c>
      <c r="L10" s="180">
        <f t="shared" si="2"/>
        <v>576</v>
      </c>
      <c r="M10" s="158">
        <v>6</v>
      </c>
      <c r="N10" s="162">
        <v>3</v>
      </c>
      <c r="O10" s="165">
        <f t="shared" si="3"/>
        <v>108</v>
      </c>
      <c r="P10" s="124">
        <v>6</v>
      </c>
      <c r="Q10" s="120">
        <f t="shared" si="7"/>
        <v>2</v>
      </c>
      <c r="R10" s="132">
        <f t="shared" si="6"/>
        <v>108</v>
      </c>
      <c r="S10" s="138">
        <v>6</v>
      </c>
      <c r="T10" s="141">
        <v>24</v>
      </c>
      <c r="U10" s="143">
        <f t="shared" si="4"/>
        <v>881</v>
      </c>
      <c r="V10" s="238">
        <v>6</v>
      </c>
      <c r="W10" s="236"/>
      <c r="X10" s="268">
        <v>0.04</v>
      </c>
      <c r="Y10" s="147">
        <v>6</v>
      </c>
      <c r="Z10" s="150">
        <v>45</v>
      </c>
      <c r="AA10" s="153">
        <f t="shared" si="5"/>
        <v>1620</v>
      </c>
    </row>
    <row r="11" spans="3:27">
      <c r="C11" s="382"/>
      <c r="D11" s="197">
        <v>7</v>
      </c>
      <c r="E11" s="200">
        <v>2</v>
      </c>
      <c r="F11" s="203">
        <f t="shared" si="0"/>
        <v>110</v>
      </c>
      <c r="G11" s="185">
        <v>7</v>
      </c>
      <c r="H11" s="188">
        <v>11</v>
      </c>
      <c r="I11" s="192">
        <f t="shared" si="1"/>
        <v>821</v>
      </c>
      <c r="J11" s="170">
        <v>7</v>
      </c>
      <c r="K11" s="177">
        <v>8</v>
      </c>
      <c r="L11" s="180">
        <f t="shared" si="2"/>
        <v>584</v>
      </c>
      <c r="M11" s="158">
        <v>7</v>
      </c>
      <c r="N11" s="162">
        <v>2</v>
      </c>
      <c r="O11" s="165">
        <f t="shared" si="3"/>
        <v>110</v>
      </c>
      <c r="P11" s="124">
        <v>7</v>
      </c>
      <c r="Q11" s="120">
        <f t="shared" si="7"/>
        <v>3</v>
      </c>
      <c r="R11" s="132">
        <f t="shared" si="6"/>
        <v>110</v>
      </c>
      <c r="S11" s="138">
        <v>7</v>
      </c>
      <c r="T11" s="141">
        <v>13</v>
      </c>
      <c r="U11" s="143">
        <f t="shared" si="4"/>
        <v>894</v>
      </c>
      <c r="V11" s="238">
        <v>7</v>
      </c>
      <c r="W11" s="236"/>
      <c r="X11" s="268">
        <v>0.04</v>
      </c>
      <c r="Y11" s="147">
        <v>7</v>
      </c>
      <c r="Z11" s="150">
        <v>23</v>
      </c>
      <c r="AA11" s="153">
        <f t="shared" si="5"/>
        <v>1643</v>
      </c>
    </row>
    <row r="12" spans="3:27">
      <c r="C12" s="382"/>
      <c r="D12" s="197">
        <v>8</v>
      </c>
      <c r="E12" s="200">
        <v>3</v>
      </c>
      <c r="F12" s="203">
        <f t="shared" si="0"/>
        <v>113</v>
      </c>
      <c r="G12" s="185">
        <v>8</v>
      </c>
      <c r="H12" s="188">
        <v>23</v>
      </c>
      <c r="I12" s="192">
        <f t="shared" si="1"/>
        <v>844</v>
      </c>
      <c r="J12" s="170">
        <v>8</v>
      </c>
      <c r="K12" s="177">
        <v>16</v>
      </c>
      <c r="L12" s="180">
        <f t="shared" si="2"/>
        <v>600</v>
      </c>
      <c r="M12" s="158">
        <v>8</v>
      </c>
      <c r="N12" s="162">
        <v>3</v>
      </c>
      <c r="O12" s="165">
        <f t="shared" si="3"/>
        <v>113</v>
      </c>
      <c r="P12" s="124">
        <v>8</v>
      </c>
      <c r="Q12" s="120">
        <f t="shared" ref="Q12:Q20" si="8">IF(MOD(P12,4)=1,3,IF(MOD(P12,4)=0,1,MOD(P12,4)))</f>
        <v>1</v>
      </c>
      <c r="R12" s="132">
        <f t="shared" si="6"/>
        <v>113</v>
      </c>
      <c r="S12" s="138">
        <v>8</v>
      </c>
      <c r="T12" s="141">
        <v>25</v>
      </c>
      <c r="U12" s="143">
        <f t="shared" si="4"/>
        <v>919</v>
      </c>
      <c r="V12" s="238">
        <v>8</v>
      </c>
      <c r="W12" s="236"/>
      <c r="X12" s="268">
        <v>0.04</v>
      </c>
      <c r="Y12" s="147">
        <v>8</v>
      </c>
      <c r="Z12" s="150">
        <v>45</v>
      </c>
      <c r="AA12" s="153">
        <f t="shared" si="5"/>
        <v>1688</v>
      </c>
    </row>
    <row r="13" spans="3:27">
      <c r="C13" s="382"/>
      <c r="D13" s="197">
        <v>9</v>
      </c>
      <c r="E13" s="200">
        <v>1</v>
      </c>
      <c r="F13" s="203">
        <f t="shared" si="0"/>
        <v>114</v>
      </c>
      <c r="G13" s="185">
        <v>9</v>
      </c>
      <c r="H13" s="188">
        <v>11</v>
      </c>
      <c r="I13" s="192">
        <f t="shared" si="1"/>
        <v>855</v>
      </c>
      <c r="J13" s="170">
        <v>9</v>
      </c>
      <c r="K13" s="177">
        <v>8</v>
      </c>
      <c r="L13" s="180">
        <f t="shared" si="2"/>
        <v>608</v>
      </c>
      <c r="M13" s="158">
        <v>9</v>
      </c>
      <c r="N13" s="162">
        <v>1</v>
      </c>
      <c r="O13" s="165">
        <f t="shared" si="3"/>
        <v>114</v>
      </c>
      <c r="P13" s="124">
        <v>9</v>
      </c>
      <c r="Q13" s="120">
        <f t="shared" si="8"/>
        <v>3</v>
      </c>
      <c r="R13" s="132">
        <f t="shared" si="6"/>
        <v>114</v>
      </c>
      <c r="S13" s="138">
        <v>9</v>
      </c>
      <c r="T13" s="141">
        <v>12</v>
      </c>
      <c r="U13" s="143">
        <f t="shared" si="4"/>
        <v>931</v>
      </c>
      <c r="V13" s="238">
        <v>9</v>
      </c>
      <c r="W13" s="236"/>
      <c r="X13" s="268">
        <v>0.04</v>
      </c>
      <c r="Y13" s="147">
        <v>9</v>
      </c>
      <c r="Z13" s="150">
        <v>22</v>
      </c>
      <c r="AA13" s="153">
        <f t="shared" si="5"/>
        <v>1710</v>
      </c>
    </row>
    <row r="14" spans="3:27">
      <c r="C14" s="382"/>
      <c r="D14" s="197">
        <v>10</v>
      </c>
      <c r="E14" s="200">
        <v>3</v>
      </c>
      <c r="F14" s="203">
        <f t="shared" si="0"/>
        <v>117</v>
      </c>
      <c r="G14" s="185">
        <v>10</v>
      </c>
      <c r="H14" s="188">
        <v>22</v>
      </c>
      <c r="I14" s="192">
        <f t="shared" si="1"/>
        <v>877</v>
      </c>
      <c r="J14" s="170">
        <v>10</v>
      </c>
      <c r="K14" s="177">
        <v>16</v>
      </c>
      <c r="L14" s="180">
        <f t="shared" si="2"/>
        <v>624</v>
      </c>
      <c r="M14" s="158">
        <v>10</v>
      </c>
      <c r="N14" s="162">
        <v>3</v>
      </c>
      <c r="O14" s="165">
        <f t="shared" si="3"/>
        <v>117</v>
      </c>
      <c r="P14" s="124">
        <v>10</v>
      </c>
      <c r="Q14" s="120">
        <f t="shared" si="8"/>
        <v>2</v>
      </c>
      <c r="R14" s="132">
        <f t="shared" si="6"/>
        <v>117</v>
      </c>
      <c r="S14" s="138">
        <v>10</v>
      </c>
      <c r="T14" s="141">
        <v>25</v>
      </c>
      <c r="U14" s="143">
        <f t="shared" si="4"/>
        <v>956</v>
      </c>
      <c r="V14" s="238">
        <v>10</v>
      </c>
      <c r="W14" s="236"/>
      <c r="X14" s="268">
        <v>0.04</v>
      </c>
      <c r="Y14" s="147">
        <v>10</v>
      </c>
      <c r="Z14" s="150">
        <v>45</v>
      </c>
      <c r="AA14" s="153">
        <f t="shared" si="5"/>
        <v>1755</v>
      </c>
    </row>
    <row r="15" spans="3:27">
      <c r="C15" s="382"/>
      <c r="D15" s="197">
        <v>11</v>
      </c>
      <c r="E15" s="200">
        <v>2</v>
      </c>
      <c r="F15" s="203">
        <f t="shared" si="0"/>
        <v>119</v>
      </c>
      <c r="G15" s="185">
        <v>11</v>
      </c>
      <c r="H15" s="188">
        <v>12</v>
      </c>
      <c r="I15" s="192">
        <f t="shared" si="1"/>
        <v>889</v>
      </c>
      <c r="J15" s="170">
        <v>11</v>
      </c>
      <c r="K15" s="177">
        <v>8</v>
      </c>
      <c r="L15" s="180">
        <f t="shared" si="2"/>
        <v>632</v>
      </c>
      <c r="M15" s="158">
        <v>11</v>
      </c>
      <c r="N15" s="162">
        <v>2</v>
      </c>
      <c r="O15" s="165">
        <f t="shared" si="3"/>
        <v>119</v>
      </c>
      <c r="P15" s="124">
        <v>11</v>
      </c>
      <c r="Q15" s="120">
        <f t="shared" si="8"/>
        <v>3</v>
      </c>
      <c r="R15" s="132">
        <f t="shared" si="6"/>
        <v>119</v>
      </c>
      <c r="S15" s="138">
        <v>11</v>
      </c>
      <c r="T15" s="141">
        <v>12</v>
      </c>
      <c r="U15" s="143">
        <f t="shared" si="4"/>
        <v>968</v>
      </c>
      <c r="V15" s="238">
        <v>11</v>
      </c>
      <c r="W15" s="236"/>
      <c r="X15" s="268">
        <v>0.04</v>
      </c>
      <c r="Y15" s="147">
        <v>11</v>
      </c>
      <c r="Z15" s="150">
        <v>23</v>
      </c>
      <c r="AA15" s="153">
        <f t="shared" si="5"/>
        <v>1778</v>
      </c>
    </row>
    <row r="16" spans="3:27">
      <c r="C16" s="382"/>
      <c r="D16" s="197">
        <v>12</v>
      </c>
      <c r="E16" s="200">
        <v>3</v>
      </c>
      <c r="F16" s="203">
        <f t="shared" si="0"/>
        <v>122</v>
      </c>
      <c r="G16" s="185">
        <v>12</v>
      </c>
      <c r="H16" s="188">
        <v>22</v>
      </c>
      <c r="I16" s="192">
        <f t="shared" si="1"/>
        <v>911</v>
      </c>
      <c r="J16" s="170">
        <v>12</v>
      </c>
      <c r="K16" s="177">
        <v>16</v>
      </c>
      <c r="L16" s="180">
        <f t="shared" si="2"/>
        <v>648</v>
      </c>
      <c r="M16" s="158">
        <v>12</v>
      </c>
      <c r="N16" s="162">
        <v>3</v>
      </c>
      <c r="O16" s="165">
        <f t="shared" si="3"/>
        <v>122</v>
      </c>
      <c r="P16" s="124">
        <v>12</v>
      </c>
      <c r="Q16" s="120">
        <f t="shared" si="8"/>
        <v>1</v>
      </c>
      <c r="R16" s="132">
        <f t="shared" si="6"/>
        <v>122</v>
      </c>
      <c r="S16" s="138">
        <v>12</v>
      </c>
      <c r="T16" s="141">
        <v>25</v>
      </c>
      <c r="U16" s="143">
        <f t="shared" si="4"/>
        <v>993</v>
      </c>
      <c r="V16" s="238">
        <v>12</v>
      </c>
      <c r="W16" s="236"/>
      <c r="X16" s="268">
        <v>0.04</v>
      </c>
      <c r="Y16" s="147">
        <v>12</v>
      </c>
      <c r="Z16" s="150">
        <v>45</v>
      </c>
      <c r="AA16" s="153">
        <f t="shared" si="5"/>
        <v>1823</v>
      </c>
    </row>
    <row r="17" spans="3:27">
      <c r="C17" s="382"/>
      <c r="D17" s="197">
        <v>13</v>
      </c>
      <c r="E17" s="200">
        <v>1</v>
      </c>
      <c r="F17" s="203">
        <f t="shared" si="0"/>
        <v>123</v>
      </c>
      <c r="G17" s="185">
        <v>13</v>
      </c>
      <c r="H17" s="188">
        <v>11</v>
      </c>
      <c r="I17" s="192">
        <f t="shared" si="1"/>
        <v>922</v>
      </c>
      <c r="J17" s="170">
        <v>13</v>
      </c>
      <c r="K17" s="177">
        <v>8</v>
      </c>
      <c r="L17" s="180">
        <f t="shared" si="2"/>
        <v>656</v>
      </c>
      <c r="M17" s="158">
        <v>13</v>
      </c>
      <c r="N17" s="162">
        <v>1</v>
      </c>
      <c r="O17" s="165">
        <f t="shared" si="3"/>
        <v>123</v>
      </c>
      <c r="P17" s="124">
        <v>13</v>
      </c>
      <c r="Q17" s="120">
        <f t="shared" si="8"/>
        <v>3</v>
      </c>
      <c r="R17" s="132">
        <f t="shared" si="6"/>
        <v>123</v>
      </c>
      <c r="S17" s="138">
        <v>13</v>
      </c>
      <c r="T17" s="141">
        <v>12</v>
      </c>
      <c r="U17" s="143">
        <f t="shared" si="4"/>
        <v>1005</v>
      </c>
      <c r="V17" s="238">
        <v>13</v>
      </c>
      <c r="W17" s="236"/>
      <c r="X17" s="268">
        <v>0.04</v>
      </c>
      <c r="Y17" s="147">
        <v>13</v>
      </c>
      <c r="Z17" s="150">
        <v>22</v>
      </c>
      <c r="AA17" s="153">
        <f t="shared" si="5"/>
        <v>1845</v>
      </c>
    </row>
    <row r="18" spans="3:27">
      <c r="C18" s="382"/>
      <c r="D18" s="197">
        <v>14</v>
      </c>
      <c r="E18" s="200">
        <v>3</v>
      </c>
      <c r="F18" s="203">
        <f t="shared" si="0"/>
        <v>126</v>
      </c>
      <c r="G18" s="185">
        <v>14</v>
      </c>
      <c r="H18" s="188">
        <v>23</v>
      </c>
      <c r="I18" s="192">
        <f t="shared" si="1"/>
        <v>945</v>
      </c>
      <c r="J18" s="170">
        <v>14</v>
      </c>
      <c r="K18" s="177">
        <v>16</v>
      </c>
      <c r="L18" s="180">
        <f t="shared" si="2"/>
        <v>672</v>
      </c>
      <c r="M18" s="158">
        <v>14</v>
      </c>
      <c r="N18" s="162">
        <v>3</v>
      </c>
      <c r="O18" s="165">
        <f t="shared" si="3"/>
        <v>126</v>
      </c>
      <c r="P18" s="124">
        <v>14</v>
      </c>
      <c r="Q18" s="120">
        <f t="shared" si="8"/>
        <v>2</v>
      </c>
      <c r="R18" s="132">
        <f t="shared" si="6"/>
        <v>126</v>
      </c>
      <c r="S18" s="138">
        <v>14</v>
      </c>
      <c r="T18" s="141">
        <v>25</v>
      </c>
      <c r="U18" s="143">
        <f>SUM(U17+T18)</f>
        <v>1030</v>
      </c>
      <c r="V18" s="238">
        <v>14</v>
      </c>
      <c r="W18" s="236"/>
      <c r="X18" s="268">
        <v>0.04</v>
      </c>
      <c r="Y18" s="147">
        <v>14</v>
      </c>
      <c r="Z18" s="150">
        <v>45</v>
      </c>
      <c r="AA18" s="153">
        <f t="shared" si="5"/>
        <v>1890</v>
      </c>
    </row>
    <row r="19" spans="3:27">
      <c r="C19" s="382"/>
      <c r="D19" s="197">
        <v>15</v>
      </c>
      <c r="E19" s="200">
        <v>2</v>
      </c>
      <c r="F19" s="203">
        <f t="shared" si="0"/>
        <v>128</v>
      </c>
      <c r="G19" s="185">
        <v>15</v>
      </c>
      <c r="H19" s="189">
        <v>11</v>
      </c>
      <c r="I19" s="192">
        <f t="shared" si="1"/>
        <v>956</v>
      </c>
      <c r="J19" s="170">
        <v>15</v>
      </c>
      <c r="K19" s="177">
        <v>8</v>
      </c>
      <c r="L19" s="180">
        <f t="shared" si="2"/>
        <v>680</v>
      </c>
      <c r="M19" s="158">
        <v>15</v>
      </c>
      <c r="N19" s="162">
        <v>2</v>
      </c>
      <c r="O19" s="165">
        <f t="shared" si="3"/>
        <v>128</v>
      </c>
      <c r="P19" s="124">
        <v>15</v>
      </c>
      <c r="Q19" s="120">
        <f t="shared" si="8"/>
        <v>3</v>
      </c>
      <c r="R19" s="132">
        <f t="shared" si="6"/>
        <v>128</v>
      </c>
      <c r="S19" s="138">
        <v>15</v>
      </c>
      <c r="T19" s="141">
        <v>12</v>
      </c>
      <c r="U19" s="143">
        <f t="shared" si="4"/>
        <v>1042</v>
      </c>
      <c r="V19" s="238">
        <v>15</v>
      </c>
      <c r="W19" s="236"/>
      <c r="X19" s="268">
        <v>0.04</v>
      </c>
      <c r="Y19" s="147">
        <v>15</v>
      </c>
      <c r="Z19" s="150">
        <v>23</v>
      </c>
      <c r="AA19" s="153">
        <f t="shared" si="5"/>
        <v>1913</v>
      </c>
    </row>
    <row r="20" spans="3:27" ht="15.75" thickBot="1">
      <c r="C20" s="382"/>
      <c r="D20" s="198">
        <v>16</v>
      </c>
      <c r="E20" s="201">
        <v>1</v>
      </c>
      <c r="F20" s="204">
        <f t="shared" si="0"/>
        <v>129</v>
      </c>
      <c r="G20" s="186">
        <v>16</v>
      </c>
      <c r="H20" s="190">
        <v>11</v>
      </c>
      <c r="I20" s="193">
        <f t="shared" si="1"/>
        <v>967</v>
      </c>
      <c r="J20" s="171">
        <v>16</v>
      </c>
      <c r="K20" s="178">
        <v>8</v>
      </c>
      <c r="L20" s="180">
        <f t="shared" si="2"/>
        <v>688</v>
      </c>
      <c r="M20" s="159">
        <v>16</v>
      </c>
      <c r="N20" s="163">
        <v>1</v>
      </c>
      <c r="O20" s="166">
        <f t="shared" si="3"/>
        <v>129</v>
      </c>
      <c r="P20" s="125">
        <v>16</v>
      </c>
      <c r="Q20" s="113">
        <f t="shared" si="8"/>
        <v>1</v>
      </c>
      <c r="R20" s="133">
        <f>SUM(R19+Q20)</f>
        <v>129</v>
      </c>
      <c r="S20" s="139">
        <v>16</v>
      </c>
      <c r="T20" s="7">
        <v>13</v>
      </c>
      <c r="U20" s="143">
        <f t="shared" si="4"/>
        <v>1055</v>
      </c>
      <c r="V20" s="239">
        <v>16</v>
      </c>
      <c r="W20" s="237"/>
      <c r="X20" s="269">
        <v>0.04</v>
      </c>
      <c r="Y20" s="148">
        <v>16</v>
      </c>
      <c r="Z20" s="151">
        <v>22</v>
      </c>
      <c r="AA20" s="154">
        <f t="shared" si="5"/>
        <v>1935</v>
      </c>
    </row>
    <row r="21" spans="3:27" ht="15.75" thickBot="1">
      <c r="C21" s="382"/>
      <c r="D21" s="372" t="s">
        <v>186</v>
      </c>
      <c r="E21" s="373"/>
      <c r="F21" s="374"/>
      <c r="G21" s="372" t="s">
        <v>186</v>
      </c>
      <c r="H21" s="373"/>
      <c r="I21" s="374"/>
      <c r="J21" s="372" t="s">
        <v>186</v>
      </c>
      <c r="K21" s="373"/>
      <c r="L21" s="374"/>
      <c r="M21" s="372" t="s">
        <v>186</v>
      </c>
      <c r="N21" s="373"/>
      <c r="O21" s="374"/>
      <c r="P21" s="372" t="s">
        <v>186</v>
      </c>
      <c r="Q21" s="373"/>
      <c r="R21" s="374"/>
      <c r="S21" s="384" t="s">
        <v>186</v>
      </c>
      <c r="T21" s="385"/>
      <c r="U21" s="386"/>
      <c r="V21" s="372" t="s">
        <v>186</v>
      </c>
      <c r="W21" s="373"/>
      <c r="X21" s="374"/>
      <c r="Y21" s="384" t="s">
        <v>186</v>
      </c>
      <c r="Z21" s="385"/>
      <c r="AA21" s="386"/>
    </row>
    <row r="22" spans="3:27" ht="15.75" thickBot="1">
      <c r="C22" s="383"/>
      <c r="D22" s="373">
        <f>IF('!USE ME! !USE ME!'!$F9="CP 10",'MOD Functions'!F5,IF('!USE ME! !USE ME!'!$F9="CP 20",'MOD Functions'!F6,IF('!USE ME! !USE ME!'!$F9="CP 30",'MOD Functions'!F7,IF('!USE ME! !USE ME!'!$F9="CP 40",'MOD Functions'!F8,IF('!USE ME! !USE ME!'!$F9="CP 50",'MOD Functions'!F9,IF('!USE ME! !USE ME!'!$F9="CP 60",'MOD Functions'!F10,IF('!USE ME! !USE ME!'!$F9="CP 70",'MOD Functions'!F11,IF('!USE ME! !USE ME!'!$F9="CP 80",'MOD Functions'!F12,IF('!USE ME! !USE ME!'!$F9="CP 90",'MOD Functions'!F13,IF('!USE ME! !USE ME!'!$F9="CP 100",'MOD Functions'!F14,IF('!USE ME! !USE ME!'!$F9="CP 110",'MOD Functions'!F15,IF('!USE ME! !USE ME!'!$F9="CP 120",'MOD Functions'!F16,IF('!USE ME! !USE ME!'!$F9="CP 130",'MOD Functions'!F17,IF('!USE ME! !USE ME!'!$F9="CP 140",'MOD Functions'!F18,IF('!USE ME! !USE ME!'!$F9="CP 150",'MOD Functions'!F19,IF('!USE ME! !USE ME!'!$F9="CP 160",'MOD Functions'!F20,))))))))))))))))</f>
        <v>129</v>
      </c>
      <c r="E22" s="373"/>
      <c r="F22" s="374"/>
      <c r="G22" s="372">
        <f>IF('!USE ME! !USE ME!'!$F9="CP 10",'MOD Functions'!I5,IF('!USE ME! !USE ME!'!$F9="CP 20",'MOD Functions'!I6,IF('!USE ME! !USE ME!'!$F9="CP 30",'MOD Functions'!I7,IF('!USE ME! !USE ME!'!$F9="CP 40",'MOD Functions'!I8,IF('!USE ME! !USE ME!'!$F9="CP 50",'MOD Functions'!I9,IF('!USE ME! !USE ME!'!$F9="CP 60",'MOD Functions'!I10,IF('!USE ME! !USE ME!'!$F9="CP 70",'MOD Functions'!I11,IF('!USE ME! !USE ME!'!$F9="CP 80",'MOD Functions'!I12,IF('!USE ME! !USE ME!'!$F9="CP 90",'MOD Functions'!I13,IF('!USE ME! !USE ME!'!$F9="CP 100",'MOD Functions'!I14,IF('!USE ME! !USE ME!'!$F9="CP 110",'MOD Functions'!I15,IF('!USE ME! !USE ME!'!$F9="CP 120",'MOD Functions'!I16,IF('!USE ME! !USE ME!'!$F9="CP 130",'MOD Functions'!I17,IF('!USE ME! !USE ME!'!$F9="CP 140",'MOD Functions'!I18,IF('!USE ME! !USE ME!'!$F9="CP 150",'MOD Functions'!I19,IF('!USE ME! !USE ME!'!$F9="CP 160",'MOD Functions'!I20,))))))))))))))))</f>
        <v>967</v>
      </c>
      <c r="H22" s="373"/>
      <c r="I22" s="374"/>
      <c r="J22" s="372">
        <f>IF('!USE ME! !USE ME!'!$F9="CP 10",'MOD Functions'!L5,IF('!USE ME! !USE ME!'!$F9="CP 20",'MOD Functions'!L6,IF('!USE ME! !USE ME!'!$F9="CP 30",'MOD Functions'!L7,IF('!USE ME! !USE ME!'!$F9="CP 40",'MOD Functions'!L8,IF('!USE ME! !USE ME!'!$F9="CP 50",'MOD Functions'!L9,IF('!USE ME! !USE ME!'!$F9="CP 60",'MOD Functions'!L10,IF('!USE ME! !USE ME!'!$F9="CP 70",'MOD Functions'!L11,IF('!USE ME! !USE ME!'!$F9="CP 80",'MOD Functions'!L12,IF('!USE ME! !USE ME!'!$F9="CP 90",'MOD Functions'!L13,IF('!USE ME! !USE ME!'!$F9="CP 100",'MOD Functions'!L14,IF('!USE ME! !USE ME!'!$F9="CP 110",'MOD Functions'!L15,IF('!USE ME! !USE ME!'!$F9="CP 120",'MOD Functions'!L16,IF('!USE ME! !USE ME!'!$F9="CP 130",'MOD Functions'!L17,IF('!USE ME! !USE ME!'!$F9="CP 140",'MOD Functions'!L18,IF('!USE ME! !USE ME!'!$F9="CP 150",'MOD Functions'!L19,IF('!USE ME! !USE ME!'!$F9="CP 160",'MOD Functions'!L20,))))))))))))))))</f>
        <v>688</v>
      </c>
      <c r="K22" s="373"/>
      <c r="L22" s="374"/>
      <c r="M22" s="372">
        <f>IF('!USE ME! !USE ME!'!$F9="CP 10",'MOD Functions'!O5,IF('!USE ME! !USE ME!'!$F9="CP 20",'MOD Functions'!O6,IF('!USE ME! !USE ME!'!$F9="CP 30",'MOD Functions'!O7,IF('!USE ME! !USE ME!'!$F9="CP 40",'MOD Functions'!O8,IF('!USE ME! !USE ME!'!$F9="CP 50",'MOD Functions'!O9,IF('!USE ME! !USE ME!'!$F9="CP 60",'MOD Functions'!O10,IF('!USE ME! !USE ME!'!$F9="CP 70",'MOD Functions'!O11,IF('!USE ME! !USE ME!'!$F9="CP 80",'MOD Functions'!O12,IF('!USE ME! !USE ME!'!$F9="CP 90",'MOD Functions'!O13,IF('!USE ME! !USE ME!'!$F9="CP 100",'MOD Functions'!O14,IF('!USE ME! !USE ME!'!$F9="CP 110",'MOD Functions'!O15,IF('!USE ME! !USE ME!'!$F9="CP 120",'MOD Functions'!O16,IF('!USE ME! !USE ME!'!$F9="CP 130",'MOD Functions'!O17,IF('!USE ME! !USE ME!'!$F9="CP 140",'MOD Functions'!O18,IF('!USE ME! !USE ME!'!$F9="CP 150",'MOD Functions'!O19,IF('!USE ME! !USE ME!'!$F9="CP 160",'MOD Functions'!O20,))))))))))))))))</f>
        <v>129</v>
      </c>
      <c r="N22" s="373"/>
      <c r="O22" s="374"/>
      <c r="P22" s="372">
        <f>IF('!USE ME! !USE ME!'!$F9="CP 10",'MOD Functions'!R5,IF('!USE ME! !USE ME!'!$F9="CP 20",'MOD Functions'!R6,IF('!USE ME! !USE ME!'!$F9="CP 30",'MOD Functions'!R7,IF('!USE ME! !USE ME!'!$F9="CP 40",'MOD Functions'!R8,IF('!USE ME! !USE ME!'!$F9="CP 50",'MOD Functions'!R9,IF('!USE ME! !USE ME!'!$F9="CP 60",'MOD Functions'!R10,IF('!USE ME! !USE ME!'!$F9="CP 70",'MOD Functions'!R11,IF('!USE ME! !USE ME!'!$F9="CP 80",'MOD Functions'!R12,IF('!USE ME! !USE ME!'!$F9="CP 90",'MOD Functions'!R13,IF('!USE ME! !USE ME!'!$F9="CP 100",'MOD Functions'!R14,IF('!USE ME! !USE ME!'!$F9="CP 110",'MOD Functions'!R15,IF('!USE ME! !USE ME!'!$F9="CP 120",'MOD Functions'!R16,IF('!USE ME! !USE ME!'!$F9="CP 130",'MOD Functions'!R17,IF('!USE ME! !USE ME!'!$F9="CP 140",'MOD Functions'!R18,IF('!USE ME! !USE ME!'!$F9="CP 150",'MOD Functions'!R19,IF('!USE ME! !USE ME!'!$F9="CP 160",'MOD Functions'!R20,))))))))))))))))</f>
        <v>129</v>
      </c>
      <c r="Q22" s="373"/>
      <c r="R22" s="374"/>
      <c r="S22" s="372">
        <f>IF('!USE ME! !USE ME!'!$F9="CP 10",'MOD Functions'!U5,IF('!USE ME! !USE ME!'!$F9="CP 20",'MOD Functions'!U6,IF('!USE ME! !USE ME!'!$F9="CP 30",'MOD Functions'!U7,IF('!USE ME! !USE ME!'!$F9="CP 40",'MOD Functions'!U8,IF('!USE ME! !USE ME!'!$F9="CP 50",'MOD Functions'!U9,IF('!USE ME! !USE ME!'!$F9="CP 60",'MOD Functions'!U10,IF('!USE ME! !USE ME!'!$F9="CP 70",'MOD Functions'!U11,IF('!USE ME! !USE ME!'!$F9="CP 80",'MOD Functions'!U12,IF('!USE ME! !USE ME!'!$F9="CP 90",'MOD Functions'!U13,IF('!USE ME! !USE ME!'!$F9="CP 100",'MOD Functions'!U14,IF('!USE ME! !USE ME!'!$F9="CP 110",'MOD Functions'!U15,IF('!USE ME! !USE ME!'!$F9="CP 120",'MOD Functions'!U16,IF('!USE ME! !USE ME!'!$F9="CP 130",'MOD Functions'!U17,IF('!USE ME! !USE ME!'!$F9="CP 140",'MOD Functions'!U18,IF('!USE ME! !USE ME!'!$F9="CP 150",'MOD Functions'!U19,IF('!USE ME! !USE ME!'!$F9="CP 160",'MOD Functions'!U20,))))))))))))))))</f>
        <v>1055</v>
      </c>
      <c r="T22" s="373"/>
      <c r="U22" s="374"/>
      <c r="V22" s="372">
        <f>IF('!USE ME! !USE ME!'!$F9="CP 10",'MOD Functions'!X5,IF('!USE ME! !USE ME!'!$F9="CP 20",'MOD Functions'!X6,IF('!USE ME! !USE ME!'!$F9="CP 30",'MOD Functions'!X7,IF('!USE ME! !USE ME!'!$F9="CP 40",'MOD Functions'!X8,IF('!USE ME! !USE ME!'!$F9="CP 50",'MOD Functions'!X9,IF('!USE ME! !USE ME!'!$F9="CP 60",'MOD Functions'!X10,IF('!USE ME! !USE ME!'!$F9="CP 70",'MOD Functions'!X11,IF('!USE ME! !USE ME!'!$F9="CP 80",'MOD Functions'!X12,IF('!USE ME! !USE ME!'!$F9="CP 90",'MOD Functions'!X13,IF('!USE ME! !USE ME!'!$F9="CP 100",'MOD Functions'!X14,IF('!USE ME! !USE ME!'!$F9="CP 110",'MOD Functions'!X15,IF('!USE ME! !USE ME!'!$F9="CP 120",'MOD Functions'!X16,IF('!USE ME! !USE ME!'!$F9="CP 130",'MOD Functions'!X17,IF('!USE ME! !USE ME!'!$F9="CP 140",'MOD Functions'!X18,IF('!USE ME! !USE ME!'!$F9="CP 150",'MOD Functions'!X19,IF('!USE ME! !USE ME!'!$F9="CP 160",'MOD Functions'!X20,))))))))))))))))</f>
        <v>0.04</v>
      </c>
      <c r="W22" s="373"/>
      <c r="X22" s="374"/>
      <c r="Y22" s="372">
        <f>IF('!USE ME! !USE ME!'!$F9="CP 10",'MOD Functions'!AA5,IF('!USE ME! !USE ME!'!$F9="CP 20",'MOD Functions'!AA6,IF('!USE ME! !USE ME!'!$F9="CP 30",'MOD Functions'!AA7,IF('!USE ME! !USE ME!'!$F9="CP 40",'MOD Functions'!AA8,IF('!USE ME! !USE ME!'!$F9="CP 50",'MOD Functions'!AA9,IF('!USE ME! !USE ME!'!$F9="CP 60",'MOD Functions'!AA10,IF('!USE ME! !USE ME!'!$F9="CP 70",'MOD Functions'!AA11,IF('!USE ME! !USE ME!'!$F9="CP 80",'MOD Functions'!AA12,IF('!USE ME! !USE ME!'!$F9="CP 90",'MOD Functions'!AA13,IF('!USE ME! !USE ME!'!$F9="CP 100",'MOD Functions'!AA14,IF('!USE ME! !USE ME!'!$F9="CP 110",'MOD Functions'!AA15,IF('!USE ME! !USE ME!'!$F9="CP 120",'MOD Functions'!AA16,IF('!USE ME! !USE ME!'!$F9="CP 130",'MOD Functions'!AA17,IF('!USE ME! !USE ME!'!$F9="CP 140",'MOD Functions'!AA18,IF('!USE ME! !USE ME!'!$F9="CP 150",'MOD Functions'!AA19,IF('!USE ME! !USE ME!'!$F9="CP 160",'MOD Functions'!AA20,))))))))))))))))</f>
        <v>1935</v>
      </c>
      <c r="Z22" s="373"/>
      <c r="AA22" s="374"/>
    </row>
    <row r="23" spans="3:27" ht="15.75" thickBot="1">
      <c r="C23" s="381" t="s">
        <v>56</v>
      </c>
      <c r="D23" s="379" t="s">
        <v>167</v>
      </c>
      <c r="E23" s="379"/>
      <c r="F23" s="380"/>
      <c r="G23" s="377" t="s">
        <v>168</v>
      </c>
      <c r="H23" s="376"/>
      <c r="I23" s="378"/>
      <c r="J23" s="377" t="s">
        <v>169</v>
      </c>
      <c r="K23" s="376"/>
      <c r="L23" s="378"/>
      <c r="M23" s="377" t="s">
        <v>170</v>
      </c>
      <c r="N23" s="376"/>
      <c r="O23" s="378"/>
      <c r="P23" s="377" t="s">
        <v>171</v>
      </c>
      <c r="Q23" s="376"/>
      <c r="R23" s="378"/>
      <c r="S23" s="377" t="s">
        <v>172</v>
      </c>
      <c r="T23" s="376"/>
      <c r="U23" s="378"/>
      <c r="V23" s="376" t="s">
        <v>173</v>
      </c>
      <c r="W23" s="376"/>
      <c r="X23" s="376"/>
      <c r="Y23" s="377" t="s">
        <v>174</v>
      </c>
      <c r="Z23" s="376"/>
      <c r="AA23" s="378"/>
    </row>
    <row r="24" spans="3:27" ht="15.75" thickBot="1">
      <c r="C24" s="382"/>
      <c r="D24" s="195" t="s">
        <v>183</v>
      </c>
      <c r="E24" s="195" t="s">
        <v>184</v>
      </c>
      <c r="F24" s="195" t="s">
        <v>185</v>
      </c>
      <c r="G24" s="183" t="s">
        <v>183</v>
      </c>
      <c r="H24" s="183" t="s">
        <v>184</v>
      </c>
      <c r="I24" s="183" t="s">
        <v>185</v>
      </c>
      <c r="J24" s="172" t="s">
        <v>183</v>
      </c>
      <c r="K24" s="172" t="s">
        <v>184</v>
      </c>
      <c r="L24" s="172" t="s">
        <v>185</v>
      </c>
      <c r="M24" s="156" t="s">
        <v>183</v>
      </c>
      <c r="N24" s="156" t="s">
        <v>184</v>
      </c>
      <c r="O24" s="156" t="s">
        <v>185</v>
      </c>
      <c r="P24" s="126" t="s">
        <v>183</v>
      </c>
      <c r="Q24" s="126" t="s">
        <v>184</v>
      </c>
      <c r="R24" s="126" t="s">
        <v>185</v>
      </c>
      <c r="S24" s="136" t="s">
        <v>183</v>
      </c>
      <c r="T24" s="136" t="s">
        <v>184</v>
      </c>
      <c r="U24" s="136" t="s">
        <v>185</v>
      </c>
      <c r="V24" s="262" t="s">
        <v>183</v>
      </c>
      <c r="W24" s="262" t="s">
        <v>184</v>
      </c>
      <c r="X24" s="262" t="s">
        <v>185</v>
      </c>
      <c r="Y24" s="145" t="s">
        <v>183</v>
      </c>
      <c r="Z24" s="145" t="s">
        <v>184</v>
      </c>
      <c r="AA24" s="145" t="s">
        <v>185</v>
      </c>
    </row>
    <row r="25" spans="3:27">
      <c r="C25" s="382"/>
      <c r="D25" s="196">
        <v>1</v>
      </c>
      <c r="E25" s="199">
        <v>0</v>
      </c>
      <c r="F25" s="202"/>
      <c r="G25" s="184">
        <v>1</v>
      </c>
      <c r="H25" s="187">
        <v>0</v>
      </c>
      <c r="I25" s="191"/>
      <c r="J25" s="173">
        <v>1</v>
      </c>
      <c r="K25" s="175">
        <v>0</v>
      </c>
      <c r="L25" s="181"/>
      <c r="M25" s="157">
        <v>1</v>
      </c>
      <c r="N25" s="161">
        <v>0</v>
      </c>
      <c r="O25" s="164"/>
      <c r="P25" s="127">
        <v>1</v>
      </c>
      <c r="Q25" s="130">
        <f>IF(MOD(P25,4)=1,3,IF(MOD(P25,4)=0,1,MOD(P25,4)))</f>
        <v>3</v>
      </c>
      <c r="R25" s="134"/>
      <c r="S25" s="137">
        <v>1</v>
      </c>
      <c r="T25" s="140">
        <v>0</v>
      </c>
      <c r="U25" s="142"/>
      <c r="V25" s="264">
        <v>1</v>
      </c>
      <c r="W25" s="266"/>
      <c r="X25" s="267">
        <v>0.04</v>
      </c>
      <c r="Y25" s="146">
        <v>1</v>
      </c>
      <c r="Z25" s="149">
        <v>0</v>
      </c>
      <c r="AA25" s="152"/>
    </row>
    <row r="26" spans="3:27">
      <c r="C26" s="382"/>
      <c r="D26" s="197">
        <v>2</v>
      </c>
      <c r="E26" s="200">
        <v>3</v>
      </c>
      <c r="F26" s="203">
        <f>SUM(F25+E26)</f>
        <v>3</v>
      </c>
      <c r="G26" s="185">
        <v>2</v>
      </c>
      <c r="H26" s="188">
        <v>22</v>
      </c>
      <c r="I26" s="192">
        <f>SUM(I25+H26)</f>
        <v>22</v>
      </c>
      <c r="J26" s="170">
        <v>2</v>
      </c>
      <c r="K26" s="176">
        <v>16</v>
      </c>
      <c r="L26" s="180">
        <f>SUM(L25+K26)</f>
        <v>16</v>
      </c>
      <c r="M26" s="158">
        <v>2</v>
      </c>
      <c r="N26" s="162">
        <v>3</v>
      </c>
      <c r="O26" s="165">
        <f>SUM(O25+N26)</f>
        <v>3</v>
      </c>
      <c r="P26" s="128">
        <v>2</v>
      </c>
      <c r="Q26" s="120">
        <f>IF(MOD(P26,4)=1,3,IF(MOD(P26,4)=0,1,MOD(P26,4)))</f>
        <v>2</v>
      </c>
      <c r="R26" s="132">
        <f>SUM(R25+Q25)</f>
        <v>3</v>
      </c>
      <c r="S26" s="138">
        <v>2</v>
      </c>
      <c r="T26" s="141">
        <v>15</v>
      </c>
      <c r="U26" s="143">
        <f>SUM(U25+T26)</f>
        <v>15</v>
      </c>
      <c r="V26" s="260">
        <v>2</v>
      </c>
      <c r="W26" s="236"/>
      <c r="X26" s="268">
        <v>0.04</v>
      </c>
      <c r="Y26" s="147">
        <v>2</v>
      </c>
      <c r="Z26" s="150">
        <v>45</v>
      </c>
      <c r="AA26" s="152">
        <f>SUM(AA25+Z26)</f>
        <v>45</v>
      </c>
    </row>
    <row r="27" spans="3:27">
      <c r="C27" s="382"/>
      <c r="D27" s="197">
        <v>3</v>
      </c>
      <c r="E27" s="200">
        <v>2</v>
      </c>
      <c r="F27" s="203">
        <f t="shared" ref="F27:F40" si="9">SUM(F26+E27)</f>
        <v>5</v>
      </c>
      <c r="G27" s="185">
        <v>3</v>
      </c>
      <c r="H27" s="188">
        <v>12</v>
      </c>
      <c r="I27" s="192">
        <f t="shared" ref="I27:I40" si="10">SUM(I26+H27)</f>
        <v>34</v>
      </c>
      <c r="J27" s="170">
        <v>3</v>
      </c>
      <c r="K27" s="177">
        <v>8</v>
      </c>
      <c r="L27" s="180">
        <f t="shared" ref="L27:L40" si="11">SUM(L26+K27)</f>
        <v>24</v>
      </c>
      <c r="M27" s="158">
        <v>3</v>
      </c>
      <c r="N27" s="162">
        <v>2</v>
      </c>
      <c r="O27" s="165">
        <f t="shared" ref="O27:O40" si="12">SUM(O26+N27)</f>
        <v>5</v>
      </c>
      <c r="P27" s="128">
        <v>3</v>
      </c>
      <c r="Q27" s="120">
        <f>IF(MOD(P27,4)=1,3,IF(MOD(P27,4)=0,1,MOD(P27,4)))</f>
        <v>3</v>
      </c>
      <c r="R27" s="132">
        <f>SUM(R26+Q26)</f>
        <v>5</v>
      </c>
      <c r="S27" s="138">
        <v>3</v>
      </c>
      <c r="T27" s="141">
        <v>13</v>
      </c>
      <c r="U27" s="143">
        <f t="shared" ref="U27:U40" si="13">SUM(U26+T27)</f>
        <v>28</v>
      </c>
      <c r="V27" s="260">
        <v>3</v>
      </c>
      <c r="W27" s="236"/>
      <c r="X27" s="268">
        <v>0.04</v>
      </c>
      <c r="Y27" s="147">
        <v>3</v>
      </c>
      <c r="Z27" s="150">
        <v>23</v>
      </c>
      <c r="AA27" s="153">
        <f t="shared" ref="AA27:AA40" si="14">SUM(AA26+Z27)</f>
        <v>68</v>
      </c>
    </row>
    <row r="28" spans="3:27">
      <c r="C28" s="382"/>
      <c r="D28" s="197">
        <v>4</v>
      </c>
      <c r="E28" s="200">
        <v>3</v>
      </c>
      <c r="F28" s="203">
        <f t="shared" si="9"/>
        <v>8</v>
      </c>
      <c r="G28" s="185">
        <v>4</v>
      </c>
      <c r="H28" s="188">
        <v>22</v>
      </c>
      <c r="I28" s="192">
        <f t="shared" si="10"/>
        <v>56</v>
      </c>
      <c r="J28" s="170">
        <v>4</v>
      </c>
      <c r="K28" s="177">
        <v>16</v>
      </c>
      <c r="L28" s="180">
        <f t="shared" si="11"/>
        <v>40</v>
      </c>
      <c r="M28" s="158">
        <v>4</v>
      </c>
      <c r="N28" s="162">
        <v>3</v>
      </c>
      <c r="O28" s="165">
        <f t="shared" si="12"/>
        <v>8</v>
      </c>
      <c r="P28" s="128">
        <v>4</v>
      </c>
      <c r="Q28" s="120">
        <f>IF(MOD(P28,4)=1,3,IF(MOD(P28,4)=0,1,MOD(P28,4)))</f>
        <v>1</v>
      </c>
      <c r="R28" s="132">
        <f t="shared" ref="R28:R39" si="15">SUM(R27+Q27)</f>
        <v>8</v>
      </c>
      <c r="S28" s="138">
        <v>4</v>
      </c>
      <c r="T28" s="141">
        <v>24</v>
      </c>
      <c r="U28" s="143">
        <f t="shared" si="13"/>
        <v>52</v>
      </c>
      <c r="V28" s="260">
        <v>4</v>
      </c>
      <c r="W28" s="236"/>
      <c r="X28" s="268">
        <v>0.04</v>
      </c>
      <c r="Y28" s="147">
        <v>4</v>
      </c>
      <c r="Z28" s="150">
        <v>45</v>
      </c>
      <c r="AA28" s="153">
        <f t="shared" si="14"/>
        <v>113</v>
      </c>
    </row>
    <row r="29" spans="3:27">
      <c r="C29" s="382"/>
      <c r="D29" s="197">
        <v>5</v>
      </c>
      <c r="E29" s="200">
        <v>1</v>
      </c>
      <c r="F29" s="203">
        <f t="shared" si="9"/>
        <v>9</v>
      </c>
      <c r="G29" s="185">
        <v>5</v>
      </c>
      <c r="H29" s="188">
        <v>11</v>
      </c>
      <c r="I29" s="192">
        <f t="shared" si="10"/>
        <v>67</v>
      </c>
      <c r="J29" s="170">
        <v>5</v>
      </c>
      <c r="K29" s="177">
        <v>8</v>
      </c>
      <c r="L29" s="180">
        <f t="shared" si="11"/>
        <v>48</v>
      </c>
      <c r="M29" s="158">
        <v>5</v>
      </c>
      <c r="N29" s="162">
        <v>1</v>
      </c>
      <c r="O29" s="165">
        <f t="shared" si="12"/>
        <v>9</v>
      </c>
      <c r="P29" s="128">
        <v>5</v>
      </c>
      <c r="Q29" s="120">
        <f t="shared" ref="Q29:Q31" si="16">IF(MOD(P29,4)=1,3,IF(MOD(P29,4)=0,1,MOD(P29,4)))</f>
        <v>3</v>
      </c>
      <c r="R29" s="132">
        <f t="shared" si="15"/>
        <v>9</v>
      </c>
      <c r="S29" s="138">
        <v>5</v>
      </c>
      <c r="T29" s="141">
        <v>13</v>
      </c>
      <c r="U29" s="143">
        <f t="shared" si="13"/>
        <v>65</v>
      </c>
      <c r="V29" s="260">
        <v>5</v>
      </c>
      <c r="W29" s="236"/>
      <c r="X29" s="268">
        <v>0.04</v>
      </c>
      <c r="Y29" s="147">
        <v>5</v>
      </c>
      <c r="Z29" s="150">
        <v>22</v>
      </c>
      <c r="AA29" s="153">
        <f t="shared" si="14"/>
        <v>135</v>
      </c>
    </row>
    <row r="30" spans="3:27">
      <c r="C30" s="382"/>
      <c r="D30" s="197">
        <v>6</v>
      </c>
      <c r="E30" s="200">
        <v>3</v>
      </c>
      <c r="F30" s="203">
        <f t="shared" si="9"/>
        <v>12</v>
      </c>
      <c r="G30" s="185">
        <v>6</v>
      </c>
      <c r="H30" s="188">
        <v>23</v>
      </c>
      <c r="I30" s="192">
        <f t="shared" si="10"/>
        <v>90</v>
      </c>
      <c r="J30" s="170">
        <v>6</v>
      </c>
      <c r="K30" s="177">
        <v>16</v>
      </c>
      <c r="L30" s="180">
        <f t="shared" si="11"/>
        <v>64</v>
      </c>
      <c r="M30" s="158">
        <v>6</v>
      </c>
      <c r="N30" s="162">
        <v>3</v>
      </c>
      <c r="O30" s="165">
        <f t="shared" si="12"/>
        <v>12</v>
      </c>
      <c r="P30" s="128">
        <v>6</v>
      </c>
      <c r="Q30" s="120">
        <f t="shared" si="16"/>
        <v>2</v>
      </c>
      <c r="R30" s="132">
        <f t="shared" si="15"/>
        <v>12</v>
      </c>
      <c r="S30" s="138">
        <v>6</v>
      </c>
      <c r="T30" s="141">
        <v>24</v>
      </c>
      <c r="U30" s="143">
        <f t="shared" si="13"/>
        <v>89</v>
      </c>
      <c r="V30" s="260">
        <v>6</v>
      </c>
      <c r="W30" s="236"/>
      <c r="X30" s="268">
        <v>0.04</v>
      </c>
      <c r="Y30" s="147">
        <v>6</v>
      </c>
      <c r="Z30" s="150">
        <v>45</v>
      </c>
      <c r="AA30" s="153">
        <f t="shared" si="14"/>
        <v>180</v>
      </c>
    </row>
    <row r="31" spans="3:27">
      <c r="C31" s="382"/>
      <c r="D31" s="197">
        <v>7</v>
      </c>
      <c r="E31" s="200">
        <v>2</v>
      </c>
      <c r="F31" s="203">
        <f t="shared" si="9"/>
        <v>14</v>
      </c>
      <c r="G31" s="185">
        <v>7</v>
      </c>
      <c r="H31" s="188">
        <v>11</v>
      </c>
      <c r="I31" s="192">
        <f t="shared" si="10"/>
        <v>101</v>
      </c>
      <c r="J31" s="170">
        <v>7</v>
      </c>
      <c r="K31" s="177">
        <v>8</v>
      </c>
      <c r="L31" s="180">
        <f t="shared" si="11"/>
        <v>72</v>
      </c>
      <c r="M31" s="158">
        <v>7</v>
      </c>
      <c r="N31" s="162">
        <v>2</v>
      </c>
      <c r="O31" s="165">
        <f t="shared" si="12"/>
        <v>14</v>
      </c>
      <c r="P31" s="128">
        <v>7</v>
      </c>
      <c r="Q31" s="120">
        <f t="shared" si="16"/>
        <v>3</v>
      </c>
      <c r="R31" s="132">
        <f t="shared" si="15"/>
        <v>14</v>
      </c>
      <c r="S31" s="138">
        <v>7</v>
      </c>
      <c r="T31" s="141">
        <v>13</v>
      </c>
      <c r="U31" s="143">
        <f t="shared" si="13"/>
        <v>102</v>
      </c>
      <c r="V31" s="260">
        <v>7</v>
      </c>
      <c r="W31" s="236"/>
      <c r="X31" s="268">
        <v>0.04</v>
      </c>
      <c r="Y31" s="147">
        <v>7</v>
      </c>
      <c r="Z31" s="150">
        <v>23</v>
      </c>
      <c r="AA31" s="153">
        <f t="shared" si="14"/>
        <v>203</v>
      </c>
    </row>
    <row r="32" spans="3:27">
      <c r="C32" s="382"/>
      <c r="D32" s="197">
        <v>8</v>
      </c>
      <c r="E32" s="200">
        <v>3</v>
      </c>
      <c r="F32" s="203">
        <f t="shared" si="9"/>
        <v>17</v>
      </c>
      <c r="G32" s="185">
        <v>8</v>
      </c>
      <c r="H32" s="188">
        <v>23</v>
      </c>
      <c r="I32" s="192">
        <f t="shared" si="10"/>
        <v>124</v>
      </c>
      <c r="J32" s="170">
        <v>8</v>
      </c>
      <c r="K32" s="177">
        <v>16</v>
      </c>
      <c r="L32" s="180">
        <f t="shared" si="11"/>
        <v>88</v>
      </c>
      <c r="M32" s="158">
        <v>8</v>
      </c>
      <c r="N32" s="162">
        <v>3</v>
      </c>
      <c r="O32" s="165">
        <f t="shared" si="12"/>
        <v>17</v>
      </c>
      <c r="P32" s="128">
        <v>8</v>
      </c>
      <c r="Q32" s="120">
        <f t="shared" ref="Q32:Q40" si="17">IF(MOD(P32,4)=1,3,IF(MOD(P32,4)=0,1,MOD(P32,4)))</f>
        <v>1</v>
      </c>
      <c r="R32" s="132">
        <f t="shared" si="15"/>
        <v>17</v>
      </c>
      <c r="S32" s="138">
        <v>8</v>
      </c>
      <c r="T32" s="141">
        <v>25</v>
      </c>
      <c r="U32" s="143">
        <f t="shared" si="13"/>
        <v>127</v>
      </c>
      <c r="V32" s="260">
        <v>8</v>
      </c>
      <c r="W32" s="236"/>
      <c r="X32" s="268">
        <v>0.04</v>
      </c>
      <c r="Y32" s="147">
        <v>8</v>
      </c>
      <c r="Z32" s="150">
        <v>45</v>
      </c>
      <c r="AA32" s="153">
        <f t="shared" si="14"/>
        <v>248</v>
      </c>
    </row>
    <row r="33" spans="3:27">
      <c r="C33" s="382"/>
      <c r="D33" s="197">
        <v>9</v>
      </c>
      <c r="E33" s="200">
        <v>1</v>
      </c>
      <c r="F33" s="203">
        <f t="shared" si="9"/>
        <v>18</v>
      </c>
      <c r="G33" s="185">
        <v>9</v>
      </c>
      <c r="H33" s="188">
        <v>11</v>
      </c>
      <c r="I33" s="192">
        <f t="shared" si="10"/>
        <v>135</v>
      </c>
      <c r="J33" s="170">
        <v>9</v>
      </c>
      <c r="K33" s="177">
        <v>8</v>
      </c>
      <c r="L33" s="180">
        <f t="shared" si="11"/>
        <v>96</v>
      </c>
      <c r="M33" s="158">
        <v>9</v>
      </c>
      <c r="N33" s="162">
        <v>1</v>
      </c>
      <c r="O33" s="165">
        <f t="shared" si="12"/>
        <v>18</v>
      </c>
      <c r="P33" s="128">
        <v>9</v>
      </c>
      <c r="Q33" s="120">
        <f t="shared" si="17"/>
        <v>3</v>
      </c>
      <c r="R33" s="132">
        <f t="shared" si="15"/>
        <v>18</v>
      </c>
      <c r="S33" s="138">
        <v>9</v>
      </c>
      <c r="T33" s="141">
        <v>12</v>
      </c>
      <c r="U33" s="143">
        <f t="shared" si="13"/>
        <v>139</v>
      </c>
      <c r="V33" s="260">
        <v>9</v>
      </c>
      <c r="W33" s="236"/>
      <c r="X33" s="268">
        <v>0.04</v>
      </c>
      <c r="Y33" s="147">
        <v>9</v>
      </c>
      <c r="Z33" s="150">
        <v>22</v>
      </c>
      <c r="AA33" s="153">
        <f t="shared" si="14"/>
        <v>270</v>
      </c>
    </row>
    <row r="34" spans="3:27">
      <c r="C34" s="382"/>
      <c r="D34" s="197">
        <v>10</v>
      </c>
      <c r="E34" s="200">
        <v>3</v>
      </c>
      <c r="F34" s="203">
        <f t="shared" si="9"/>
        <v>21</v>
      </c>
      <c r="G34" s="185">
        <v>10</v>
      </c>
      <c r="H34" s="188">
        <v>22</v>
      </c>
      <c r="I34" s="192">
        <f t="shared" si="10"/>
        <v>157</v>
      </c>
      <c r="J34" s="170">
        <v>10</v>
      </c>
      <c r="K34" s="177">
        <v>16</v>
      </c>
      <c r="L34" s="180">
        <f t="shared" si="11"/>
        <v>112</v>
      </c>
      <c r="M34" s="158">
        <v>10</v>
      </c>
      <c r="N34" s="162">
        <v>3</v>
      </c>
      <c r="O34" s="165">
        <f t="shared" si="12"/>
        <v>21</v>
      </c>
      <c r="P34" s="128">
        <v>10</v>
      </c>
      <c r="Q34" s="120">
        <f t="shared" si="17"/>
        <v>2</v>
      </c>
      <c r="R34" s="132">
        <f t="shared" si="15"/>
        <v>21</v>
      </c>
      <c r="S34" s="138">
        <v>10</v>
      </c>
      <c r="T34" s="141">
        <v>25</v>
      </c>
      <c r="U34" s="143">
        <f t="shared" si="13"/>
        <v>164</v>
      </c>
      <c r="V34" s="260">
        <v>10</v>
      </c>
      <c r="W34" s="236"/>
      <c r="X34" s="268">
        <v>0.04</v>
      </c>
      <c r="Y34" s="147">
        <v>10</v>
      </c>
      <c r="Z34" s="150">
        <v>45</v>
      </c>
      <c r="AA34" s="153">
        <f t="shared" si="14"/>
        <v>315</v>
      </c>
    </row>
    <row r="35" spans="3:27">
      <c r="C35" s="382"/>
      <c r="D35" s="197">
        <v>11</v>
      </c>
      <c r="E35" s="200">
        <v>2</v>
      </c>
      <c r="F35" s="203">
        <f t="shared" si="9"/>
        <v>23</v>
      </c>
      <c r="G35" s="185">
        <v>11</v>
      </c>
      <c r="H35" s="188">
        <v>12</v>
      </c>
      <c r="I35" s="192">
        <f t="shared" si="10"/>
        <v>169</v>
      </c>
      <c r="J35" s="170">
        <v>11</v>
      </c>
      <c r="K35" s="177">
        <v>8</v>
      </c>
      <c r="L35" s="180">
        <f t="shared" si="11"/>
        <v>120</v>
      </c>
      <c r="M35" s="158">
        <v>11</v>
      </c>
      <c r="N35" s="162">
        <v>2</v>
      </c>
      <c r="O35" s="165">
        <f t="shared" si="12"/>
        <v>23</v>
      </c>
      <c r="P35" s="128">
        <v>11</v>
      </c>
      <c r="Q35" s="120">
        <f t="shared" si="17"/>
        <v>3</v>
      </c>
      <c r="R35" s="132">
        <f t="shared" si="15"/>
        <v>23</v>
      </c>
      <c r="S35" s="138">
        <v>11</v>
      </c>
      <c r="T35" s="141">
        <v>12</v>
      </c>
      <c r="U35" s="143">
        <f t="shared" si="13"/>
        <v>176</v>
      </c>
      <c r="V35" s="260">
        <v>11</v>
      </c>
      <c r="W35" s="236"/>
      <c r="X35" s="268">
        <v>0.04</v>
      </c>
      <c r="Y35" s="147">
        <v>11</v>
      </c>
      <c r="Z35" s="150">
        <v>23</v>
      </c>
      <c r="AA35" s="153">
        <f t="shared" si="14"/>
        <v>338</v>
      </c>
    </row>
    <row r="36" spans="3:27">
      <c r="C36" s="382"/>
      <c r="D36" s="197">
        <v>12</v>
      </c>
      <c r="E36" s="200">
        <v>3</v>
      </c>
      <c r="F36" s="203">
        <f t="shared" si="9"/>
        <v>26</v>
      </c>
      <c r="G36" s="185">
        <v>12</v>
      </c>
      <c r="H36" s="188">
        <v>22</v>
      </c>
      <c r="I36" s="192">
        <f t="shared" si="10"/>
        <v>191</v>
      </c>
      <c r="J36" s="170">
        <v>12</v>
      </c>
      <c r="K36" s="177">
        <v>16</v>
      </c>
      <c r="L36" s="180">
        <f t="shared" si="11"/>
        <v>136</v>
      </c>
      <c r="M36" s="158">
        <v>12</v>
      </c>
      <c r="N36" s="162">
        <v>3</v>
      </c>
      <c r="O36" s="165">
        <f t="shared" si="12"/>
        <v>26</v>
      </c>
      <c r="P36" s="128">
        <v>12</v>
      </c>
      <c r="Q36" s="120">
        <f t="shared" si="17"/>
        <v>1</v>
      </c>
      <c r="R36" s="132">
        <f t="shared" si="15"/>
        <v>26</v>
      </c>
      <c r="S36" s="138">
        <v>12</v>
      </c>
      <c r="T36" s="141">
        <v>25</v>
      </c>
      <c r="U36" s="143">
        <f t="shared" si="13"/>
        <v>201</v>
      </c>
      <c r="V36" s="260">
        <v>12</v>
      </c>
      <c r="W36" s="236"/>
      <c r="X36" s="268">
        <v>0.04</v>
      </c>
      <c r="Y36" s="147">
        <v>12</v>
      </c>
      <c r="Z36" s="150">
        <v>45</v>
      </c>
      <c r="AA36" s="153">
        <f t="shared" si="14"/>
        <v>383</v>
      </c>
    </row>
    <row r="37" spans="3:27">
      <c r="C37" s="382"/>
      <c r="D37" s="197">
        <v>13</v>
      </c>
      <c r="E37" s="200">
        <v>1</v>
      </c>
      <c r="F37" s="203">
        <f t="shared" si="9"/>
        <v>27</v>
      </c>
      <c r="G37" s="185">
        <v>13</v>
      </c>
      <c r="H37" s="188">
        <v>11</v>
      </c>
      <c r="I37" s="192">
        <f t="shared" si="10"/>
        <v>202</v>
      </c>
      <c r="J37" s="170">
        <v>13</v>
      </c>
      <c r="K37" s="177">
        <v>8</v>
      </c>
      <c r="L37" s="180">
        <f t="shared" si="11"/>
        <v>144</v>
      </c>
      <c r="M37" s="158">
        <v>13</v>
      </c>
      <c r="N37" s="162">
        <v>1</v>
      </c>
      <c r="O37" s="165">
        <f t="shared" si="12"/>
        <v>27</v>
      </c>
      <c r="P37" s="128">
        <v>13</v>
      </c>
      <c r="Q37" s="120">
        <f t="shared" si="17"/>
        <v>3</v>
      </c>
      <c r="R37" s="132">
        <f t="shared" si="15"/>
        <v>27</v>
      </c>
      <c r="S37" s="138">
        <v>13</v>
      </c>
      <c r="T37" s="141">
        <v>12</v>
      </c>
      <c r="U37" s="143">
        <f t="shared" si="13"/>
        <v>213</v>
      </c>
      <c r="V37" s="260">
        <v>13</v>
      </c>
      <c r="W37" s="236"/>
      <c r="X37" s="268">
        <v>0.04</v>
      </c>
      <c r="Y37" s="147">
        <v>13</v>
      </c>
      <c r="Z37" s="150">
        <v>22</v>
      </c>
      <c r="AA37" s="153">
        <f t="shared" si="14"/>
        <v>405</v>
      </c>
    </row>
    <row r="38" spans="3:27">
      <c r="C38" s="382"/>
      <c r="D38" s="197">
        <v>14</v>
      </c>
      <c r="E38" s="200">
        <v>3</v>
      </c>
      <c r="F38" s="203">
        <f t="shared" si="9"/>
        <v>30</v>
      </c>
      <c r="G38" s="185">
        <v>14</v>
      </c>
      <c r="H38" s="188">
        <v>23</v>
      </c>
      <c r="I38" s="192">
        <f t="shared" si="10"/>
        <v>225</v>
      </c>
      <c r="J38" s="170">
        <v>14</v>
      </c>
      <c r="K38" s="177">
        <v>16</v>
      </c>
      <c r="L38" s="180">
        <f t="shared" si="11"/>
        <v>160</v>
      </c>
      <c r="M38" s="158">
        <v>14</v>
      </c>
      <c r="N38" s="162">
        <v>3</v>
      </c>
      <c r="O38" s="165">
        <f t="shared" si="12"/>
        <v>30</v>
      </c>
      <c r="P38" s="128">
        <v>14</v>
      </c>
      <c r="Q38" s="120">
        <f t="shared" si="17"/>
        <v>2</v>
      </c>
      <c r="R38" s="132">
        <f t="shared" si="15"/>
        <v>30</v>
      </c>
      <c r="S38" s="138">
        <v>14</v>
      </c>
      <c r="T38" s="141">
        <v>25</v>
      </c>
      <c r="U38" s="143">
        <f>SUM(U37+T38)</f>
        <v>238</v>
      </c>
      <c r="V38" s="260">
        <v>14</v>
      </c>
      <c r="W38" s="236"/>
      <c r="X38" s="268">
        <v>0.04</v>
      </c>
      <c r="Y38" s="147">
        <v>14</v>
      </c>
      <c r="Z38" s="150">
        <v>45</v>
      </c>
      <c r="AA38" s="153">
        <f t="shared" si="14"/>
        <v>450</v>
      </c>
    </row>
    <row r="39" spans="3:27">
      <c r="C39" s="382"/>
      <c r="D39" s="197">
        <v>15</v>
      </c>
      <c r="E39" s="200">
        <v>2</v>
      </c>
      <c r="F39" s="203">
        <f t="shared" si="9"/>
        <v>32</v>
      </c>
      <c r="G39" s="185">
        <v>15</v>
      </c>
      <c r="H39" s="189">
        <v>11</v>
      </c>
      <c r="I39" s="192">
        <f t="shared" si="10"/>
        <v>236</v>
      </c>
      <c r="J39" s="170">
        <v>15</v>
      </c>
      <c r="K39" s="177">
        <v>8</v>
      </c>
      <c r="L39" s="180">
        <f t="shared" si="11"/>
        <v>168</v>
      </c>
      <c r="M39" s="158">
        <v>15</v>
      </c>
      <c r="N39" s="162">
        <v>2</v>
      </c>
      <c r="O39" s="165">
        <f t="shared" si="12"/>
        <v>32</v>
      </c>
      <c r="P39" s="128">
        <v>15</v>
      </c>
      <c r="Q39" s="120">
        <f t="shared" si="17"/>
        <v>3</v>
      </c>
      <c r="R39" s="132">
        <f t="shared" si="15"/>
        <v>32</v>
      </c>
      <c r="S39" s="138">
        <v>15</v>
      </c>
      <c r="T39" s="141">
        <v>12</v>
      </c>
      <c r="U39" s="143">
        <f t="shared" si="13"/>
        <v>250</v>
      </c>
      <c r="V39" s="260">
        <v>15</v>
      </c>
      <c r="W39" s="236"/>
      <c r="X39" s="268">
        <v>0.04</v>
      </c>
      <c r="Y39" s="147">
        <v>15</v>
      </c>
      <c r="Z39" s="150">
        <v>23</v>
      </c>
      <c r="AA39" s="153">
        <f t="shared" si="14"/>
        <v>473</v>
      </c>
    </row>
    <row r="40" spans="3:27" ht="15.75" thickBot="1">
      <c r="C40" s="382"/>
      <c r="D40" s="93">
        <v>16</v>
      </c>
      <c r="E40" s="201">
        <v>1</v>
      </c>
      <c r="F40" s="204">
        <f t="shared" si="9"/>
        <v>33</v>
      </c>
      <c r="G40" s="90">
        <v>16</v>
      </c>
      <c r="H40" s="190">
        <v>11</v>
      </c>
      <c r="I40" s="193">
        <f t="shared" si="10"/>
        <v>247</v>
      </c>
      <c r="J40" s="174">
        <v>16</v>
      </c>
      <c r="K40" s="178">
        <v>8</v>
      </c>
      <c r="L40" s="180">
        <f t="shared" si="11"/>
        <v>176</v>
      </c>
      <c r="M40" s="160">
        <v>16</v>
      </c>
      <c r="N40" s="163">
        <v>1</v>
      </c>
      <c r="O40" s="166">
        <f t="shared" si="12"/>
        <v>33</v>
      </c>
      <c r="P40" s="129">
        <v>16</v>
      </c>
      <c r="Q40" s="113">
        <f t="shared" si="17"/>
        <v>1</v>
      </c>
      <c r="R40" s="133">
        <f>SUM(R39+Q40)</f>
        <v>33</v>
      </c>
      <c r="S40" s="139">
        <v>16</v>
      </c>
      <c r="T40" s="7">
        <v>13</v>
      </c>
      <c r="U40" s="143">
        <f t="shared" si="13"/>
        <v>263</v>
      </c>
      <c r="V40" s="265">
        <v>16</v>
      </c>
      <c r="W40" s="237"/>
      <c r="X40" s="269">
        <v>0.04</v>
      </c>
      <c r="Y40" s="148">
        <v>16</v>
      </c>
      <c r="Z40" s="151">
        <v>22</v>
      </c>
      <c r="AA40" s="154">
        <f t="shared" si="14"/>
        <v>495</v>
      </c>
    </row>
    <row r="41" spans="3:27" ht="15.75" thickBot="1">
      <c r="C41" s="382"/>
      <c r="D41" s="372" t="s">
        <v>186</v>
      </c>
      <c r="E41" s="373"/>
      <c r="F41" s="374"/>
      <c r="G41" s="372" t="s">
        <v>186</v>
      </c>
      <c r="H41" s="373"/>
      <c r="I41" s="374"/>
      <c r="J41" s="372" t="s">
        <v>186</v>
      </c>
      <c r="K41" s="373"/>
      <c r="L41" s="374"/>
      <c r="M41" s="372" t="s">
        <v>186</v>
      </c>
      <c r="N41" s="373"/>
      <c r="O41" s="374"/>
      <c r="P41" s="372" t="s">
        <v>186</v>
      </c>
      <c r="Q41" s="373"/>
      <c r="R41" s="374"/>
      <c r="S41" s="372" t="s">
        <v>186</v>
      </c>
      <c r="T41" s="373"/>
      <c r="U41" s="374"/>
      <c r="V41" s="372" t="s">
        <v>186</v>
      </c>
      <c r="W41" s="373"/>
      <c r="X41" s="374"/>
      <c r="Y41" s="372" t="s">
        <v>186</v>
      </c>
      <c r="Z41" s="373"/>
      <c r="AA41" s="374"/>
    </row>
    <row r="42" spans="3:27" ht="15.75" thickBot="1">
      <c r="C42" s="383"/>
      <c r="D42" s="373">
        <f>IF('!USE ME! !USE ME!'!$F10="CP 10",'MOD Functions'!F25,IF('!USE ME! !USE ME!'!$F10="CP 20",'MOD Functions'!F26,IF('!USE ME! !USE ME!'!$F10="CP 30",'MOD Functions'!F27,IF('!USE ME! !USE ME!'!$F10="CP 40",'MOD Functions'!F28,IF('!USE ME! !USE ME!'!$F10="CP 50",'MOD Functions'!F29,IF('!USE ME! !USE ME!'!$F10="CP 60",'MOD Functions'!F30,IF('!USE ME! !USE ME!'!$F10="CP 70",'MOD Functions'!F31,IF('!USE ME! !USE ME!'!$F10="CP 80",'MOD Functions'!F32,IF('!USE ME! !USE ME!'!$F10="CP 90",'MOD Functions'!F33,IF('!USE ME! !USE ME!'!$F10="CP 100",'MOD Functions'!F34,IF('!USE ME! !USE ME!'!$F10="CP 110",'MOD Functions'!F35,IF('!USE ME! !USE ME!'!$F10="CP 120",'MOD Functions'!F36,IF('!USE ME! !USE ME!'!$F10="CP 130",'MOD Functions'!F37,IF('!USE ME! !USE ME!'!$F10="CP 140",'MOD Functions'!F38,IF('!USE ME! !USE ME!'!$F10="CP 150",'MOD Functions'!F39,IF('!USE ME! !USE ME!'!$F10="CP 160",'MOD Functions'!F40,))))))))))))))))</f>
        <v>33</v>
      </c>
      <c r="E42" s="373"/>
      <c r="F42" s="374"/>
      <c r="G42" s="373">
        <f>IF('!USE ME! !USE ME!'!$F10="CP 10",'MOD Functions'!I25,IF('!USE ME! !USE ME!'!$F10="CP 20",'MOD Functions'!I26,IF('!USE ME! !USE ME!'!$F10="CP 30",'MOD Functions'!I27,IF('!USE ME! !USE ME!'!$F10="CP 40",'MOD Functions'!I28,IF('!USE ME! !USE ME!'!$F10="CP 50",'MOD Functions'!I29,IF('!USE ME! !USE ME!'!$F10="CP 60",'MOD Functions'!I30,IF('!USE ME! !USE ME!'!$F10="CP 70",'MOD Functions'!I31,IF('!USE ME! !USE ME!'!$F10="CP 80",'MOD Functions'!I32,IF('!USE ME! !USE ME!'!$F10="CP 90",'MOD Functions'!I33,IF('!USE ME! !USE ME!'!$F10="CP 100",'MOD Functions'!I34,IF('!USE ME! !USE ME!'!$F10="CP 110",'MOD Functions'!I35,IF('!USE ME! !USE ME!'!$F10="CP 120",'MOD Functions'!I36,IF('!USE ME! !USE ME!'!$F10="CP 130",'MOD Functions'!I37,IF('!USE ME! !USE ME!'!$F10="CP 140",'MOD Functions'!I38,IF('!USE ME! !USE ME!'!$F10="CP 150",'MOD Functions'!I39,IF('!USE ME! !USE ME!'!$F10="CP 160",'MOD Functions'!I40,))))))))))))))))</f>
        <v>247</v>
      </c>
      <c r="H42" s="373"/>
      <c r="I42" s="374"/>
      <c r="J42" s="373">
        <f>IF('!USE ME! !USE ME!'!$F10="CP 10",'MOD Functions'!L25,IF('!USE ME! !USE ME!'!$F10="CP 20",'MOD Functions'!L26,IF('!USE ME! !USE ME!'!$F10="CP 30",'MOD Functions'!L27,IF('!USE ME! !USE ME!'!$F10="CP 40",'MOD Functions'!L28,IF('!USE ME! !USE ME!'!$F10="CP 50",'MOD Functions'!L29,IF('!USE ME! !USE ME!'!$F10="CP 60",'MOD Functions'!L30,IF('!USE ME! !USE ME!'!$F10="CP 70",'MOD Functions'!L31,IF('!USE ME! !USE ME!'!$F10="CP 80",'MOD Functions'!L32,IF('!USE ME! !USE ME!'!$F10="CP 90",'MOD Functions'!L33,IF('!USE ME! !USE ME!'!$F10="CP 100",'MOD Functions'!L34,IF('!USE ME! !USE ME!'!$F10="CP 110",'MOD Functions'!L35,IF('!USE ME! !USE ME!'!$F10="CP 120",'MOD Functions'!L36,IF('!USE ME! !USE ME!'!$F10="CP 130",'MOD Functions'!L37,IF('!USE ME! !USE ME!'!$F10="CP 140",'MOD Functions'!L38,IF('!USE ME! !USE ME!'!$F10="CP 150",'MOD Functions'!L39,IF('!USE ME! !USE ME!'!$F10="CP 160",'MOD Functions'!L40,))))))))))))))))</f>
        <v>176</v>
      </c>
      <c r="K42" s="373"/>
      <c r="L42" s="374"/>
      <c r="M42" s="373">
        <f>IF('!USE ME! !USE ME!'!$F10="CP 10",'MOD Functions'!O25,IF('!USE ME! !USE ME!'!$F10="CP 20",'MOD Functions'!O26,IF('!USE ME! !USE ME!'!$F10="CP 30",'MOD Functions'!O27,IF('!USE ME! !USE ME!'!$F10="CP 40",'MOD Functions'!O28,IF('!USE ME! !USE ME!'!$F10="CP 50",'MOD Functions'!O29,IF('!USE ME! !USE ME!'!$F10="CP 60",'MOD Functions'!O30,IF('!USE ME! !USE ME!'!$F10="CP 70",'MOD Functions'!O31,IF('!USE ME! !USE ME!'!$F10="CP 80",'MOD Functions'!O32,IF('!USE ME! !USE ME!'!$F10="CP 90",'MOD Functions'!O33,IF('!USE ME! !USE ME!'!$F10="CP 100",'MOD Functions'!O34,IF('!USE ME! !USE ME!'!$F10="CP 110",'MOD Functions'!O35,IF('!USE ME! !USE ME!'!$F10="CP 120",'MOD Functions'!O36,IF('!USE ME! !USE ME!'!$F10="CP 130",'MOD Functions'!O37,IF('!USE ME! !USE ME!'!$F10="CP 140",'MOD Functions'!O38,IF('!USE ME! !USE ME!'!$F10="CP 150",'MOD Functions'!O39,IF('!USE ME! !USE ME!'!$F10="CP 160",'MOD Functions'!O40,))))))))))))))))</f>
        <v>33</v>
      </c>
      <c r="N42" s="373"/>
      <c r="O42" s="374"/>
      <c r="P42" s="373">
        <f>IF('!USE ME! !USE ME!'!$F10="CP 10",'MOD Functions'!R25,IF('!USE ME! !USE ME!'!$F10="CP 20",'MOD Functions'!R26,IF('!USE ME! !USE ME!'!$F10="CP 30",'MOD Functions'!R27,IF('!USE ME! !USE ME!'!$F10="CP 40",'MOD Functions'!R28,IF('!USE ME! !USE ME!'!$F10="CP 50",'MOD Functions'!R29,IF('!USE ME! !USE ME!'!$F10="CP 60",'MOD Functions'!R30,IF('!USE ME! !USE ME!'!$F10="CP 70",'MOD Functions'!R31,IF('!USE ME! !USE ME!'!$F10="CP 80",'MOD Functions'!R32,IF('!USE ME! !USE ME!'!$F10="CP 90",'MOD Functions'!R33,IF('!USE ME! !USE ME!'!$F10="CP 100",'MOD Functions'!R34,IF('!USE ME! !USE ME!'!$F10="CP 110",'MOD Functions'!R35,IF('!USE ME! !USE ME!'!$F10="CP 120",'MOD Functions'!R36,IF('!USE ME! !USE ME!'!$F10="CP 130",'MOD Functions'!R37,IF('!USE ME! !USE ME!'!$F10="CP 140",'MOD Functions'!R38,IF('!USE ME! !USE ME!'!$F10="CP 150",'MOD Functions'!R39,IF('!USE ME! !USE ME!'!$F10="CP 160",'MOD Functions'!R40,))))))))))))))))</f>
        <v>33</v>
      </c>
      <c r="Q42" s="373"/>
      <c r="R42" s="374"/>
      <c r="S42" s="373">
        <f>IF('!USE ME! !USE ME!'!$F10="CP 10",'MOD Functions'!U25,IF('!USE ME! !USE ME!'!$F10="CP 20",'MOD Functions'!U26,IF('!USE ME! !USE ME!'!$F10="CP 30",'MOD Functions'!U27,IF('!USE ME! !USE ME!'!$F10="CP 40",'MOD Functions'!U28,IF('!USE ME! !USE ME!'!$F10="CP 50",'MOD Functions'!U29,IF('!USE ME! !USE ME!'!$F10="CP 60",'MOD Functions'!U30,IF('!USE ME! !USE ME!'!$F10="CP 70",'MOD Functions'!U31,IF('!USE ME! !USE ME!'!$F10="CP 80",'MOD Functions'!U32,IF('!USE ME! !USE ME!'!$F10="CP 90",'MOD Functions'!U33,IF('!USE ME! !USE ME!'!$F10="CP 100",'MOD Functions'!U34,IF('!USE ME! !USE ME!'!$F10="CP 110",'MOD Functions'!U35,IF('!USE ME! !USE ME!'!$F10="CP 120",'MOD Functions'!U36,IF('!USE ME! !USE ME!'!$F10="CP 130",'MOD Functions'!U37,IF('!USE ME! !USE ME!'!$F10="CP 140",'MOD Functions'!U38,IF('!USE ME! !USE ME!'!$F10="CP 150",'MOD Functions'!U39,IF('!USE ME! !USE ME!'!$F10="CP 160",'MOD Functions'!U40,))))))))))))))))</f>
        <v>263</v>
      </c>
      <c r="T42" s="373"/>
      <c r="U42" s="374"/>
      <c r="V42" s="373">
        <f>IF('!USE ME! !USE ME!'!$F10="CP 10",'MOD Functions'!X25,IF('!USE ME! !USE ME!'!$F10="CP 20",'MOD Functions'!X26,IF('!USE ME! !USE ME!'!$F10="CP 30",'MOD Functions'!X27,IF('!USE ME! !USE ME!'!$F10="CP 40",'MOD Functions'!X28,IF('!USE ME! !USE ME!'!$F10="CP 50",'MOD Functions'!X29,IF('!USE ME! !USE ME!'!$F10="CP 60",'MOD Functions'!X30,IF('!USE ME! !USE ME!'!$F10="CP 70",'MOD Functions'!X31,IF('!USE ME! !USE ME!'!$F10="CP 80",'MOD Functions'!X32,IF('!USE ME! !USE ME!'!$F10="CP 90",'MOD Functions'!X33,IF('!USE ME! !USE ME!'!$F10="CP 100",'MOD Functions'!X34,IF('!USE ME! !USE ME!'!$F10="CP 110",'MOD Functions'!X35,IF('!USE ME! !USE ME!'!$F10="CP 120",'MOD Functions'!X36,IF('!USE ME! !USE ME!'!$F10="CP 130",'MOD Functions'!X37,IF('!USE ME! !USE ME!'!$F10="CP 140",'MOD Functions'!X38,IF('!USE ME! !USE ME!'!$F10="CP 150",'MOD Functions'!X39,IF('!USE ME! !USE ME!'!$F10="CP 160",'MOD Functions'!X40,))))))))))))))))</f>
        <v>0.04</v>
      </c>
      <c r="W42" s="373"/>
      <c r="X42" s="374"/>
      <c r="Y42" s="373">
        <f>IF('!USE ME! !USE ME!'!$F10="CP 10",'MOD Functions'!AA25,IF('!USE ME! !USE ME!'!$F10="CP 20",'MOD Functions'!AA26,IF('!USE ME! !USE ME!'!$F10="CP 30",'MOD Functions'!AA27,IF('!USE ME! !USE ME!'!$F10="CP 40",'MOD Functions'!AA28,IF('!USE ME! !USE ME!'!$F10="CP 50",'MOD Functions'!AA29,IF('!USE ME! !USE ME!'!$F10="CP 60",'MOD Functions'!AA30,IF('!USE ME! !USE ME!'!$F10="CP 70",'MOD Functions'!AA31,IF('!USE ME! !USE ME!'!$F10="CP 80",'MOD Functions'!AA32,IF('!USE ME! !USE ME!'!$F10="CP 90",'MOD Functions'!AA33,IF('!USE ME! !USE ME!'!$F10="CP 100",'MOD Functions'!AA34,IF('!USE ME! !USE ME!'!$F10="CP 110",'MOD Functions'!AA35,IF('!USE ME! !USE ME!'!$F10="CP 120",'MOD Functions'!AA36,IF('!USE ME! !USE ME!'!$F10="CP 130",'MOD Functions'!AA37,IF('!USE ME! !USE ME!'!$F10="CP 140",'MOD Functions'!AA38,IF('!USE ME! !USE ME!'!$F10="CP 150",'MOD Functions'!AA39,IF('!USE ME! !USE ME!'!$F10="CP 160",'MOD Functions'!AA40,))))))))))))))))</f>
        <v>495</v>
      </c>
      <c r="Z42" s="373"/>
      <c r="AA42" s="374"/>
    </row>
    <row r="43" spans="3:27" ht="15.75" thickBot="1">
      <c r="C43" s="381" t="s">
        <v>57</v>
      </c>
      <c r="D43" s="379" t="s">
        <v>167</v>
      </c>
      <c r="E43" s="379"/>
      <c r="F43" s="380"/>
      <c r="G43" s="377" t="s">
        <v>168</v>
      </c>
      <c r="H43" s="376"/>
      <c r="I43" s="378"/>
      <c r="J43" s="377" t="s">
        <v>169</v>
      </c>
      <c r="K43" s="376"/>
      <c r="L43" s="378"/>
      <c r="M43" s="377" t="s">
        <v>170</v>
      </c>
      <c r="N43" s="376"/>
      <c r="O43" s="378"/>
      <c r="P43" s="377" t="s">
        <v>171</v>
      </c>
      <c r="Q43" s="376"/>
      <c r="R43" s="378"/>
      <c r="S43" s="377" t="s">
        <v>172</v>
      </c>
      <c r="T43" s="376"/>
      <c r="U43" s="378"/>
      <c r="V43" s="376" t="s">
        <v>173</v>
      </c>
      <c r="W43" s="376"/>
      <c r="X43" s="376"/>
      <c r="Y43" s="377" t="s">
        <v>174</v>
      </c>
      <c r="Z43" s="376"/>
      <c r="AA43" s="378"/>
    </row>
    <row r="44" spans="3:27" ht="15.75" thickBot="1">
      <c r="C44" s="382"/>
      <c r="D44" s="195" t="s">
        <v>183</v>
      </c>
      <c r="E44" s="195" t="s">
        <v>184</v>
      </c>
      <c r="F44" s="195" t="s">
        <v>185</v>
      </c>
      <c r="G44" s="183" t="s">
        <v>183</v>
      </c>
      <c r="H44" s="183" t="s">
        <v>184</v>
      </c>
      <c r="I44" s="183" t="s">
        <v>185</v>
      </c>
      <c r="J44" s="172" t="s">
        <v>183</v>
      </c>
      <c r="K44" s="172" t="s">
        <v>184</v>
      </c>
      <c r="L44" s="172" t="s">
        <v>185</v>
      </c>
      <c r="M44" s="156" t="s">
        <v>183</v>
      </c>
      <c r="N44" s="156" t="s">
        <v>184</v>
      </c>
      <c r="O44" s="156" t="s">
        <v>185</v>
      </c>
      <c r="P44" s="126" t="s">
        <v>183</v>
      </c>
      <c r="Q44" s="126" t="s">
        <v>184</v>
      </c>
      <c r="R44" s="126" t="s">
        <v>185</v>
      </c>
      <c r="S44" s="136" t="s">
        <v>183</v>
      </c>
      <c r="T44" s="136" t="s">
        <v>184</v>
      </c>
      <c r="U44" s="136" t="s">
        <v>185</v>
      </c>
      <c r="V44" s="262" t="s">
        <v>183</v>
      </c>
      <c r="W44" s="262" t="s">
        <v>184</v>
      </c>
      <c r="X44" s="262" t="s">
        <v>185</v>
      </c>
      <c r="Y44" s="145" t="s">
        <v>183</v>
      </c>
      <c r="Z44" s="145" t="s">
        <v>184</v>
      </c>
      <c r="AA44" s="145" t="s">
        <v>185</v>
      </c>
    </row>
    <row r="45" spans="3:27">
      <c r="C45" s="382"/>
      <c r="D45" s="196">
        <v>1</v>
      </c>
      <c r="E45" s="199">
        <v>0</v>
      </c>
      <c r="F45" s="202"/>
      <c r="G45" s="184">
        <v>1</v>
      </c>
      <c r="H45" s="187">
        <v>0</v>
      </c>
      <c r="I45" s="191"/>
      <c r="J45" s="173">
        <v>1</v>
      </c>
      <c r="K45" s="175">
        <v>0</v>
      </c>
      <c r="L45" s="181"/>
      <c r="M45" s="157">
        <v>1</v>
      </c>
      <c r="N45" s="161">
        <v>0</v>
      </c>
      <c r="O45" s="164"/>
      <c r="P45" s="127">
        <v>1</v>
      </c>
      <c r="Q45" s="130">
        <f>IF(MOD(P45,4)=1,3,IF(MOD(P45,4)=0,1,MOD(P45,4)))</f>
        <v>3</v>
      </c>
      <c r="R45" s="134"/>
      <c r="S45" s="137">
        <v>1</v>
      </c>
      <c r="T45" s="140">
        <v>0</v>
      </c>
      <c r="U45" s="142"/>
      <c r="V45" s="264">
        <v>1</v>
      </c>
      <c r="W45" s="266"/>
      <c r="X45" s="267">
        <v>0.04</v>
      </c>
      <c r="Y45" s="146">
        <v>1</v>
      </c>
      <c r="Z45" s="149">
        <v>0</v>
      </c>
      <c r="AA45" s="152"/>
    </row>
    <row r="46" spans="3:27">
      <c r="C46" s="382"/>
      <c r="D46" s="197">
        <v>2</v>
      </c>
      <c r="E46" s="200">
        <v>3</v>
      </c>
      <c r="F46" s="203">
        <f>SUM(F45+E46)</f>
        <v>3</v>
      </c>
      <c r="G46" s="185">
        <v>2</v>
      </c>
      <c r="H46" s="188">
        <v>22</v>
      </c>
      <c r="I46" s="192">
        <f>SUM(I45+H46)</f>
        <v>22</v>
      </c>
      <c r="J46" s="170">
        <v>2</v>
      </c>
      <c r="K46" s="176">
        <v>16</v>
      </c>
      <c r="L46" s="180">
        <f>SUM(L45+K46)</f>
        <v>16</v>
      </c>
      <c r="M46" s="158">
        <v>2</v>
      </c>
      <c r="N46" s="162">
        <v>3</v>
      </c>
      <c r="O46" s="165">
        <f>SUM(O45+N46)</f>
        <v>3</v>
      </c>
      <c r="P46" s="128">
        <v>2</v>
      </c>
      <c r="Q46" s="120">
        <f>IF(MOD(P46,4)=1,3,IF(MOD(P46,4)=0,1,MOD(P46,4)))</f>
        <v>2</v>
      </c>
      <c r="R46" s="132">
        <f>SUM(R45+Q45)</f>
        <v>3</v>
      </c>
      <c r="S46" s="138">
        <v>2</v>
      </c>
      <c r="T46" s="141">
        <v>15</v>
      </c>
      <c r="U46" s="143">
        <f>SUM(U45+T46)</f>
        <v>15</v>
      </c>
      <c r="V46" s="260">
        <v>2</v>
      </c>
      <c r="W46" s="236"/>
      <c r="X46" s="268">
        <v>0.04</v>
      </c>
      <c r="Y46" s="147">
        <v>2</v>
      </c>
      <c r="Z46" s="150">
        <v>45</v>
      </c>
      <c r="AA46" s="152">
        <f>SUM(AA45+Z46)</f>
        <v>45</v>
      </c>
    </row>
    <row r="47" spans="3:27">
      <c r="C47" s="382"/>
      <c r="D47" s="197">
        <v>3</v>
      </c>
      <c r="E47" s="200">
        <v>2</v>
      </c>
      <c r="F47" s="203">
        <f t="shared" ref="F47:F60" si="18">SUM(F46+E47)</f>
        <v>5</v>
      </c>
      <c r="G47" s="185">
        <v>3</v>
      </c>
      <c r="H47" s="188">
        <v>12</v>
      </c>
      <c r="I47" s="192">
        <f t="shared" ref="I47:I60" si="19">SUM(I46+H47)</f>
        <v>34</v>
      </c>
      <c r="J47" s="170">
        <v>3</v>
      </c>
      <c r="K47" s="177">
        <v>8</v>
      </c>
      <c r="L47" s="180">
        <f t="shared" ref="L47:L60" si="20">SUM(L46+K47)</f>
        <v>24</v>
      </c>
      <c r="M47" s="158">
        <v>3</v>
      </c>
      <c r="N47" s="162">
        <v>2</v>
      </c>
      <c r="O47" s="165">
        <f t="shared" ref="O47:O60" si="21">SUM(O46+N47)</f>
        <v>5</v>
      </c>
      <c r="P47" s="128">
        <v>3</v>
      </c>
      <c r="Q47" s="120">
        <f>IF(MOD(P47,4)=1,3,IF(MOD(P47,4)=0,1,MOD(P47,4)))</f>
        <v>3</v>
      </c>
      <c r="R47" s="132">
        <f>SUM(R46+Q46)</f>
        <v>5</v>
      </c>
      <c r="S47" s="138">
        <v>3</v>
      </c>
      <c r="T47" s="141">
        <v>13</v>
      </c>
      <c r="U47" s="143">
        <f t="shared" ref="U47:U57" si="22">SUM(U46+T47)</f>
        <v>28</v>
      </c>
      <c r="V47" s="260">
        <v>3</v>
      </c>
      <c r="W47" s="236"/>
      <c r="X47" s="268">
        <v>0.04</v>
      </c>
      <c r="Y47" s="147">
        <v>3</v>
      </c>
      <c r="Z47" s="150">
        <v>23</v>
      </c>
      <c r="AA47" s="153">
        <f t="shared" ref="AA47:AA60" si="23">SUM(AA46+Z47)</f>
        <v>68</v>
      </c>
    </row>
    <row r="48" spans="3:27">
      <c r="C48" s="382"/>
      <c r="D48" s="197">
        <v>4</v>
      </c>
      <c r="E48" s="200">
        <v>3</v>
      </c>
      <c r="F48" s="203">
        <f t="shared" si="18"/>
        <v>8</v>
      </c>
      <c r="G48" s="185">
        <v>4</v>
      </c>
      <c r="H48" s="188">
        <v>22</v>
      </c>
      <c r="I48" s="192">
        <f t="shared" si="19"/>
        <v>56</v>
      </c>
      <c r="J48" s="170">
        <v>4</v>
      </c>
      <c r="K48" s="177">
        <v>16</v>
      </c>
      <c r="L48" s="180">
        <f t="shared" si="20"/>
        <v>40</v>
      </c>
      <c r="M48" s="158">
        <v>4</v>
      </c>
      <c r="N48" s="162">
        <v>3</v>
      </c>
      <c r="O48" s="165">
        <f t="shared" si="21"/>
        <v>8</v>
      </c>
      <c r="P48" s="128">
        <v>4</v>
      </c>
      <c r="Q48" s="120">
        <f>IF(MOD(P48,4)=1,3,IF(MOD(P48,4)=0,1,MOD(P48,4)))</f>
        <v>1</v>
      </c>
      <c r="R48" s="132">
        <f t="shared" ref="R48:R59" si="24">SUM(R47+Q47)</f>
        <v>8</v>
      </c>
      <c r="S48" s="138">
        <v>4</v>
      </c>
      <c r="T48" s="141">
        <v>24</v>
      </c>
      <c r="U48" s="143">
        <f t="shared" si="22"/>
        <v>52</v>
      </c>
      <c r="V48" s="260">
        <v>4</v>
      </c>
      <c r="W48" s="236"/>
      <c r="X48" s="268">
        <v>0.04</v>
      </c>
      <c r="Y48" s="147">
        <v>4</v>
      </c>
      <c r="Z48" s="150">
        <v>45</v>
      </c>
      <c r="AA48" s="153">
        <f t="shared" si="23"/>
        <v>113</v>
      </c>
    </row>
    <row r="49" spans="3:27">
      <c r="C49" s="382"/>
      <c r="D49" s="197">
        <v>5</v>
      </c>
      <c r="E49" s="200">
        <v>1</v>
      </c>
      <c r="F49" s="203">
        <f t="shared" si="18"/>
        <v>9</v>
      </c>
      <c r="G49" s="185">
        <v>5</v>
      </c>
      <c r="H49" s="188">
        <v>11</v>
      </c>
      <c r="I49" s="192">
        <f t="shared" si="19"/>
        <v>67</v>
      </c>
      <c r="J49" s="170">
        <v>5</v>
      </c>
      <c r="K49" s="177">
        <v>8</v>
      </c>
      <c r="L49" s="180">
        <f t="shared" si="20"/>
        <v>48</v>
      </c>
      <c r="M49" s="158">
        <v>5</v>
      </c>
      <c r="N49" s="162">
        <v>1</v>
      </c>
      <c r="O49" s="165">
        <f t="shared" si="21"/>
        <v>9</v>
      </c>
      <c r="P49" s="128">
        <v>5</v>
      </c>
      <c r="Q49" s="120">
        <f t="shared" ref="Q49:Q51" si="25">IF(MOD(P49,4)=1,3,IF(MOD(P49,4)=0,1,MOD(P49,4)))</f>
        <v>3</v>
      </c>
      <c r="R49" s="132">
        <f t="shared" si="24"/>
        <v>9</v>
      </c>
      <c r="S49" s="138">
        <v>5</v>
      </c>
      <c r="T49" s="141">
        <v>13</v>
      </c>
      <c r="U49" s="143">
        <f t="shared" si="22"/>
        <v>65</v>
      </c>
      <c r="V49" s="260">
        <v>5</v>
      </c>
      <c r="W49" s="236"/>
      <c r="X49" s="268">
        <v>0.04</v>
      </c>
      <c r="Y49" s="147">
        <v>5</v>
      </c>
      <c r="Z49" s="150">
        <v>22</v>
      </c>
      <c r="AA49" s="153">
        <f t="shared" si="23"/>
        <v>135</v>
      </c>
    </row>
    <row r="50" spans="3:27">
      <c r="C50" s="382"/>
      <c r="D50" s="197">
        <v>6</v>
      </c>
      <c r="E50" s="200">
        <v>3</v>
      </c>
      <c r="F50" s="203">
        <f t="shared" si="18"/>
        <v>12</v>
      </c>
      <c r="G50" s="185">
        <v>6</v>
      </c>
      <c r="H50" s="188">
        <v>23</v>
      </c>
      <c r="I50" s="192">
        <f t="shared" si="19"/>
        <v>90</v>
      </c>
      <c r="J50" s="170">
        <v>6</v>
      </c>
      <c r="K50" s="177">
        <v>16</v>
      </c>
      <c r="L50" s="180">
        <f t="shared" si="20"/>
        <v>64</v>
      </c>
      <c r="M50" s="158">
        <v>6</v>
      </c>
      <c r="N50" s="162">
        <v>3</v>
      </c>
      <c r="O50" s="165">
        <f t="shared" si="21"/>
        <v>12</v>
      </c>
      <c r="P50" s="128">
        <v>6</v>
      </c>
      <c r="Q50" s="120">
        <f t="shared" si="25"/>
        <v>2</v>
      </c>
      <c r="R50" s="132">
        <f t="shared" si="24"/>
        <v>12</v>
      </c>
      <c r="S50" s="138">
        <v>6</v>
      </c>
      <c r="T50" s="141">
        <v>24</v>
      </c>
      <c r="U50" s="143">
        <f t="shared" si="22"/>
        <v>89</v>
      </c>
      <c r="V50" s="260">
        <v>6</v>
      </c>
      <c r="W50" s="236"/>
      <c r="X50" s="268">
        <v>0.04</v>
      </c>
      <c r="Y50" s="147">
        <v>6</v>
      </c>
      <c r="Z50" s="150">
        <v>45</v>
      </c>
      <c r="AA50" s="153">
        <f t="shared" si="23"/>
        <v>180</v>
      </c>
    </row>
    <row r="51" spans="3:27">
      <c r="C51" s="382"/>
      <c r="D51" s="197">
        <v>7</v>
      </c>
      <c r="E51" s="200">
        <v>2</v>
      </c>
      <c r="F51" s="203">
        <f t="shared" si="18"/>
        <v>14</v>
      </c>
      <c r="G51" s="185">
        <v>7</v>
      </c>
      <c r="H51" s="188">
        <v>11</v>
      </c>
      <c r="I51" s="192">
        <f t="shared" si="19"/>
        <v>101</v>
      </c>
      <c r="J51" s="170">
        <v>7</v>
      </c>
      <c r="K51" s="177">
        <v>8</v>
      </c>
      <c r="L51" s="180">
        <f t="shared" si="20"/>
        <v>72</v>
      </c>
      <c r="M51" s="158">
        <v>7</v>
      </c>
      <c r="N51" s="162">
        <v>2</v>
      </c>
      <c r="O51" s="165">
        <f t="shared" si="21"/>
        <v>14</v>
      </c>
      <c r="P51" s="128">
        <v>7</v>
      </c>
      <c r="Q51" s="120">
        <f t="shared" si="25"/>
        <v>3</v>
      </c>
      <c r="R51" s="132">
        <f t="shared" si="24"/>
        <v>14</v>
      </c>
      <c r="S51" s="138">
        <v>7</v>
      </c>
      <c r="T51" s="141">
        <v>13</v>
      </c>
      <c r="U51" s="143">
        <f t="shared" si="22"/>
        <v>102</v>
      </c>
      <c r="V51" s="260">
        <v>7</v>
      </c>
      <c r="W51" s="236"/>
      <c r="X51" s="268">
        <v>0.04</v>
      </c>
      <c r="Y51" s="147">
        <v>7</v>
      </c>
      <c r="Z51" s="150">
        <v>23</v>
      </c>
      <c r="AA51" s="153">
        <f t="shared" si="23"/>
        <v>203</v>
      </c>
    </row>
    <row r="52" spans="3:27">
      <c r="C52" s="382"/>
      <c r="D52" s="197">
        <v>8</v>
      </c>
      <c r="E52" s="200">
        <v>3</v>
      </c>
      <c r="F52" s="203">
        <f t="shared" si="18"/>
        <v>17</v>
      </c>
      <c r="G52" s="185">
        <v>8</v>
      </c>
      <c r="H52" s="188">
        <v>23</v>
      </c>
      <c r="I52" s="192">
        <f t="shared" si="19"/>
        <v>124</v>
      </c>
      <c r="J52" s="170">
        <v>8</v>
      </c>
      <c r="K52" s="177">
        <v>16</v>
      </c>
      <c r="L52" s="180">
        <f t="shared" si="20"/>
        <v>88</v>
      </c>
      <c r="M52" s="158">
        <v>8</v>
      </c>
      <c r="N52" s="162">
        <v>3</v>
      </c>
      <c r="O52" s="165">
        <f t="shared" si="21"/>
        <v>17</v>
      </c>
      <c r="P52" s="128">
        <v>8</v>
      </c>
      <c r="Q52" s="120">
        <f t="shared" ref="Q52:Q60" si="26">IF(MOD(P52,4)=1,3,IF(MOD(P52,4)=0,1,MOD(P52,4)))</f>
        <v>1</v>
      </c>
      <c r="R52" s="132">
        <f t="shared" si="24"/>
        <v>17</v>
      </c>
      <c r="S52" s="138">
        <v>8</v>
      </c>
      <c r="T52" s="141">
        <v>25</v>
      </c>
      <c r="U52" s="143">
        <f t="shared" si="22"/>
        <v>127</v>
      </c>
      <c r="V52" s="260">
        <v>8</v>
      </c>
      <c r="W52" s="236"/>
      <c r="X52" s="268">
        <v>0.04</v>
      </c>
      <c r="Y52" s="147">
        <v>8</v>
      </c>
      <c r="Z52" s="150">
        <v>45</v>
      </c>
      <c r="AA52" s="153">
        <f t="shared" si="23"/>
        <v>248</v>
      </c>
    </row>
    <row r="53" spans="3:27">
      <c r="C53" s="382"/>
      <c r="D53" s="197">
        <v>9</v>
      </c>
      <c r="E53" s="200">
        <v>1</v>
      </c>
      <c r="F53" s="203">
        <f t="shared" si="18"/>
        <v>18</v>
      </c>
      <c r="G53" s="185">
        <v>9</v>
      </c>
      <c r="H53" s="188">
        <v>11</v>
      </c>
      <c r="I53" s="192">
        <f t="shared" si="19"/>
        <v>135</v>
      </c>
      <c r="J53" s="170">
        <v>9</v>
      </c>
      <c r="K53" s="177">
        <v>8</v>
      </c>
      <c r="L53" s="180">
        <f t="shared" si="20"/>
        <v>96</v>
      </c>
      <c r="M53" s="158">
        <v>9</v>
      </c>
      <c r="N53" s="162">
        <v>1</v>
      </c>
      <c r="O53" s="165">
        <f t="shared" si="21"/>
        <v>18</v>
      </c>
      <c r="P53" s="128">
        <v>9</v>
      </c>
      <c r="Q53" s="120">
        <f t="shared" si="26"/>
        <v>3</v>
      </c>
      <c r="R53" s="132">
        <f t="shared" si="24"/>
        <v>18</v>
      </c>
      <c r="S53" s="138">
        <v>9</v>
      </c>
      <c r="T53" s="141">
        <v>12</v>
      </c>
      <c r="U53" s="143">
        <f t="shared" si="22"/>
        <v>139</v>
      </c>
      <c r="V53" s="260">
        <v>9</v>
      </c>
      <c r="W53" s="236"/>
      <c r="X53" s="268">
        <v>0.04</v>
      </c>
      <c r="Y53" s="147">
        <v>9</v>
      </c>
      <c r="Z53" s="150">
        <v>22</v>
      </c>
      <c r="AA53" s="153">
        <f t="shared" si="23"/>
        <v>270</v>
      </c>
    </row>
    <row r="54" spans="3:27">
      <c r="C54" s="382"/>
      <c r="D54" s="197">
        <v>10</v>
      </c>
      <c r="E54" s="200">
        <v>3</v>
      </c>
      <c r="F54" s="203">
        <f t="shared" si="18"/>
        <v>21</v>
      </c>
      <c r="G54" s="185">
        <v>10</v>
      </c>
      <c r="H54" s="188">
        <v>22</v>
      </c>
      <c r="I54" s="192">
        <f t="shared" si="19"/>
        <v>157</v>
      </c>
      <c r="J54" s="170">
        <v>10</v>
      </c>
      <c r="K54" s="177">
        <v>16</v>
      </c>
      <c r="L54" s="180">
        <f t="shared" si="20"/>
        <v>112</v>
      </c>
      <c r="M54" s="158">
        <v>10</v>
      </c>
      <c r="N54" s="162">
        <v>3</v>
      </c>
      <c r="O54" s="165">
        <f t="shared" si="21"/>
        <v>21</v>
      </c>
      <c r="P54" s="128">
        <v>10</v>
      </c>
      <c r="Q54" s="120">
        <f t="shared" si="26"/>
        <v>2</v>
      </c>
      <c r="R54" s="132">
        <f t="shared" si="24"/>
        <v>21</v>
      </c>
      <c r="S54" s="138">
        <v>10</v>
      </c>
      <c r="T54" s="141">
        <v>25</v>
      </c>
      <c r="U54" s="143">
        <f t="shared" si="22"/>
        <v>164</v>
      </c>
      <c r="V54" s="260">
        <v>10</v>
      </c>
      <c r="W54" s="236"/>
      <c r="X54" s="268">
        <v>0.04</v>
      </c>
      <c r="Y54" s="147">
        <v>10</v>
      </c>
      <c r="Z54" s="150">
        <v>45</v>
      </c>
      <c r="AA54" s="153">
        <f t="shared" si="23"/>
        <v>315</v>
      </c>
    </row>
    <row r="55" spans="3:27">
      <c r="C55" s="382"/>
      <c r="D55" s="197">
        <v>11</v>
      </c>
      <c r="E55" s="200">
        <v>2</v>
      </c>
      <c r="F55" s="203">
        <f t="shared" si="18"/>
        <v>23</v>
      </c>
      <c r="G55" s="185">
        <v>11</v>
      </c>
      <c r="H55" s="188">
        <v>12</v>
      </c>
      <c r="I55" s="192">
        <f t="shared" si="19"/>
        <v>169</v>
      </c>
      <c r="J55" s="170">
        <v>11</v>
      </c>
      <c r="K55" s="177">
        <v>8</v>
      </c>
      <c r="L55" s="180">
        <f t="shared" si="20"/>
        <v>120</v>
      </c>
      <c r="M55" s="158">
        <v>11</v>
      </c>
      <c r="N55" s="162">
        <v>2</v>
      </c>
      <c r="O55" s="165">
        <f t="shared" si="21"/>
        <v>23</v>
      </c>
      <c r="P55" s="128">
        <v>11</v>
      </c>
      <c r="Q55" s="120">
        <f t="shared" si="26"/>
        <v>3</v>
      </c>
      <c r="R55" s="132">
        <f t="shared" si="24"/>
        <v>23</v>
      </c>
      <c r="S55" s="138">
        <v>11</v>
      </c>
      <c r="T55" s="141">
        <v>12</v>
      </c>
      <c r="U55" s="143">
        <f t="shared" si="22"/>
        <v>176</v>
      </c>
      <c r="V55" s="260">
        <v>11</v>
      </c>
      <c r="W55" s="236"/>
      <c r="X55" s="268">
        <v>0.04</v>
      </c>
      <c r="Y55" s="147">
        <v>11</v>
      </c>
      <c r="Z55" s="150">
        <v>23</v>
      </c>
      <c r="AA55" s="153">
        <f t="shared" si="23"/>
        <v>338</v>
      </c>
    </row>
    <row r="56" spans="3:27">
      <c r="C56" s="382"/>
      <c r="D56" s="197">
        <v>12</v>
      </c>
      <c r="E56" s="200">
        <v>3</v>
      </c>
      <c r="F56" s="203">
        <f t="shared" si="18"/>
        <v>26</v>
      </c>
      <c r="G56" s="185">
        <v>12</v>
      </c>
      <c r="H56" s="188">
        <v>22</v>
      </c>
      <c r="I56" s="192">
        <f t="shared" si="19"/>
        <v>191</v>
      </c>
      <c r="J56" s="170">
        <v>12</v>
      </c>
      <c r="K56" s="177">
        <v>16</v>
      </c>
      <c r="L56" s="180">
        <f t="shared" si="20"/>
        <v>136</v>
      </c>
      <c r="M56" s="158">
        <v>12</v>
      </c>
      <c r="N56" s="162">
        <v>3</v>
      </c>
      <c r="O56" s="165">
        <f t="shared" si="21"/>
        <v>26</v>
      </c>
      <c r="P56" s="128">
        <v>12</v>
      </c>
      <c r="Q56" s="120">
        <f t="shared" si="26"/>
        <v>1</v>
      </c>
      <c r="R56" s="132">
        <f t="shared" si="24"/>
        <v>26</v>
      </c>
      <c r="S56" s="138">
        <v>12</v>
      </c>
      <c r="T56" s="141">
        <v>25</v>
      </c>
      <c r="U56" s="143">
        <f t="shared" si="22"/>
        <v>201</v>
      </c>
      <c r="V56" s="260">
        <v>12</v>
      </c>
      <c r="W56" s="236"/>
      <c r="X56" s="268">
        <v>0.04</v>
      </c>
      <c r="Y56" s="147">
        <v>12</v>
      </c>
      <c r="Z56" s="150">
        <v>45</v>
      </c>
      <c r="AA56" s="153">
        <f t="shared" si="23"/>
        <v>383</v>
      </c>
    </row>
    <row r="57" spans="3:27">
      <c r="C57" s="382"/>
      <c r="D57" s="197">
        <v>13</v>
      </c>
      <c r="E57" s="200">
        <v>1</v>
      </c>
      <c r="F57" s="203">
        <f t="shared" si="18"/>
        <v>27</v>
      </c>
      <c r="G57" s="185">
        <v>13</v>
      </c>
      <c r="H57" s="188">
        <v>11</v>
      </c>
      <c r="I57" s="192">
        <f t="shared" si="19"/>
        <v>202</v>
      </c>
      <c r="J57" s="170">
        <v>13</v>
      </c>
      <c r="K57" s="177">
        <v>8</v>
      </c>
      <c r="L57" s="180">
        <f t="shared" si="20"/>
        <v>144</v>
      </c>
      <c r="M57" s="158">
        <v>13</v>
      </c>
      <c r="N57" s="162">
        <v>1</v>
      </c>
      <c r="O57" s="165">
        <f t="shared" si="21"/>
        <v>27</v>
      </c>
      <c r="P57" s="128">
        <v>13</v>
      </c>
      <c r="Q57" s="120">
        <f t="shared" si="26"/>
        <v>3</v>
      </c>
      <c r="R57" s="132">
        <f t="shared" si="24"/>
        <v>27</v>
      </c>
      <c r="S57" s="138">
        <v>13</v>
      </c>
      <c r="T57" s="141">
        <v>12</v>
      </c>
      <c r="U57" s="143">
        <f t="shared" si="22"/>
        <v>213</v>
      </c>
      <c r="V57" s="260">
        <v>13</v>
      </c>
      <c r="W57" s="236"/>
      <c r="X57" s="268">
        <v>0.04</v>
      </c>
      <c r="Y57" s="147">
        <v>13</v>
      </c>
      <c r="Z57" s="150">
        <v>22</v>
      </c>
      <c r="AA57" s="153">
        <f t="shared" si="23"/>
        <v>405</v>
      </c>
    </row>
    <row r="58" spans="3:27">
      <c r="C58" s="382"/>
      <c r="D58" s="197">
        <v>14</v>
      </c>
      <c r="E58" s="200">
        <v>3</v>
      </c>
      <c r="F58" s="203">
        <f t="shared" si="18"/>
        <v>30</v>
      </c>
      <c r="G58" s="185">
        <v>14</v>
      </c>
      <c r="H58" s="188">
        <v>23</v>
      </c>
      <c r="I58" s="192">
        <f t="shared" si="19"/>
        <v>225</v>
      </c>
      <c r="J58" s="170">
        <v>14</v>
      </c>
      <c r="K58" s="177">
        <v>16</v>
      </c>
      <c r="L58" s="180">
        <f t="shared" si="20"/>
        <v>160</v>
      </c>
      <c r="M58" s="158">
        <v>14</v>
      </c>
      <c r="N58" s="162">
        <v>3</v>
      </c>
      <c r="O58" s="165">
        <f t="shared" si="21"/>
        <v>30</v>
      </c>
      <c r="P58" s="128">
        <v>14</v>
      </c>
      <c r="Q58" s="120">
        <f t="shared" si="26"/>
        <v>2</v>
      </c>
      <c r="R58" s="132">
        <f t="shared" si="24"/>
        <v>30</v>
      </c>
      <c r="S58" s="138">
        <v>14</v>
      </c>
      <c r="T58" s="141">
        <v>25</v>
      </c>
      <c r="U58" s="143">
        <f>SUM(U57+T58)</f>
        <v>238</v>
      </c>
      <c r="V58" s="260">
        <v>14</v>
      </c>
      <c r="W58" s="236"/>
      <c r="X58" s="268">
        <v>0.04</v>
      </c>
      <c r="Y58" s="147">
        <v>14</v>
      </c>
      <c r="Z58" s="150">
        <v>45</v>
      </c>
      <c r="AA58" s="153">
        <f t="shared" si="23"/>
        <v>450</v>
      </c>
    </row>
    <row r="59" spans="3:27">
      <c r="C59" s="382"/>
      <c r="D59" s="197">
        <v>15</v>
      </c>
      <c r="E59" s="200">
        <v>2</v>
      </c>
      <c r="F59" s="203">
        <f t="shared" si="18"/>
        <v>32</v>
      </c>
      <c r="G59" s="185">
        <v>15</v>
      </c>
      <c r="H59" s="189">
        <v>11</v>
      </c>
      <c r="I59" s="192">
        <f t="shared" si="19"/>
        <v>236</v>
      </c>
      <c r="J59" s="170">
        <v>15</v>
      </c>
      <c r="K59" s="177">
        <v>8</v>
      </c>
      <c r="L59" s="180">
        <f t="shared" si="20"/>
        <v>168</v>
      </c>
      <c r="M59" s="158">
        <v>15</v>
      </c>
      <c r="N59" s="162">
        <v>2</v>
      </c>
      <c r="O59" s="165">
        <f t="shared" si="21"/>
        <v>32</v>
      </c>
      <c r="P59" s="128">
        <v>15</v>
      </c>
      <c r="Q59" s="120">
        <f t="shared" si="26"/>
        <v>3</v>
      </c>
      <c r="R59" s="132">
        <f t="shared" si="24"/>
        <v>32</v>
      </c>
      <c r="S59" s="138">
        <v>15</v>
      </c>
      <c r="T59" s="141">
        <v>12</v>
      </c>
      <c r="U59" s="143">
        <f t="shared" ref="U59:U60" si="27">SUM(U58+T59)</f>
        <v>250</v>
      </c>
      <c r="V59" s="260">
        <v>15</v>
      </c>
      <c r="W59" s="236"/>
      <c r="X59" s="268">
        <v>0.04</v>
      </c>
      <c r="Y59" s="147">
        <v>15</v>
      </c>
      <c r="Z59" s="150">
        <v>23</v>
      </c>
      <c r="AA59" s="153">
        <f t="shared" si="23"/>
        <v>473</v>
      </c>
    </row>
    <row r="60" spans="3:27" ht="15.75" thickBot="1">
      <c r="C60" s="382"/>
      <c r="D60" s="93">
        <v>16</v>
      </c>
      <c r="E60" s="201">
        <v>1</v>
      </c>
      <c r="F60" s="204">
        <f t="shared" si="18"/>
        <v>33</v>
      </c>
      <c r="G60" s="90">
        <v>16</v>
      </c>
      <c r="H60" s="190">
        <v>11</v>
      </c>
      <c r="I60" s="193">
        <f t="shared" si="19"/>
        <v>247</v>
      </c>
      <c r="J60" s="174">
        <v>16</v>
      </c>
      <c r="K60" s="178">
        <v>8</v>
      </c>
      <c r="L60" s="180">
        <f t="shared" si="20"/>
        <v>176</v>
      </c>
      <c r="M60" s="160">
        <v>16</v>
      </c>
      <c r="N60" s="163">
        <v>1</v>
      </c>
      <c r="O60" s="166">
        <f t="shared" si="21"/>
        <v>33</v>
      </c>
      <c r="P60" s="129">
        <v>16</v>
      </c>
      <c r="Q60" s="113">
        <f t="shared" si="26"/>
        <v>1</v>
      </c>
      <c r="R60" s="133">
        <f>SUM(R59+Q60)</f>
        <v>33</v>
      </c>
      <c r="S60" s="139">
        <v>16</v>
      </c>
      <c r="T60" s="7">
        <v>13</v>
      </c>
      <c r="U60" s="143">
        <f t="shared" si="27"/>
        <v>263</v>
      </c>
      <c r="V60" s="265">
        <v>16</v>
      </c>
      <c r="W60" s="237"/>
      <c r="X60" s="269">
        <v>0.04</v>
      </c>
      <c r="Y60" s="148">
        <v>16</v>
      </c>
      <c r="Z60" s="151">
        <v>22</v>
      </c>
      <c r="AA60" s="154">
        <f t="shared" si="23"/>
        <v>495</v>
      </c>
    </row>
    <row r="61" spans="3:27" ht="15.75" thickBot="1">
      <c r="C61" s="382"/>
      <c r="D61" s="372" t="s">
        <v>186</v>
      </c>
      <c r="E61" s="373"/>
      <c r="F61" s="374"/>
      <c r="G61" s="372" t="s">
        <v>186</v>
      </c>
      <c r="H61" s="373"/>
      <c r="I61" s="374"/>
      <c r="J61" s="372" t="s">
        <v>186</v>
      </c>
      <c r="K61" s="373"/>
      <c r="L61" s="374"/>
      <c r="M61" s="372" t="s">
        <v>186</v>
      </c>
      <c r="N61" s="373"/>
      <c r="O61" s="374"/>
      <c r="P61" s="372" t="s">
        <v>186</v>
      </c>
      <c r="Q61" s="373"/>
      <c r="R61" s="374"/>
      <c r="S61" s="372" t="s">
        <v>186</v>
      </c>
      <c r="T61" s="373"/>
      <c r="U61" s="374"/>
      <c r="V61" s="372" t="s">
        <v>186</v>
      </c>
      <c r="W61" s="373"/>
      <c r="X61" s="374"/>
      <c r="Y61" s="372" t="s">
        <v>186</v>
      </c>
      <c r="Z61" s="373"/>
      <c r="AA61" s="374"/>
    </row>
    <row r="62" spans="3:27" ht="15.75" thickBot="1">
      <c r="C62" s="383"/>
      <c r="D62" s="373">
        <f>IF('!USE ME! !USE ME!'!$F11="CP 10",'MOD Functions'!F45,IF('!USE ME! !USE ME!'!$F11="CP 20",'MOD Functions'!F46,IF('!USE ME! !USE ME!'!$F11="CP 30",'MOD Functions'!F47,IF('!USE ME! !USE ME!'!$F11="CP 40",'MOD Functions'!F48,IF('!USE ME! !USE ME!'!$F11="CP 50",'MOD Functions'!F49,IF('!USE ME! !USE ME!'!$F11="CP 60",'MOD Functions'!F50,IF('!USE ME! !USE ME!'!$F11="CP 70",'MOD Functions'!F51,IF('!USE ME! !USE ME!'!$F11="CP 80",'MOD Functions'!F52,IF('!USE ME! !USE ME!'!$F11="CP 90",'MOD Functions'!F53,IF('!USE ME! !USE ME!'!$F11="CP 100",'MOD Functions'!F54,IF('!USE ME! !USE ME!'!$F11="CP 110",'MOD Functions'!F55,IF('!USE ME! !USE ME!'!$F11="CP 120",'MOD Functions'!F56,IF('!USE ME! !USE ME!'!$F11="CP 130",'MOD Functions'!F57,IF('!USE ME! !USE ME!'!$F11="CP 140",'MOD Functions'!F58,IF('!USE ME! !USE ME!'!$F11="CP 150",'MOD Functions'!F59,IF('!USE ME! !USE ME!'!$F11="CP 160",'MOD Functions'!F60,))))))))))))))))</f>
        <v>33</v>
      </c>
      <c r="E62" s="373"/>
      <c r="F62" s="374"/>
      <c r="G62" s="373">
        <f>IF('!USE ME! !USE ME!'!$F11="CP 10",'MOD Functions'!I45,IF('!USE ME! !USE ME!'!$F11="CP 20",'MOD Functions'!I46,IF('!USE ME! !USE ME!'!$F11="CP 30",'MOD Functions'!I47,IF('!USE ME! !USE ME!'!$F11="CP 40",'MOD Functions'!I48,IF('!USE ME! !USE ME!'!$F11="CP 50",'MOD Functions'!I49,IF('!USE ME! !USE ME!'!$F11="CP 60",'MOD Functions'!I50,IF('!USE ME! !USE ME!'!$F11="CP 70",'MOD Functions'!I51,IF('!USE ME! !USE ME!'!$F11="CP 80",'MOD Functions'!I52,IF('!USE ME! !USE ME!'!$F11="CP 90",'MOD Functions'!I53,IF('!USE ME! !USE ME!'!$F11="CP 100",'MOD Functions'!I54,IF('!USE ME! !USE ME!'!$F11="CP 110",'MOD Functions'!I55,IF('!USE ME! !USE ME!'!$F11="CP 120",'MOD Functions'!I56,IF('!USE ME! !USE ME!'!$F11="CP 130",'MOD Functions'!I57,IF('!USE ME! !USE ME!'!$F11="CP 140",'MOD Functions'!I58,IF('!USE ME! !USE ME!'!$F11="CP 150",'MOD Functions'!I59,IF('!USE ME! !USE ME!'!$F11="CP 160",'MOD Functions'!I60,))))))))))))))))</f>
        <v>247</v>
      </c>
      <c r="H62" s="373"/>
      <c r="I62" s="374"/>
      <c r="J62" s="373">
        <f>IF('!USE ME! !USE ME!'!$F11="CP 10",'MOD Functions'!L45,IF('!USE ME! !USE ME!'!$F11="CP 20",'MOD Functions'!L46,IF('!USE ME! !USE ME!'!$F11="CP 30",'MOD Functions'!L47,IF('!USE ME! !USE ME!'!$F11="CP 40",'MOD Functions'!L48,IF('!USE ME! !USE ME!'!$F11="CP 50",'MOD Functions'!L49,IF('!USE ME! !USE ME!'!$F11="CP 60",'MOD Functions'!L50,IF('!USE ME! !USE ME!'!$F11="CP 70",'MOD Functions'!L51,IF('!USE ME! !USE ME!'!$F11="CP 80",'MOD Functions'!L52,IF('!USE ME! !USE ME!'!$F11="CP 90",'MOD Functions'!L53,IF('!USE ME! !USE ME!'!$F11="CP 100",'MOD Functions'!L54,IF('!USE ME! !USE ME!'!$F11="CP 110",'MOD Functions'!L55,IF('!USE ME! !USE ME!'!$F11="CP 120",'MOD Functions'!L56,IF('!USE ME! !USE ME!'!$F11="CP 130",'MOD Functions'!L57,IF('!USE ME! !USE ME!'!$F11="CP 140",'MOD Functions'!L58,IF('!USE ME! !USE ME!'!$F11="CP 150",'MOD Functions'!L59,IF('!USE ME! !USE ME!'!$F11="CP 160",'MOD Functions'!L60,))))))))))))))))</f>
        <v>176</v>
      </c>
      <c r="K62" s="373"/>
      <c r="L62" s="374"/>
      <c r="M62" s="373">
        <f>IF('!USE ME! !USE ME!'!$F11="CP 10",'MOD Functions'!O45,IF('!USE ME! !USE ME!'!$F11="CP 20",'MOD Functions'!O46,IF('!USE ME! !USE ME!'!$F11="CP 30",'MOD Functions'!O47,IF('!USE ME! !USE ME!'!$F11="CP 40",'MOD Functions'!O48,IF('!USE ME! !USE ME!'!$F11="CP 50",'MOD Functions'!O49,IF('!USE ME! !USE ME!'!$F11="CP 60",'MOD Functions'!O50,IF('!USE ME! !USE ME!'!$F11="CP 70",'MOD Functions'!O51,IF('!USE ME! !USE ME!'!$F11="CP 80",'MOD Functions'!O52,IF('!USE ME! !USE ME!'!$F11="CP 90",'MOD Functions'!O53,IF('!USE ME! !USE ME!'!$F11="CP 100",'MOD Functions'!O54,IF('!USE ME! !USE ME!'!$F11="CP 110",'MOD Functions'!O55,IF('!USE ME! !USE ME!'!$F11="CP 120",'MOD Functions'!O56,IF('!USE ME! !USE ME!'!$F11="CP 130",'MOD Functions'!O57,IF('!USE ME! !USE ME!'!$F11="CP 140",'MOD Functions'!O58,IF('!USE ME! !USE ME!'!$F11="CP 150",'MOD Functions'!O59,IF('!USE ME! !USE ME!'!$F11="CP 160",'MOD Functions'!O60,))))))))))))))))</f>
        <v>33</v>
      </c>
      <c r="N62" s="373"/>
      <c r="O62" s="374"/>
      <c r="P62" s="373">
        <f>IF('!USE ME! !USE ME!'!$F11="CP 10",'MOD Functions'!R45,IF('!USE ME! !USE ME!'!$F11="CP 20",'MOD Functions'!R46,IF('!USE ME! !USE ME!'!$F11="CP 30",'MOD Functions'!R47,IF('!USE ME! !USE ME!'!$F11="CP 40",'MOD Functions'!R48,IF('!USE ME! !USE ME!'!$F11="CP 50",'MOD Functions'!R49,IF('!USE ME! !USE ME!'!$F11="CP 60",'MOD Functions'!R50,IF('!USE ME! !USE ME!'!$F11="CP 70",'MOD Functions'!R51,IF('!USE ME! !USE ME!'!$F11="CP 80",'MOD Functions'!R52,IF('!USE ME! !USE ME!'!$F11="CP 90",'MOD Functions'!R53,IF('!USE ME! !USE ME!'!$F11="CP 100",'MOD Functions'!R54,IF('!USE ME! !USE ME!'!$F11="CP 110",'MOD Functions'!R55,IF('!USE ME! !USE ME!'!$F11="CP 120",'MOD Functions'!R56,IF('!USE ME! !USE ME!'!$F11="CP 130",'MOD Functions'!R57,IF('!USE ME! !USE ME!'!$F11="CP 140",'MOD Functions'!R58,IF('!USE ME! !USE ME!'!$F11="CP 150",'MOD Functions'!R59,IF('!USE ME! !USE ME!'!$F11="CP 160",'MOD Functions'!R60,))))))))))))))))</f>
        <v>33</v>
      </c>
      <c r="Q62" s="373"/>
      <c r="R62" s="374"/>
      <c r="S62" s="373">
        <f>IF('!USE ME! !USE ME!'!$F11="CP 10",'MOD Functions'!U45,IF('!USE ME! !USE ME!'!$F11="CP 20",'MOD Functions'!U46,IF('!USE ME! !USE ME!'!$F11="CP 30",'MOD Functions'!U47,IF('!USE ME! !USE ME!'!$F11="CP 40",'MOD Functions'!U48,IF('!USE ME! !USE ME!'!$F11="CP 50",'MOD Functions'!U49,IF('!USE ME! !USE ME!'!$F11="CP 60",'MOD Functions'!U50,IF('!USE ME! !USE ME!'!$F11="CP 70",'MOD Functions'!U51,IF('!USE ME! !USE ME!'!$F11="CP 80",'MOD Functions'!U52,IF('!USE ME! !USE ME!'!$F11="CP 90",'MOD Functions'!U53,IF('!USE ME! !USE ME!'!$F11="CP 100",'MOD Functions'!U54,IF('!USE ME! !USE ME!'!$F11="CP 110",'MOD Functions'!U55,IF('!USE ME! !USE ME!'!$F11="CP 120",'MOD Functions'!U56,IF('!USE ME! !USE ME!'!$F11="CP 130",'MOD Functions'!U57,IF('!USE ME! !USE ME!'!$F11="CP 140",'MOD Functions'!U58,IF('!USE ME! !USE ME!'!$F11="CP 150",'MOD Functions'!U59,IF('!USE ME! !USE ME!'!$F11="CP 160",'MOD Functions'!U60,))))))))))))))))</f>
        <v>263</v>
      </c>
      <c r="T62" s="373"/>
      <c r="U62" s="374"/>
      <c r="V62" s="373">
        <f>IF('!USE ME! !USE ME!'!$F11="CP 10",'MOD Functions'!X45,IF('!USE ME! !USE ME!'!$F11="CP 20",'MOD Functions'!X46,IF('!USE ME! !USE ME!'!$F11="CP 30",'MOD Functions'!X47,IF('!USE ME! !USE ME!'!$F11="CP 40",'MOD Functions'!X48,IF('!USE ME! !USE ME!'!$F11="CP 50",'MOD Functions'!X49,IF('!USE ME! !USE ME!'!$F11="CP 60",'MOD Functions'!X50,IF('!USE ME! !USE ME!'!$F11="CP 70",'MOD Functions'!X51,IF('!USE ME! !USE ME!'!$F11="CP 80",'MOD Functions'!X52,IF('!USE ME! !USE ME!'!$F11="CP 90",'MOD Functions'!X53,IF('!USE ME! !USE ME!'!$F11="CP 100",'MOD Functions'!X54,IF('!USE ME! !USE ME!'!$F11="CP 110",'MOD Functions'!X55,IF('!USE ME! !USE ME!'!$F11="CP 120",'MOD Functions'!X56,IF('!USE ME! !USE ME!'!$F11="CP 130",'MOD Functions'!X57,IF('!USE ME! !USE ME!'!$F11="CP 140",'MOD Functions'!X58,IF('!USE ME! !USE ME!'!$F11="CP 150",'MOD Functions'!X59,IF('!USE ME! !USE ME!'!$F11="CP 160",'MOD Functions'!X60,))))))))))))))))</f>
        <v>0.04</v>
      </c>
      <c r="W62" s="373"/>
      <c r="X62" s="374"/>
      <c r="Y62" s="373">
        <f>IF('!USE ME! !USE ME!'!$F11="CP 10",'MOD Functions'!AA45,IF('!USE ME! !USE ME!'!$F11="CP 20",'MOD Functions'!AA46,IF('!USE ME! !USE ME!'!$F11="CP 30",'MOD Functions'!AA47,IF('!USE ME! !USE ME!'!$F11="CP 40",'MOD Functions'!AA48,IF('!USE ME! !USE ME!'!$F11="CP 50",'MOD Functions'!AA49,IF('!USE ME! !USE ME!'!$F11="CP 60",'MOD Functions'!AA50,IF('!USE ME! !USE ME!'!$F11="CP 70",'MOD Functions'!AA51,IF('!USE ME! !USE ME!'!$F11="CP 80",'MOD Functions'!AA52,IF('!USE ME! !USE ME!'!$F11="CP 90",'MOD Functions'!AA53,IF('!USE ME! !USE ME!'!$F11="CP 100",'MOD Functions'!AA54,IF('!USE ME! !USE ME!'!$F11="CP 110",'MOD Functions'!AA55,IF('!USE ME! !USE ME!'!$F11="CP 120",'MOD Functions'!AA56,IF('!USE ME! !USE ME!'!$F11="CP 130",'MOD Functions'!AA57,IF('!USE ME! !USE ME!'!$F11="CP 140",'MOD Functions'!AA58,IF('!USE ME! !USE ME!'!$F11="CP 150",'MOD Functions'!AA59,IF('!USE ME! !USE ME!'!$F11="CP 160",'MOD Functions'!AA60,))))))))))))))))</f>
        <v>495</v>
      </c>
      <c r="Z62" s="373"/>
      <c r="AA62" s="374"/>
    </row>
    <row r="63" spans="3:27" ht="15.75" thickBot="1">
      <c r="C63" s="381" t="s">
        <v>58</v>
      </c>
      <c r="D63" s="379" t="s">
        <v>167</v>
      </c>
      <c r="E63" s="379"/>
      <c r="F63" s="380"/>
      <c r="G63" s="377" t="s">
        <v>168</v>
      </c>
      <c r="H63" s="376"/>
      <c r="I63" s="378"/>
      <c r="J63" s="377" t="s">
        <v>169</v>
      </c>
      <c r="K63" s="376"/>
      <c r="L63" s="378"/>
      <c r="M63" s="377" t="s">
        <v>170</v>
      </c>
      <c r="N63" s="376"/>
      <c r="O63" s="378"/>
      <c r="P63" s="377" t="s">
        <v>171</v>
      </c>
      <c r="Q63" s="376"/>
      <c r="R63" s="378"/>
      <c r="S63" s="377" t="s">
        <v>172</v>
      </c>
      <c r="T63" s="376"/>
      <c r="U63" s="378"/>
      <c r="V63" s="376" t="s">
        <v>173</v>
      </c>
      <c r="W63" s="376"/>
      <c r="X63" s="376"/>
      <c r="Y63" s="377" t="s">
        <v>174</v>
      </c>
      <c r="Z63" s="376"/>
      <c r="AA63" s="378"/>
    </row>
    <row r="64" spans="3:27" ht="15.75" thickBot="1">
      <c r="C64" s="382"/>
      <c r="D64" s="195" t="s">
        <v>183</v>
      </c>
      <c r="E64" s="195" t="s">
        <v>184</v>
      </c>
      <c r="F64" s="195" t="s">
        <v>185</v>
      </c>
      <c r="G64" s="183" t="s">
        <v>183</v>
      </c>
      <c r="H64" s="183" t="s">
        <v>184</v>
      </c>
      <c r="I64" s="183" t="s">
        <v>185</v>
      </c>
      <c r="J64" s="172" t="s">
        <v>183</v>
      </c>
      <c r="K64" s="172" t="s">
        <v>184</v>
      </c>
      <c r="L64" s="172" t="s">
        <v>185</v>
      </c>
      <c r="M64" s="156" t="s">
        <v>183</v>
      </c>
      <c r="N64" s="156" t="s">
        <v>184</v>
      </c>
      <c r="O64" s="156" t="s">
        <v>185</v>
      </c>
      <c r="P64" s="126" t="s">
        <v>183</v>
      </c>
      <c r="Q64" s="126" t="s">
        <v>184</v>
      </c>
      <c r="R64" s="126" t="s">
        <v>185</v>
      </c>
      <c r="S64" s="136" t="s">
        <v>183</v>
      </c>
      <c r="T64" s="136" t="s">
        <v>184</v>
      </c>
      <c r="U64" s="136" t="s">
        <v>185</v>
      </c>
      <c r="V64" s="262" t="s">
        <v>183</v>
      </c>
      <c r="W64" s="262" t="s">
        <v>184</v>
      </c>
      <c r="X64" s="262" t="s">
        <v>185</v>
      </c>
      <c r="Y64" s="145" t="s">
        <v>183</v>
      </c>
      <c r="Z64" s="145" t="s">
        <v>184</v>
      </c>
      <c r="AA64" s="145" t="s">
        <v>185</v>
      </c>
    </row>
    <row r="65" spans="3:27">
      <c r="C65" s="382"/>
      <c r="D65" s="196">
        <v>1</v>
      </c>
      <c r="E65" s="199">
        <v>0</v>
      </c>
      <c r="F65" s="202"/>
      <c r="G65" s="184">
        <v>1</v>
      </c>
      <c r="H65" s="187">
        <v>0</v>
      </c>
      <c r="I65" s="191"/>
      <c r="J65" s="173">
        <v>1</v>
      </c>
      <c r="K65" s="175">
        <v>0</v>
      </c>
      <c r="L65" s="181"/>
      <c r="M65" s="157">
        <v>1</v>
      </c>
      <c r="N65" s="161">
        <v>0</v>
      </c>
      <c r="O65" s="164"/>
      <c r="P65" s="127">
        <v>1</v>
      </c>
      <c r="Q65" s="130">
        <f>IF(MOD(P65,4)=1,3,IF(MOD(P65,4)=0,1,MOD(P65,4)))</f>
        <v>3</v>
      </c>
      <c r="R65" s="134"/>
      <c r="S65" s="137">
        <v>1</v>
      </c>
      <c r="T65" s="140">
        <v>0</v>
      </c>
      <c r="U65" s="142"/>
      <c r="V65" s="264">
        <v>1</v>
      </c>
      <c r="W65" s="266"/>
      <c r="X65" s="267">
        <v>0.04</v>
      </c>
      <c r="Y65" s="146">
        <v>1</v>
      </c>
      <c r="Z65" s="149">
        <v>0</v>
      </c>
      <c r="AA65" s="152"/>
    </row>
    <row r="66" spans="3:27">
      <c r="C66" s="382"/>
      <c r="D66" s="197">
        <v>2</v>
      </c>
      <c r="E66" s="200">
        <v>3</v>
      </c>
      <c r="F66" s="203">
        <f>SUM(F65+E66)</f>
        <v>3</v>
      </c>
      <c r="G66" s="185">
        <v>2</v>
      </c>
      <c r="H66" s="188">
        <v>22</v>
      </c>
      <c r="I66" s="192">
        <f>SUM(I65+H66)</f>
        <v>22</v>
      </c>
      <c r="J66" s="170">
        <v>2</v>
      </c>
      <c r="K66" s="176">
        <v>16</v>
      </c>
      <c r="L66" s="180">
        <f>SUM(L65+K66)</f>
        <v>16</v>
      </c>
      <c r="M66" s="158">
        <v>2</v>
      </c>
      <c r="N66" s="162">
        <v>3</v>
      </c>
      <c r="O66" s="165">
        <f>SUM(O65+N66)</f>
        <v>3</v>
      </c>
      <c r="P66" s="128">
        <v>2</v>
      </c>
      <c r="Q66" s="120">
        <f>IF(MOD(P66,4)=1,3,IF(MOD(P66,4)=0,1,MOD(P66,4)))</f>
        <v>2</v>
      </c>
      <c r="R66" s="132">
        <f>SUM(R65+Q65)</f>
        <v>3</v>
      </c>
      <c r="S66" s="138">
        <v>2</v>
      </c>
      <c r="T66" s="141">
        <v>15</v>
      </c>
      <c r="U66" s="143">
        <f>SUM(U65+T66)</f>
        <v>15</v>
      </c>
      <c r="V66" s="260">
        <v>2</v>
      </c>
      <c r="W66" s="236"/>
      <c r="X66" s="268">
        <v>0.04</v>
      </c>
      <c r="Y66" s="147">
        <v>2</v>
      </c>
      <c r="Z66" s="150">
        <v>45</v>
      </c>
      <c r="AA66" s="152">
        <f>SUM(AA65+Z66)</f>
        <v>45</v>
      </c>
    </row>
    <row r="67" spans="3:27">
      <c r="C67" s="382"/>
      <c r="D67" s="197">
        <v>3</v>
      </c>
      <c r="E67" s="200">
        <v>2</v>
      </c>
      <c r="F67" s="203">
        <f t="shared" ref="F67:F80" si="28">SUM(F66+E67)</f>
        <v>5</v>
      </c>
      <c r="G67" s="185">
        <v>3</v>
      </c>
      <c r="H67" s="188">
        <v>12</v>
      </c>
      <c r="I67" s="192">
        <f t="shared" ref="I67:I80" si="29">SUM(I66+H67)</f>
        <v>34</v>
      </c>
      <c r="J67" s="170">
        <v>3</v>
      </c>
      <c r="K67" s="177">
        <v>8</v>
      </c>
      <c r="L67" s="180">
        <f t="shared" ref="L67:L80" si="30">SUM(L66+K67)</f>
        <v>24</v>
      </c>
      <c r="M67" s="158">
        <v>3</v>
      </c>
      <c r="N67" s="162">
        <v>2</v>
      </c>
      <c r="O67" s="165">
        <f t="shared" ref="O67:O80" si="31">SUM(O66+N67)</f>
        <v>5</v>
      </c>
      <c r="P67" s="128">
        <v>3</v>
      </c>
      <c r="Q67" s="120">
        <f>IF(MOD(P67,4)=1,3,IF(MOD(P67,4)=0,1,MOD(P67,4)))</f>
        <v>3</v>
      </c>
      <c r="R67" s="132">
        <f>SUM(R66+Q66)</f>
        <v>5</v>
      </c>
      <c r="S67" s="138">
        <v>3</v>
      </c>
      <c r="T67" s="141">
        <v>13</v>
      </c>
      <c r="U67" s="143">
        <f t="shared" ref="U67:U77" si="32">SUM(U66+T67)</f>
        <v>28</v>
      </c>
      <c r="V67" s="260">
        <v>3</v>
      </c>
      <c r="W67" s="236"/>
      <c r="X67" s="268">
        <v>0.04</v>
      </c>
      <c r="Y67" s="147">
        <v>3</v>
      </c>
      <c r="Z67" s="150">
        <v>23</v>
      </c>
      <c r="AA67" s="153">
        <f t="shared" ref="AA67:AA80" si="33">SUM(AA66+Z67)</f>
        <v>68</v>
      </c>
    </row>
    <row r="68" spans="3:27">
      <c r="C68" s="382"/>
      <c r="D68" s="197">
        <v>4</v>
      </c>
      <c r="E68" s="200">
        <v>3</v>
      </c>
      <c r="F68" s="203">
        <f t="shared" si="28"/>
        <v>8</v>
      </c>
      <c r="G68" s="185">
        <v>4</v>
      </c>
      <c r="H68" s="188">
        <v>22</v>
      </c>
      <c r="I68" s="192">
        <f t="shared" si="29"/>
        <v>56</v>
      </c>
      <c r="J68" s="170">
        <v>4</v>
      </c>
      <c r="K68" s="177">
        <v>16</v>
      </c>
      <c r="L68" s="180">
        <f t="shared" si="30"/>
        <v>40</v>
      </c>
      <c r="M68" s="158">
        <v>4</v>
      </c>
      <c r="N68" s="162">
        <v>3</v>
      </c>
      <c r="O68" s="165">
        <f t="shared" si="31"/>
        <v>8</v>
      </c>
      <c r="P68" s="128">
        <v>4</v>
      </c>
      <c r="Q68" s="120">
        <f>IF(MOD(P68,4)=1,3,IF(MOD(P68,4)=0,1,MOD(P68,4)))</f>
        <v>1</v>
      </c>
      <c r="R68" s="132">
        <f t="shared" ref="R68:R79" si="34">SUM(R67+Q67)</f>
        <v>8</v>
      </c>
      <c r="S68" s="138">
        <v>4</v>
      </c>
      <c r="T68" s="141">
        <v>24</v>
      </c>
      <c r="U68" s="143">
        <f t="shared" si="32"/>
        <v>52</v>
      </c>
      <c r="V68" s="260">
        <v>4</v>
      </c>
      <c r="W68" s="236"/>
      <c r="X68" s="268">
        <v>0.04</v>
      </c>
      <c r="Y68" s="147">
        <v>4</v>
      </c>
      <c r="Z68" s="150">
        <v>45</v>
      </c>
      <c r="AA68" s="153">
        <f t="shared" si="33"/>
        <v>113</v>
      </c>
    </row>
    <row r="69" spans="3:27">
      <c r="C69" s="382"/>
      <c r="D69" s="197">
        <v>5</v>
      </c>
      <c r="E69" s="200">
        <v>1</v>
      </c>
      <c r="F69" s="203">
        <f t="shared" si="28"/>
        <v>9</v>
      </c>
      <c r="G69" s="185">
        <v>5</v>
      </c>
      <c r="H69" s="188">
        <v>11</v>
      </c>
      <c r="I69" s="192">
        <f t="shared" si="29"/>
        <v>67</v>
      </c>
      <c r="J69" s="170">
        <v>5</v>
      </c>
      <c r="K69" s="177">
        <v>8</v>
      </c>
      <c r="L69" s="180">
        <f t="shared" si="30"/>
        <v>48</v>
      </c>
      <c r="M69" s="158">
        <v>5</v>
      </c>
      <c r="N69" s="162">
        <v>1</v>
      </c>
      <c r="O69" s="165">
        <f t="shared" si="31"/>
        <v>9</v>
      </c>
      <c r="P69" s="128">
        <v>5</v>
      </c>
      <c r="Q69" s="120">
        <f t="shared" ref="Q69:Q71" si="35">IF(MOD(P69,4)=1,3,IF(MOD(P69,4)=0,1,MOD(P69,4)))</f>
        <v>3</v>
      </c>
      <c r="R69" s="132">
        <f t="shared" si="34"/>
        <v>9</v>
      </c>
      <c r="S69" s="138">
        <v>5</v>
      </c>
      <c r="T69" s="141">
        <v>13</v>
      </c>
      <c r="U69" s="143">
        <f t="shared" si="32"/>
        <v>65</v>
      </c>
      <c r="V69" s="260">
        <v>5</v>
      </c>
      <c r="W69" s="236"/>
      <c r="X69" s="268">
        <v>0.04</v>
      </c>
      <c r="Y69" s="147">
        <v>5</v>
      </c>
      <c r="Z69" s="150">
        <v>22</v>
      </c>
      <c r="AA69" s="153">
        <f t="shared" si="33"/>
        <v>135</v>
      </c>
    </row>
    <row r="70" spans="3:27">
      <c r="C70" s="382"/>
      <c r="D70" s="197">
        <v>6</v>
      </c>
      <c r="E70" s="200">
        <v>3</v>
      </c>
      <c r="F70" s="203">
        <f t="shared" si="28"/>
        <v>12</v>
      </c>
      <c r="G70" s="185">
        <v>6</v>
      </c>
      <c r="H70" s="188">
        <v>23</v>
      </c>
      <c r="I70" s="192">
        <f t="shared" si="29"/>
        <v>90</v>
      </c>
      <c r="J70" s="170">
        <v>6</v>
      </c>
      <c r="K70" s="177">
        <v>16</v>
      </c>
      <c r="L70" s="180">
        <f t="shared" si="30"/>
        <v>64</v>
      </c>
      <c r="M70" s="158">
        <v>6</v>
      </c>
      <c r="N70" s="162">
        <v>3</v>
      </c>
      <c r="O70" s="165">
        <f t="shared" si="31"/>
        <v>12</v>
      </c>
      <c r="P70" s="128">
        <v>6</v>
      </c>
      <c r="Q70" s="120">
        <f t="shared" si="35"/>
        <v>2</v>
      </c>
      <c r="R70" s="132">
        <f t="shared" si="34"/>
        <v>12</v>
      </c>
      <c r="S70" s="138">
        <v>6</v>
      </c>
      <c r="T70" s="141">
        <v>24</v>
      </c>
      <c r="U70" s="143">
        <f t="shared" si="32"/>
        <v>89</v>
      </c>
      <c r="V70" s="260">
        <v>6</v>
      </c>
      <c r="W70" s="236"/>
      <c r="X70" s="268">
        <v>0.04</v>
      </c>
      <c r="Y70" s="147">
        <v>6</v>
      </c>
      <c r="Z70" s="150">
        <v>45</v>
      </c>
      <c r="AA70" s="153">
        <f t="shared" si="33"/>
        <v>180</v>
      </c>
    </row>
    <row r="71" spans="3:27">
      <c r="C71" s="382"/>
      <c r="D71" s="197">
        <v>7</v>
      </c>
      <c r="E71" s="200">
        <v>2</v>
      </c>
      <c r="F71" s="203">
        <f t="shared" si="28"/>
        <v>14</v>
      </c>
      <c r="G71" s="185">
        <v>7</v>
      </c>
      <c r="H71" s="188">
        <v>11</v>
      </c>
      <c r="I71" s="192">
        <f t="shared" si="29"/>
        <v>101</v>
      </c>
      <c r="J71" s="170">
        <v>7</v>
      </c>
      <c r="K71" s="177">
        <v>8</v>
      </c>
      <c r="L71" s="180">
        <f t="shared" si="30"/>
        <v>72</v>
      </c>
      <c r="M71" s="158">
        <v>7</v>
      </c>
      <c r="N71" s="162">
        <v>2</v>
      </c>
      <c r="O71" s="165">
        <f t="shared" si="31"/>
        <v>14</v>
      </c>
      <c r="P71" s="128">
        <v>7</v>
      </c>
      <c r="Q71" s="120">
        <f t="shared" si="35"/>
        <v>3</v>
      </c>
      <c r="R71" s="132">
        <f t="shared" si="34"/>
        <v>14</v>
      </c>
      <c r="S71" s="138">
        <v>7</v>
      </c>
      <c r="T71" s="141">
        <v>13</v>
      </c>
      <c r="U71" s="143">
        <f t="shared" si="32"/>
        <v>102</v>
      </c>
      <c r="V71" s="260">
        <v>7</v>
      </c>
      <c r="W71" s="236"/>
      <c r="X71" s="268">
        <v>0.04</v>
      </c>
      <c r="Y71" s="147">
        <v>7</v>
      </c>
      <c r="Z71" s="150">
        <v>23</v>
      </c>
      <c r="AA71" s="153">
        <f t="shared" si="33"/>
        <v>203</v>
      </c>
    </row>
    <row r="72" spans="3:27">
      <c r="C72" s="382"/>
      <c r="D72" s="197">
        <v>8</v>
      </c>
      <c r="E72" s="200">
        <v>3</v>
      </c>
      <c r="F72" s="203">
        <f t="shared" si="28"/>
        <v>17</v>
      </c>
      <c r="G72" s="185">
        <v>8</v>
      </c>
      <c r="H72" s="188">
        <v>23</v>
      </c>
      <c r="I72" s="192">
        <f t="shared" si="29"/>
        <v>124</v>
      </c>
      <c r="J72" s="170">
        <v>8</v>
      </c>
      <c r="K72" s="177">
        <v>16</v>
      </c>
      <c r="L72" s="180">
        <f t="shared" si="30"/>
        <v>88</v>
      </c>
      <c r="M72" s="158">
        <v>8</v>
      </c>
      <c r="N72" s="162">
        <v>3</v>
      </c>
      <c r="O72" s="165">
        <f t="shared" si="31"/>
        <v>17</v>
      </c>
      <c r="P72" s="128">
        <v>8</v>
      </c>
      <c r="Q72" s="120">
        <f t="shared" ref="Q72:Q80" si="36">IF(MOD(P72,4)=1,3,IF(MOD(P72,4)=0,1,MOD(P72,4)))</f>
        <v>1</v>
      </c>
      <c r="R72" s="132">
        <f t="shared" si="34"/>
        <v>17</v>
      </c>
      <c r="S72" s="138">
        <v>8</v>
      </c>
      <c r="T72" s="141">
        <v>25</v>
      </c>
      <c r="U72" s="143">
        <f t="shared" si="32"/>
        <v>127</v>
      </c>
      <c r="V72" s="260">
        <v>8</v>
      </c>
      <c r="W72" s="236"/>
      <c r="X72" s="268">
        <v>0.04</v>
      </c>
      <c r="Y72" s="147">
        <v>8</v>
      </c>
      <c r="Z72" s="150">
        <v>45</v>
      </c>
      <c r="AA72" s="153">
        <f t="shared" si="33"/>
        <v>248</v>
      </c>
    </row>
    <row r="73" spans="3:27">
      <c r="C73" s="382"/>
      <c r="D73" s="197">
        <v>9</v>
      </c>
      <c r="E73" s="200">
        <v>1</v>
      </c>
      <c r="F73" s="203">
        <f t="shared" si="28"/>
        <v>18</v>
      </c>
      <c r="G73" s="185">
        <v>9</v>
      </c>
      <c r="H73" s="188">
        <v>11</v>
      </c>
      <c r="I73" s="192">
        <f t="shared" si="29"/>
        <v>135</v>
      </c>
      <c r="J73" s="170">
        <v>9</v>
      </c>
      <c r="K73" s="177">
        <v>8</v>
      </c>
      <c r="L73" s="180">
        <f t="shared" si="30"/>
        <v>96</v>
      </c>
      <c r="M73" s="158">
        <v>9</v>
      </c>
      <c r="N73" s="162">
        <v>1</v>
      </c>
      <c r="O73" s="165">
        <f t="shared" si="31"/>
        <v>18</v>
      </c>
      <c r="P73" s="128">
        <v>9</v>
      </c>
      <c r="Q73" s="120">
        <f t="shared" si="36"/>
        <v>3</v>
      </c>
      <c r="R73" s="132">
        <f t="shared" si="34"/>
        <v>18</v>
      </c>
      <c r="S73" s="138">
        <v>9</v>
      </c>
      <c r="T73" s="141">
        <v>12</v>
      </c>
      <c r="U73" s="143">
        <f t="shared" si="32"/>
        <v>139</v>
      </c>
      <c r="V73" s="260">
        <v>9</v>
      </c>
      <c r="W73" s="236"/>
      <c r="X73" s="268">
        <v>0.04</v>
      </c>
      <c r="Y73" s="147">
        <v>9</v>
      </c>
      <c r="Z73" s="150">
        <v>22</v>
      </c>
      <c r="AA73" s="153">
        <f t="shared" si="33"/>
        <v>270</v>
      </c>
    </row>
    <row r="74" spans="3:27">
      <c r="C74" s="382"/>
      <c r="D74" s="197">
        <v>10</v>
      </c>
      <c r="E74" s="200">
        <v>3</v>
      </c>
      <c r="F74" s="203">
        <f t="shared" si="28"/>
        <v>21</v>
      </c>
      <c r="G74" s="185">
        <v>10</v>
      </c>
      <c r="H74" s="188">
        <v>22</v>
      </c>
      <c r="I74" s="192">
        <f t="shared" si="29"/>
        <v>157</v>
      </c>
      <c r="J74" s="170">
        <v>10</v>
      </c>
      <c r="K74" s="177">
        <v>16</v>
      </c>
      <c r="L74" s="180">
        <f t="shared" si="30"/>
        <v>112</v>
      </c>
      <c r="M74" s="158">
        <v>10</v>
      </c>
      <c r="N74" s="162">
        <v>3</v>
      </c>
      <c r="O74" s="165">
        <f t="shared" si="31"/>
        <v>21</v>
      </c>
      <c r="P74" s="128">
        <v>10</v>
      </c>
      <c r="Q74" s="120">
        <f t="shared" si="36"/>
        <v>2</v>
      </c>
      <c r="R74" s="132">
        <f t="shared" si="34"/>
        <v>21</v>
      </c>
      <c r="S74" s="138">
        <v>10</v>
      </c>
      <c r="T74" s="141">
        <v>25</v>
      </c>
      <c r="U74" s="143">
        <f t="shared" si="32"/>
        <v>164</v>
      </c>
      <c r="V74" s="260">
        <v>10</v>
      </c>
      <c r="W74" s="236"/>
      <c r="X74" s="268">
        <v>0.04</v>
      </c>
      <c r="Y74" s="147">
        <v>10</v>
      </c>
      <c r="Z74" s="150">
        <v>45</v>
      </c>
      <c r="AA74" s="153">
        <f t="shared" si="33"/>
        <v>315</v>
      </c>
    </row>
    <row r="75" spans="3:27">
      <c r="C75" s="382"/>
      <c r="D75" s="197">
        <v>11</v>
      </c>
      <c r="E75" s="200">
        <v>2</v>
      </c>
      <c r="F75" s="203">
        <f t="shared" si="28"/>
        <v>23</v>
      </c>
      <c r="G75" s="185">
        <v>11</v>
      </c>
      <c r="H75" s="188">
        <v>12</v>
      </c>
      <c r="I75" s="192">
        <f t="shared" si="29"/>
        <v>169</v>
      </c>
      <c r="J75" s="170">
        <v>11</v>
      </c>
      <c r="K75" s="177">
        <v>8</v>
      </c>
      <c r="L75" s="180">
        <f t="shared" si="30"/>
        <v>120</v>
      </c>
      <c r="M75" s="158">
        <v>11</v>
      </c>
      <c r="N75" s="162">
        <v>2</v>
      </c>
      <c r="O75" s="165">
        <f t="shared" si="31"/>
        <v>23</v>
      </c>
      <c r="P75" s="128">
        <v>11</v>
      </c>
      <c r="Q75" s="120">
        <f t="shared" si="36"/>
        <v>3</v>
      </c>
      <c r="R75" s="132">
        <f t="shared" si="34"/>
        <v>23</v>
      </c>
      <c r="S75" s="138">
        <v>11</v>
      </c>
      <c r="T75" s="141">
        <v>12</v>
      </c>
      <c r="U75" s="143">
        <f t="shared" si="32"/>
        <v>176</v>
      </c>
      <c r="V75" s="260">
        <v>11</v>
      </c>
      <c r="W75" s="236"/>
      <c r="X75" s="268">
        <v>0.04</v>
      </c>
      <c r="Y75" s="147">
        <v>11</v>
      </c>
      <c r="Z75" s="150">
        <v>23</v>
      </c>
      <c r="AA75" s="153">
        <f t="shared" si="33"/>
        <v>338</v>
      </c>
    </row>
    <row r="76" spans="3:27">
      <c r="C76" s="382"/>
      <c r="D76" s="197">
        <v>12</v>
      </c>
      <c r="E76" s="200">
        <v>3</v>
      </c>
      <c r="F76" s="203">
        <f t="shared" si="28"/>
        <v>26</v>
      </c>
      <c r="G76" s="185">
        <v>12</v>
      </c>
      <c r="H76" s="188">
        <v>22</v>
      </c>
      <c r="I76" s="192">
        <f t="shared" si="29"/>
        <v>191</v>
      </c>
      <c r="J76" s="170">
        <v>12</v>
      </c>
      <c r="K76" s="177">
        <v>16</v>
      </c>
      <c r="L76" s="180">
        <f t="shared" si="30"/>
        <v>136</v>
      </c>
      <c r="M76" s="158">
        <v>12</v>
      </c>
      <c r="N76" s="162">
        <v>3</v>
      </c>
      <c r="O76" s="165">
        <f t="shared" si="31"/>
        <v>26</v>
      </c>
      <c r="P76" s="128">
        <v>12</v>
      </c>
      <c r="Q76" s="120">
        <f t="shared" si="36"/>
        <v>1</v>
      </c>
      <c r="R76" s="132">
        <f t="shared" si="34"/>
        <v>26</v>
      </c>
      <c r="S76" s="138">
        <v>12</v>
      </c>
      <c r="T76" s="141">
        <v>25</v>
      </c>
      <c r="U76" s="143">
        <f t="shared" si="32"/>
        <v>201</v>
      </c>
      <c r="V76" s="260">
        <v>12</v>
      </c>
      <c r="W76" s="236"/>
      <c r="X76" s="268">
        <v>0.04</v>
      </c>
      <c r="Y76" s="147">
        <v>12</v>
      </c>
      <c r="Z76" s="150">
        <v>45</v>
      </c>
      <c r="AA76" s="153">
        <f t="shared" si="33"/>
        <v>383</v>
      </c>
    </row>
    <row r="77" spans="3:27">
      <c r="C77" s="382"/>
      <c r="D77" s="197">
        <v>13</v>
      </c>
      <c r="E77" s="200">
        <v>1</v>
      </c>
      <c r="F77" s="203">
        <f t="shared" si="28"/>
        <v>27</v>
      </c>
      <c r="G77" s="185">
        <v>13</v>
      </c>
      <c r="H77" s="188">
        <v>11</v>
      </c>
      <c r="I77" s="192">
        <f t="shared" si="29"/>
        <v>202</v>
      </c>
      <c r="J77" s="170">
        <v>13</v>
      </c>
      <c r="K77" s="177">
        <v>8</v>
      </c>
      <c r="L77" s="180">
        <f t="shared" si="30"/>
        <v>144</v>
      </c>
      <c r="M77" s="158">
        <v>13</v>
      </c>
      <c r="N77" s="162">
        <v>1</v>
      </c>
      <c r="O77" s="165">
        <f t="shared" si="31"/>
        <v>27</v>
      </c>
      <c r="P77" s="128">
        <v>13</v>
      </c>
      <c r="Q77" s="120">
        <f t="shared" si="36"/>
        <v>3</v>
      </c>
      <c r="R77" s="132">
        <f t="shared" si="34"/>
        <v>27</v>
      </c>
      <c r="S77" s="138">
        <v>13</v>
      </c>
      <c r="T77" s="141">
        <v>12</v>
      </c>
      <c r="U77" s="143">
        <f t="shared" si="32"/>
        <v>213</v>
      </c>
      <c r="V77" s="260">
        <v>13</v>
      </c>
      <c r="W77" s="236"/>
      <c r="X77" s="268">
        <v>0.04</v>
      </c>
      <c r="Y77" s="147">
        <v>13</v>
      </c>
      <c r="Z77" s="150">
        <v>22</v>
      </c>
      <c r="AA77" s="153">
        <f t="shared" si="33"/>
        <v>405</v>
      </c>
    </row>
    <row r="78" spans="3:27">
      <c r="C78" s="382"/>
      <c r="D78" s="197">
        <v>14</v>
      </c>
      <c r="E78" s="200">
        <v>3</v>
      </c>
      <c r="F78" s="203">
        <f t="shared" si="28"/>
        <v>30</v>
      </c>
      <c r="G78" s="185">
        <v>14</v>
      </c>
      <c r="H78" s="188">
        <v>23</v>
      </c>
      <c r="I78" s="192">
        <f t="shared" si="29"/>
        <v>225</v>
      </c>
      <c r="J78" s="170">
        <v>14</v>
      </c>
      <c r="K78" s="177">
        <v>16</v>
      </c>
      <c r="L78" s="180">
        <f t="shared" si="30"/>
        <v>160</v>
      </c>
      <c r="M78" s="158">
        <v>14</v>
      </c>
      <c r="N78" s="162">
        <v>3</v>
      </c>
      <c r="O78" s="165">
        <f t="shared" si="31"/>
        <v>30</v>
      </c>
      <c r="P78" s="128">
        <v>14</v>
      </c>
      <c r="Q78" s="120">
        <f t="shared" si="36"/>
        <v>2</v>
      </c>
      <c r="R78" s="132">
        <f t="shared" si="34"/>
        <v>30</v>
      </c>
      <c r="S78" s="138">
        <v>14</v>
      </c>
      <c r="T78" s="141">
        <v>25</v>
      </c>
      <c r="U78" s="143">
        <f>SUM(U77+T78)</f>
        <v>238</v>
      </c>
      <c r="V78" s="260">
        <v>14</v>
      </c>
      <c r="W78" s="236"/>
      <c r="X78" s="268">
        <v>0.04</v>
      </c>
      <c r="Y78" s="147">
        <v>14</v>
      </c>
      <c r="Z78" s="150">
        <v>45</v>
      </c>
      <c r="AA78" s="153">
        <f t="shared" si="33"/>
        <v>450</v>
      </c>
    </row>
    <row r="79" spans="3:27">
      <c r="C79" s="382"/>
      <c r="D79" s="197">
        <v>15</v>
      </c>
      <c r="E79" s="200">
        <v>2</v>
      </c>
      <c r="F79" s="203">
        <f t="shared" si="28"/>
        <v>32</v>
      </c>
      <c r="G79" s="185">
        <v>15</v>
      </c>
      <c r="H79" s="189">
        <v>11</v>
      </c>
      <c r="I79" s="192">
        <f t="shared" si="29"/>
        <v>236</v>
      </c>
      <c r="J79" s="170">
        <v>15</v>
      </c>
      <c r="K79" s="177">
        <v>8</v>
      </c>
      <c r="L79" s="180">
        <f t="shared" si="30"/>
        <v>168</v>
      </c>
      <c r="M79" s="158">
        <v>15</v>
      </c>
      <c r="N79" s="162">
        <v>2</v>
      </c>
      <c r="O79" s="165">
        <f t="shared" si="31"/>
        <v>32</v>
      </c>
      <c r="P79" s="128">
        <v>15</v>
      </c>
      <c r="Q79" s="120">
        <f t="shared" si="36"/>
        <v>3</v>
      </c>
      <c r="R79" s="132">
        <f t="shared" si="34"/>
        <v>32</v>
      </c>
      <c r="S79" s="138">
        <v>15</v>
      </c>
      <c r="T79" s="141">
        <v>12</v>
      </c>
      <c r="U79" s="143">
        <f t="shared" ref="U79:U80" si="37">SUM(U78+T79)</f>
        <v>250</v>
      </c>
      <c r="V79" s="260">
        <v>15</v>
      </c>
      <c r="W79" s="236"/>
      <c r="X79" s="268">
        <v>0.04</v>
      </c>
      <c r="Y79" s="147">
        <v>15</v>
      </c>
      <c r="Z79" s="150">
        <v>23</v>
      </c>
      <c r="AA79" s="153">
        <f t="shared" si="33"/>
        <v>473</v>
      </c>
    </row>
    <row r="80" spans="3:27" ht="15.75" thickBot="1">
      <c r="C80" s="382"/>
      <c r="D80" s="93">
        <v>16</v>
      </c>
      <c r="E80" s="201">
        <v>1</v>
      </c>
      <c r="F80" s="204">
        <f t="shared" si="28"/>
        <v>33</v>
      </c>
      <c r="G80" s="90">
        <v>16</v>
      </c>
      <c r="H80" s="190">
        <v>11</v>
      </c>
      <c r="I80" s="193">
        <f t="shared" si="29"/>
        <v>247</v>
      </c>
      <c r="J80" s="174">
        <v>16</v>
      </c>
      <c r="K80" s="178">
        <v>8</v>
      </c>
      <c r="L80" s="180">
        <f t="shared" si="30"/>
        <v>176</v>
      </c>
      <c r="M80" s="160">
        <v>16</v>
      </c>
      <c r="N80" s="163">
        <v>1</v>
      </c>
      <c r="O80" s="166">
        <f t="shared" si="31"/>
        <v>33</v>
      </c>
      <c r="P80" s="129">
        <v>16</v>
      </c>
      <c r="Q80" s="113">
        <f t="shared" si="36"/>
        <v>1</v>
      </c>
      <c r="R80" s="133">
        <f>SUM(R79+Q80)</f>
        <v>33</v>
      </c>
      <c r="S80" s="139">
        <v>16</v>
      </c>
      <c r="T80" s="7">
        <v>13</v>
      </c>
      <c r="U80" s="143">
        <f t="shared" si="37"/>
        <v>263</v>
      </c>
      <c r="V80" s="265">
        <v>16</v>
      </c>
      <c r="W80" s="237"/>
      <c r="X80" s="269">
        <v>0.04</v>
      </c>
      <c r="Y80" s="148">
        <v>16</v>
      </c>
      <c r="Z80" s="151">
        <v>22</v>
      </c>
      <c r="AA80" s="154">
        <f t="shared" si="33"/>
        <v>495</v>
      </c>
    </row>
    <row r="81" spans="3:27" ht="15.75" thickBot="1">
      <c r="C81" s="382"/>
      <c r="D81" s="372" t="s">
        <v>186</v>
      </c>
      <c r="E81" s="373"/>
      <c r="F81" s="374"/>
      <c r="G81" s="372" t="s">
        <v>186</v>
      </c>
      <c r="H81" s="373"/>
      <c r="I81" s="374"/>
      <c r="J81" s="372" t="s">
        <v>186</v>
      </c>
      <c r="K81" s="373"/>
      <c r="L81" s="374"/>
      <c r="M81" s="372" t="s">
        <v>186</v>
      </c>
      <c r="N81" s="373"/>
      <c r="O81" s="374"/>
      <c r="P81" s="372" t="s">
        <v>186</v>
      </c>
      <c r="Q81" s="373"/>
      <c r="R81" s="374"/>
      <c r="S81" s="372" t="s">
        <v>186</v>
      </c>
      <c r="T81" s="373"/>
      <c r="U81" s="374"/>
      <c r="V81" s="372" t="s">
        <v>186</v>
      </c>
      <c r="W81" s="373"/>
      <c r="X81" s="374"/>
      <c r="Y81" s="372" t="s">
        <v>186</v>
      </c>
      <c r="Z81" s="373"/>
      <c r="AA81" s="374"/>
    </row>
    <row r="82" spans="3:27" ht="15.75" thickBot="1">
      <c r="C82" s="383"/>
      <c r="D82" s="373">
        <f>IF('!USE ME! !USE ME!'!$F12="CP 10",'MOD Functions'!F65,IF('!USE ME! !USE ME!'!$F12="CP 20",'MOD Functions'!F66,IF('!USE ME! !USE ME!'!$F12="CP 30",'MOD Functions'!F67,IF('!USE ME! !USE ME!'!$F12="CP 40",'MOD Functions'!F68,IF('!USE ME! !USE ME!'!$F12="CP 50",'MOD Functions'!F69,IF('!USE ME! !USE ME!'!$F12="CP 60",'MOD Functions'!F70,IF('!USE ME! !USE ME!'!$F12="CP 70",'MOD Functions'!F71,IF('!USE ME! !USE ME!'!$F12="CP 80",'MOD Functions'!F72,IF('!USE ME! !USE ME!'!$F12="CP 90",'MOD Functions'!F73,IF('!USE ME! !USE ME!'!$F12="CP 100",'MOD Functions'!F74,IF('!USE ME! !USE ME!'!$F12="CP 110",'MOD Functions'!F75,IF('!USE ME! !USE ME!'!$F12="CP 120",'MOD Functions'!F76,IF('!USE ME! !USE ME!'!$F12="CP 130",'MOD Functions'!F77,IF('!USE ME! !USE ME!'!$F12="CP 140",'MOD Functions'!F78,IF('!USE ME! !USE ME!'!$F12="CP 150",'MOD Functions'!F79,IF('!USE ME! !USE ME!'!$F12="CP 160",'MOD Functions'!F80,))))))))))))))))</f>
        <v>33</v>
      </c>
      <c r="E82" s="373"/>
      <c r="F82" s="374"/>
      <c r="G82" s="373">
        <f>IF('!USE ME! !USE ME!'!$F12="CP 10",'MOD Functions'!I65,IF('!USE ME! !USE ME!'!$F12="CP 20",'MOD Functions'!I66,IF('!USE ME! !USE ME!'!$F12="CP 30",'MOD Functions'!I67,IF('!USE ME! !USE ME!'!$F12="CP 40",'MOD Functions'!I68,IF('!USE ME! !USE ME!'!$F12="CP 50",'MOD Functions'!I69,IF('!USE ME! !USE ME!'!$F12="CP 60",'MOD Functions'!I70,IF('!USE ME! !USE ME!'!$F12="CP 70",'MOD Functions'!I71,IF('!USE ME! !USE ME!'!$F12="CP 80",'MOD Functions'!I72,IF('!USE ME! !USE ME!'!$F12="CP 90",'MOD Functions'!I73,IF('!USE ME! !USE ME!'!$F12="CP 100",'MOD Functions'!I74,IF('!USE ME! !USE ME!'!$F12="CP 110",'MOD Functions'!I75,IF('!USE ME! !USE ME!'!$F12="CP 120",'MOD Functions'!I76,IF('!USE ME! !USE ME!'!$F12="CP 130",'MOD Functions'!I77,IF('!USE ME! !USE ME!'!$F12="CP 140",'MOD Functions'!I78,IF('!USE ME! !USE ME!'!$F12="CP 150",'MOD Functions'!I79,IF('!USE ME! !USE ME!'!$F12="CP 160",'MOD Functions'!I80,))))))))))))))))</f>
        <v>247</v>
      </c>
      <c r="H82" s="373"/>
      <c r="I82" s="374"/>
      <c r="J82" s="373">
        <f>IF('!USE ME! !USE ME!'!$F12="CP 10",'MOD Functions'!L65,IF('!USE ME! !USE ME!'!$F12="CP 20",'MOD Functions'!L66,IF('!USE ME! !USE ME!'!$F12="CP 30",'MOD Functions'!L67,IF('!USE ME! !USE ME!'!$F12="CP 40",'MOD Functions'!L68,IF('!USE ME! !USE ME!'!$F12="CP 50",'MOD Functions'!L69,IF('!USE ME! !USE ME!'!$F12="CP 60",'MOD Functions'!L70,IF('!USE ME! !USE ME!'!$F12="CP 70",'MOD Functions'!L71,IF('!USE ME! !USE ME!'!$F12="CP 80",'MOD Functions'!L72,IF('!USE ME! !USE ME!'!$F12="CP 90",'MOD Functions'!L73,IF('!USE ME! !USE ME!'!$F12="CP 100",'MOD Functions'!L74,IF('!USE ME! !USE ME!'!$F12="CP 110",'MOD Functions'!L75,IF('!USE ME! !USE ME!'!$F12="CP 120",'MOD Functions'!L76,IF('!USE ME! !USE ME!'!$F12="CP 130",'MOD Functions'!L77,IF('!USE ME! !USE ME!'!$F12="CP 140",'MOD Functions'!L78,IF('!USE ME! !USE ME!'!$F12="CP 150",'MOD Functions'!L79,IF('!USE ME! !USE ME!'!$F12="CP 160",'MOD Functions'!L80,))))))))))))))))</f>
        <v>176</v>
      </c>
      <c r="K82" s="373"/>
      <c r="L82" s="374"/>
      <c r="M82" s="373">
        <f>IF('!USE ME! !USE ME!'!$F12="CP 10",'MOD Functions'!O65,IF('!USE ME! !USE ME!'!$F12="CP 20",'MOD Functions'!O66,IF('!USE ME! !USE ME!'!$F12="CP 30",'MOD Functions'!O67,IF('!USE ME! !USE ME!'!$F12="CP 40",'MOD Functions'!O68,IF('!USE ME! !USE ME!'!$F12="CP 50",'MOD Functions'!O69,IF('!USE ME! !USE ME!'!$F12="CP 60",'MOD Functions'!O70,IF('!USE ME! !USE ME!'!$F12="CP 70",'MOD Functions'!O71,IF('!USE ME! !USE ME!'!$F12="CP 80",'MOD Functions'!O72,IF('!USE ME! !USE ME!'!$F12="CP 90",'MOD Functions'!O73,IF('!USE ME! !USE ME!'!$F12="CP 100",'MOD Functions'!O74,IF('!USE ME! !USE ME!'!$F12="CP 110",'MOD Functions'!O75,IF('!USE ME! !USE ME!'!$F12="CP 120",'MOD Functions'!O76,IF('!USE ME! !USE ME!'!$F12="CP 130",'MOD Functions'!O77,IF('!USE ME! !USE ME!'!$F12="CP 140",'MOD Functions'!O78,IF('!USE ME! !USE ME!'!$F12="CP 150",'MOD Functions'!O79,IF('!USE ME! !USE ME!'!$F12="CP 160",'MOD Functions'!O80,))))))))))))))))</f>
        <v>33</v>
      </c>
      <c r="N82" s="373"/>
      <c r="O82" s="374"/>
      <c r="P82" s="373">
        <f>IF('!USE ME! !USE ME!'!$F12="CP 10",'MOD Functions'!R65,IF('!USE ME! !USE ME!'!$F12="CP 20",'MOD Functions'!R66,IF('!USE ME! !USE ME!'!$F12="CP 30",'MOD Functions'!R67,IF('!USE ME! !USE ME!'!$F12="CP 40",'MOD Functions'!R68,IF('!USE ME! !USE ME!'!$F12="CP 50",'MOD Functions'!R69,IF('!USE ME! !USE ME!'!$F12="CP 60",'MOD Functions'!R70,IF('!USE ME! !USE ME!'!$F12="CP 70",'MOD Functions'!R71,IF('!USE ME! !USE ME!'!$F12="CP 80",'MOD Functions'!R72,IF('!USE ME! !USE ME!'!$F12="CP 90",'MOD Functions'!R73,IF('!USE ME! !USE ME!'!$F12="CP 100",'MOD Functions'!R74,IF('!USE ME! !USE ME!'!$F12="CP 110",'MOD Functions'!R75,IF('!USE ME! !USE ME!'!$F12="CP 120",'MOD Functions'!R76,IF('!USE ME! !USE ME!'!$F12="CP 130",'MOD Functions'!R77,IF('!USE ME! !USE ME!'!$F12="CP 140",'MOD Functions'!R78,IF('!USE ME! !USE ME!'!$F12="CP 150",'MOD Functions'!R79,IF('!USE ME! !USE ME!'!$F12="CP 160",'MOD Functions'!R80,))))))))))))))))</f>
        <v>33</v>
      </c>
      <c r="Q82" s="373"/>
      <c r="R82" s="374"/>
      <c r="S82" s="373">
        <f>IF('!USE ME! !USE ME!'!$F12="CP 10",'MOD Functions'!U65,IF('!USE ME! !USE ME!'!$F12="CP 20",'MOD Functions'!U66,IF('!USE ME! !USE ME!'!$F12="CP 30",'MOD Functions'!U67,IF('!USE ME! !USE ME!'!$F12="CP 40",'MOD Functions'!U68,IF('!USE ME! !USE ME!'!$F12="CP 50",'MOD Functions'!U69,IF('!USE ME! !USE ME!'!$F12="CP 60",'MOD Functions'!U70,IF('!USE ME! !USE ME!'!$F12="CP 70",'MOD Functions'!U71,IF('!USE ME! !USE ME!'!$F12="CP 80",'MOD Functions'!U72,IF('!USE ME! !USE ME!'!$F12="CP 90",'MOD Functions'!U73,IF('!USE ME! !USE ME!'!$F12="CP 100",'MOD Functions'!U74,IF('!USE ME! !USE ME!'!$F12="CP 110",'MOD Functions'!U75,IF('!USE ME! !USE ME!'!$F12="CP 120",'MOD Functions'!U76,IF('!USE ME! !USE ME!'!$F12="CP 130",'MOD Functions'!U77,IF('!USE ME! !USE ME!'!$F12="CP 140",'MOD Functions'!U78,IF('!USE ME! !USE ME!'!$F12="CP 150",'MOD Functions'!U79,IF('!USE ME! !USE ME!'!$F12="CP 160",'MOD Functions'!U80,))))))))))))))))</f>
        <v>263</v>
      </c>
      <c r="T82" s="373"/>
      <c r="U82" s="374"/>
      <c r="V82" s="373">
        <f>IF('!USE ME! !USE ME!'!$F12="CP 10",'MOD Functions'!X65,IF('!USE ME! !USE ME!'!$F12="CP 20",'MOD Functions'!X66,IF('!USE ME! !USE ME!'!$F12="CP 30",'MOD Functions'!X67,IF('!USE ME! !USE ME!'!$F12="CP 40",'MOD Functions'!X68,IF('!USE ME! !USE ME!'!$F12="CP 50",'MOD Functions'!X69,IF('!USE ME! !USE ME!'!$F12="CP 60",'MOD Functions'!X70,IF('!USE ME! !USE ME!'!$F12="CP 70",'MOD Functions'!X71,IF('!USE ME! !USE ME!'!$F12="CP 80",'MOD Functions'!X72,IF('!USE ME! !USE ME!'!$F12="CP 90",'MOD Functions'!X73,IF('!USE ME! !USE ME!'!$F12="CP 100",'MOD Functions'!X74,IF('!USE ME! !USE ME!'!$F12="CP 110",'MOD Functions'!X75,IF('!USE ME! !USE ME!'!$F12="CP 120",'MOD Functions'!X76,IF('!USE ME! !USE ME!'!$F12="CP 130",'MOD Functions'!X77,IF('!USE ME! !USE ME!'!$F12="CP 140",'MOD Functions'!X78,IF('!USE ME! !USE ME!'!$F12="CP 150",'MOD Functions'!X79,IF('!USE ME! !USE ME!'!$F12="CP 160",'MOD Functions'!X80,))))))))))))))))</f>
        <v>0.04</v>
      </c>
      <c r="W82" s="373"/>
      <c r="X82" s="374"/>
      <c r="Y82" s="373">
        <f>IF('!USE ME! !USE ME!'!$F12="CP 10",'MOD Functions'!AA65,IF('!USE ME! !USE ME!'!$F12="CP 20",'MOD Functions'!AA66,IF('!USE ME! !USE ME!'!$F12="CP 30",'MOD Functions'!AA67,IF('!USE ME! !USE ME!'!$F12="CP 40",'MOD Functions'!AA68,IF('!USE ME! !USE ME!'!$F12="CP 50",'MOD Functions'!AA69,IF('!USE ME! !USE ME!'!$F12="CP 60",'MOD Functions'!AA70,IF('!USE ME! !USE ME!'!$F12="CP 70",'MOD Functions'!AA71,IF('!USE ME! !USE ME!'!$F12="CP 80",'MOD Functions'!AA72,IF('!USE ME! !USE ME!'!$F12="CP 90",'MOD Functions'!AA73,IF('!USE ME! !USE ME!'!$F12="CP 100",'MOD Functions'!AA74,IF('!USE ME! !USE ME!'!$F12="CP 110",'MOD Functions'!AA75,IF('!USE ME! !USE ME!'!$F12="CP 120",'MOD Functions'!AA76,IF('!USE ME! !USE ME!'!$F12="CP 130",'MOD Functions'!AA77,IF('!USE ME! !USE ME!'!$F12="CP 140",'MOD Functions'!AA78,IF('!USE ME! !USE ME!'!$F12="CP 150",'MOD Functions'!AA79,IF('!USE ME! !USE ME!'!$F12="CP 160",'MOD Functions'!AA80,))))))))))))))))</f>
        <v>495</v>
      </c>
      <c r="Z82" s="373"/>
      <c r="AA82" s="374"/>
    </row>
    <row r="83" spans="3:27" ht="15.75" thickBot="1">
      <c r="C83" s="381" t="s">
        <v>59</v>
      </c>
      <c r="D83" s="379" t="s">
        <v>167</v>
      </c>
      <c r="E83" s="379"/>
      <c r="F83" s="380"/>
      <c r="G83" s="377" t="s">
        <v>168</v>
      </c>
      <c r="H83" s="376"/>
      <c r="I83" s="378"/>
      <c r="J83" s="377" t="s">
        <v>169</v>
      </c>
      <c r="K83" s="376"/>
      <c r="L83" s="378"/>
      <c r="M83" s="377" t="s">
        <v>170</v>
      </c>
      <c r="N83" s="376"/>
      <c r="O83" s="378"/>
      <c r="P83" s="377" t="s">
        <v>171</v>
      </c>
      <c r="Q83" s="376"/>
      <c r="R83" s="378"/>
      <c r="S83" s="377" t="s">
        <v>172</v>
      </c>
      <c r="T83" s="376"/>
      <c r="U83" s="378"/>
      <c r="V83" s="376" t="s">
        <v>173</v>
      </c>
      <c r="W83" s="376"/>
      <c r="X83" s="376"/>
      <c r="Y83" s="377" t="s">
        <v>174</v>
      </c>
      <c r="Z83" s="376"/>
      <c r="AA83" s="378"/>
    </row>
    <row r="84" spans="3:27" ht="15.75" thickBot="1">
      <c r="C84" s="382"/>
      <c r="D84" s="195" t="s">
        <v>183</v>
      </c>
      <c r="E84" s="195" t="s">
        <v>184</v>
      </c>
      <c r="F84" s="195" t="s">
        <v>185</v>
      </c>
      <c r="G84" s="183" t="s">
        <v>183</v>
      </c>
      <c r="H84" s="183" t="s">
        <v>184</v>
      </c>
      <c r="I84" s="183" t="s">
        <v>185</v>
      </c>
      <c r="J84" s="172" t="s">
        <v>183</v>
      </c>
      <c r="K84" s="172" t="s">
        <v>184</v>
      </c>
      <c r="L84" s="172" t="s">
        <v>185</v>
      </c>
      <c r="M84" s="156" t="s">
        <v>183</v>
      </c>
      <c r="N84" s="156" t="s">
        <v>184</v>
      </c>
      <c r="O84" s="156" t="s">
        <v>185</v>
      </c>
      <c r="P84" s="126" t="s">
        <v>183</v>
      </c>
      <c r="Q84" s="126" t="s">
        <v>184</v>
      </c>
      <c r="R84" s="126" t="s">
        <v>185</v>
      </c>
      <c r="S84" s="136" t="s">
        <v>183</v>
      </c>
      <c r="T84" s="136" t="s">
        <v>184</v>
      </c>
      <c r="U84" s="136" t="s">
        <v>185</v>
      </c>
      <c r="V84" s="262" t="s">
        <v>183</v>
      </c>
      <c r="W84" s="262" t="s">
        <v>184</v>
      </c>
      <c r="X84" s="262" t="s">
        <v>185</v>
      </c>
      <c r="Y84" s="145" t="s">
        <v>183</v>
      </c>
      <c r="Z84" s="145" t="s">
        <v>184</v>
      </c>
      <c r="AA84" s="145" t="s">
        <v>185</v>
      </c>
    </row>
    <row r="85" spans="3:27">
      <c r="C85" s="382"/>
      <c r="D85" s="196">
        <v>1</v>
      </c>
      <c r="E85" s="199">
        <v>0</v>
      </c>
      <c r="F85" s="202"/>
      <c r="G85" s="184">
        <v>1</v>
      </c>
      <c r="H85" s="187">
        <v>0</v>
      </c>
      <c r="I85" s="191"/>
      <c r="J85" s="173">
        <v>1</v>
      </c>
      <c r="K85" s="175">
        <v>0</v>
      </c>
      <c r="L85" s="181"/>
      <c r="M85" s="157">
        <v>1</v>
      </c>
      <c r="N85" s="161">
        <v>0</v>
      </c>
      <c r="O85" s="164"/>
      <c r="P85" s="127">
        <v>1</v>
      </c>
      <c r="Q85" s="130">
        <f>IF(MOD(P85,4)=1,3,IF(MOD(P85,4)=0,1,MOD(P85,4)))</f>
        <v>3</v>
      </c>
      <c r="R85" s="134"/>
      <c r="S85" s="137">
        <v>1</v>
      </c>
      <c r="T85" s="140">
        <v>0</v>
      </c>
      <c r="U85" s="142"/>
      <c r="V85" s="264">
        <v>1</v>
      </c>
      <c r="W85" s="266"/>
      <c r="X85" s="267">
        <v>0.04</v>
      </c>
      <c r="Y85" s="146">
        <v>1</v>
      </c>
      <c r="Z85" s="149">
        <v>0</v>
      </c>
      <c r="AA85" s="152"/>
    </row>
    <row r="86" spans="3:27">
      <c r="C86" s="382"/>
      <c r="D86" s="197">
        <v>2</v>
      </c>
      <c r="E86" s="200">
        <v>3</v>
      </c>
      <c r="F86" s="203">
        <f>SUM(F85+E86)</f>
        <v>3</v>
      </c>
      <c r="G86" s="185">
        <v>2</v>
      </c>
      <c r="H86" s="188">
        <v>22</v>
      </c>
      <c r="I86" s="192">
        <f>SUM(I85+H86)</f>
        <v>22</v>
      </c>
      <c r="J86" s="170">
        <v>2</v>
      </c>
      <c r="K86" s="176">
        <v>16</v>
      </c>
      <c r="L86" s="180">
        <f>SUM(L85+K86)</f>
        <v>16</v>
      </c>
      <c r="M86" s="158">
        <v>2</v>
      </c>
      <c r="N86" s="162">
        <v>3</v>
      </c>
      <c r="O86" s="165">
        <f>SUM(O85+N86)</f>
        <v>3</v>
      </c>
      <c r="P86" s="128">
        <v>2</v>
      </c>
      <c r="Q86" s="120">
        <f>IF(MOD(P86,4)=1,3,IF(MOD(P86,4)=0,1,MOD(P86,4)))</f>
        <v>2</v>
      </c>
      <c r="R86" s="132">
        <f>SUM(R85+Q85)</f>
        <v>3</v>
      </c>
      <c r="S86" s="138">
        <v>2</v>
      </c>
      <c r="T86" s="141">
        <v>15</v>
      </c>
      <c r="U86" s="143">
        <f>SUM(U85+T86)</f>
        <v>15</v>
      </c>
      <c r="V86" s="260">
        <v>2</v>
      </c>
      <c r="W86" s="236"/>
      <c r="X86" s="268">
        <v>0.04</v>
      </c>
      <c r="Y86" s="147">
        <v>2</v>
      </c>
      <c r="Z86" s="150">
        <v>45</v>
      </c>
      <c r="AA86" s="152">
        <f>SUM(AA85+Z86)</f>
        <v>45</v>
      </c>
    </row>
    <row r="87" spans="3:27">
      <c r="C87" s="382"/>
      <c r="D87" s="197">
        <v>3</v>
      </c>
      <c r="E87" s="200">
        <v>2</v>
      </c>
      <c r="F87" s="203">
        <f t="shared" ref="F87:F100" si="38">SUM(F86+E87)</f>
        <v>5</v>
      </c>
      <c r="G87" s="185">
        <v>3</v>
      </c>
      <c r="H87" s="188">
        <v>12</v>
      </c>
      <c r="I87" s="192">
        <f t="shared" ref="I87:I100" si="39">SUM(I86+H87)</f>
        <v>34</v>
      </c>
      <c r="J87" s="170">
        <v>3</v>
      </c>
      <c r="K87" s="177">
        <v>8</v>
      </c>
      <c r="L87" s="180">
        <f t="shared" ref="L87:L100" si="40">SUM(L86+K87)</f>
        <v>24</v>
      </c>
      <c r="M87" s="158">
        <v>3</v>
      </c>
      <c r="N87" s="162">
        <v>2</v>
      </c>
      <c r="O87" s="165">
        <f t="shared" ref="O87:O100" si="41">SUM(O86+N87)</f>
        <v>5</v>
      </c>
      <c r="P87" s="128">
        <v>3</v>
      </c>
      <c r="Q87" s="120">
        <f>IF(MOD(P87,4)=1,3,IF(MOD(P87,4)=0,1,MOD(P87,4)))</f>
        <v>3</v>
      </c>
      <c r="R87" s="132">
        <f>SUM(R86+Q86)</f>
        <v>5</v>
      </c>
      <c r="S87" s="138">
        <v>3</v>
      </c>
      <c r="T87" s="141">
        <v>13</v>
      </c>
      <c r="U87" s="143">
        <f t="shared" ref="U87:U97" si="42">SUM(U86+T87)</f>
        <v>28</v>
      </c>
      <c r="V87" s="260">
        <v>3</v>
      </c>
      <c r="W87" s="236"/>
      <c r="X87" s="268">
        <v>0.04</v>
      </c>
      <c r="Y87" s="147">
        <v>3</v>
      </c>
      <c r="Z87" s="150">
        <v>23</v>
      </c>
      <c r="AA87" s="153">
        <f t="shared" ref="AA87:AA100" si="43">SUM(AA86+Z87)</f>
        <v>68</v>
      </c>
    </row>
    <row r="88" spans="3:27">
      <c r="C88" s="382"/>
      <c r="D88" s="197">
        <v>4</v>
      </c>
      <c r="E88" s="200">
        <v>3</v>
      </c>
      <c r="F88" s="203">
        <f t="shared" si="38"/>
        <v>8</v>
      </c>
      <c r="G88" s="185">
        <v>4</v>
      </c>
      <c r="H88" s="188">
        <v>22</v>
      </c>
      <c r="I88" s="192">
        <f t="shared" si="39"/>
        <v>56</v>
      </c>
      <c r="J88" s="170">
        <v>4</v>
      </c>
      <c r="K88" s="177">
        <v>16</v>
      </c>
      <c r="L88" s="180">
        <f t="shared" si="40"/>
        <v>40</v>
      </c>
      <c r="M88" s="158">
        <v>4</v>
      </c>
      <c r="N88" s="162">
        <v>3</v>
      </c>
      <c r="O88" s="165">
        <f t="shared" si="41"/>
        <v>8</v>
      </c>
      <c r="P88" s="128">
        <v>4</v>
      </c>
      <c r="Q88" s="120">
        <f>IF(MOD(P88,4)=1,3,IF(MOD(P88,4)=0,1,MOD(P88,4)))</f>
        <v>1</v>
      </c>
      <c r="R88" s="132">
        <f t="shared" ref="R88:R99" si="44">SUM(R87+Q87)</f>
        <v>8</v>
      </c>
      <c r="S88" s="138">
        <v>4</v>
      </c>
      <c r="T88" s="141">
        <v>24</v>
      </c>
      <c r="U88" s="143">
        <f t="shared" si="42"/>
        <v>52</v>
      </c>
      <c r="V88" s="260">
        <v>4</v>
      </c>
      <c r="W88" s="236"/>
      <c r="X88" s="268">
        <v>0.04</v>
      </c>
      <c r="Y88" s="147">
        <v>4</v>
      </c>
      <c r="Z88" s="150">
        <v>45</v>
      </c>
      <c r="AA88" s="153">
        <f t="shared" si="43"/>
        <v>113</v>
      </c>
    </row>
    <row r="89" spans="3:27">
      <c r="C89" s="382"/>
      <c r="D89" s="197">
        <v>5</v>
      </c>
      <c r="E89" s="200">
        <v>1</v>
      </c>
      <c r="F89" s="203">
        <f t="shared" si="38"/>
        <v>9</v>
      </c>
      <c r="G89" s="185">
        <v>5</v>
      </c>
      <c r="H89" s="188">
        <v>11</v>
      </c>
      <c r="I89" s="192">
        <f t="shared" si="39"/>
        <v>67</v>
      </c>
      <c r="J89" s="170">
        <v>5</v>
      </c>
      <c r="K89" s="177">
        <v>8</v>
      </c>
      <c r="L89" s="180">
        <f t="shared" si="40"/>
        <v>48</v>
      </c>
      <c r="M89" s="158">
        <v>5</v>
      </c>
      <c r="N89" s="162">
        <v>1</v>
      </c>
      <c r="O89" s="165">
        <f t="shared" si="41"/>
        <v>9</v>
      </c>
      <c r="P89" s="128">
        <v>5</v>
      </c>
      <c r="Q89" s="120">
        <f t="shared" ref="Q89:Q91" si="45">IF(MOD(P89,4)=1,3,IF(MOD(P89,4)=0,1,MOD(P89,4)))</f>
        <v>3</v>
      </c>
      <c r="R89" s="132">
        <f t="shared" si="44"/>
        <v>9</v>
      </c>
      <c r="S89" s="138">
        <v>5</v>
      </c>
      <c r="T89" s="141">
        <v>13</v>
      </c>
      <c r="U89" s="143">
        <f t="shared" si="42"/>
        <v>65</v>
      </c>
      <c r="V89" s="260">
        <v>5</v>
      </c>
      <c r="W89" s="236"/>
      <c r="X89" s="268">
        <v>0.04</v>
      </c>
      <c r="Y89" s="147">
        <v>5</v>
      </c>
      <c r="Z89" s="150">
        <v>22</v>
      </c>
      <c r="AA89" s="153">
        <f t="shared" si="43"/>
        <v>135</v>
      </c>
    </row>
    <row r="90" spans="3:27">
      <c r="C90" s="382"/>
      <c r="D90" s="197">
        <v>6</v>
      </c>
      <c r="E90" s="200">
        <v>3</v>
      </c>
      <c r="F90" s="203">
        <f t="shared" si="38"/>
        <v>12</v>
      </c>
      <c r="G90" s="185">
        <v>6</v>
      </c>
      <c r="H90" s="188">
        <v>23</v>
      </c>
      <c r="I90" s="192">
        <f t="shared" si="39"/>
        <v>90</v>
      </c>
      <c r="J90" s="170">
        <v>6</v>
      </c>
      <c r="K90" s="177">
        <v>16</v>
      </c>
      <c r="L90" s="180">
        <f t="shared" si="40"/>
        <v>64</v>
      </c>
      <c r="M90" s="158">
        <v>6</v>
      </c>
      <c r="N90" s="162">
        <v>3</v>
      </c>
      <c r="O90" s="165">
        <f t="shared" si="41"/>
        <v>12</v>
      </c>
      <c r="P90" s="128">
        <v>6</v>
      </c>
      <c r="Q90" s="120">
        <f t="shared" si="45"/>
        <v>2</v>
      </c>
      <c r="R90" s="132">
        <f t="shared" si="44"/>
        <v>12</v>
      </c>
      <c r="S90" s="138">
        <v>6</v>
      </c>
      <c r="T90" s="141">
        <v>24</v>
      </c>
      <c r="U90" s="143">
        <f t="shared" si="42"/>
        <v>89</v>
      </c>
      <c r="V90" s="260">
        <v>6</v>
      </c>
      <c r="W90" s="236"/>
      <c r="X90" s="268">
        <v>0.04</v>
      </c>
      <c r="Y90" s="147">
        <v>6</v>
      </c>
      <c r="Z90" s="150">
        <v>45</v>
      </c>
      <c r="AA90" s="153">
        <f t="shared" si="43"/>
        <v>180</v>
      </c>
    </row>
    <row r="91" spans="3:27">
      <c r="C91" s="382"/>
      <c r="D91" s="197">
        <v>7</v>
      </c>
      <c r="E91" s="200">
        <v>2</v>
      </c>
      <c r="F91" s="203">
        <f t="shared" si="38"/>
        <v>14</v>
      </c>
      <c r="G91" s="185">
        <v>7</v>
      </c>
      <c r="H91" s="188">
        <v>11</v>
      </c>
      <c r="I91" s="192">
        <f t="shared" si="39"/>
        <v>101</v>
      </c>
      <c r="J91" s="170">
        <v>7</v>
      </c>
      <c r="K91" s="177">
        <v>8</v>
      </c>
      <c r="L91" s="180">
        <f t="shared" si="40"/>
        <v>72</v>
      </c>
      <c r="M91" s="158">
        <v>7</v>
      </c>
      <c r="N91" s="162">
        <v>2</v>
      </c>
      <c r="O91" s="165">
        <f t="shared" si="41"/>
        <v>14</v>
      </c>
      <c r="P91" s="128">
        <v>7</v>
      </c>
      <c r="Q91" s="120">
        <f t="shared" si="45"/>
        <v>3</v>
      </c>
      <c r="R91" s="132">
        <f t="shared" si="44"/>
        <v>14</v>
      </c>
      <c r="S91" s="138">
        <v>7</v>
      </c>
      <c r="T91" s="141">
        <v>13</v>
      </c>
      <c r="U91" s="143">
        <f t="shared" si="42"/>
        <v>102</v>
      </c>
      <c r="V91" s="260">
        <v>7</v>
      </c>
      <c r="W91" s="236"/>
      <c r="X91" s="268">
        <v>0.04</v>
      </c>
      <c r="Y91" s="147">
        <v>7</v>
      </c>
      <c r="Z91" s="150">
        <v>23</v>
      </c>
      <c r="AA91" s="153">
        <f t="shared" si="43"/>
        <v>203</v>
      </c>
    </row>
    <row r="92" spans="3:27">
      <c r="C92" s="382"/>
      <c r="D92" s="197">
        <v>8</v>
      </c>
      <c r="E92" s="200">
        <v>3</v>
      </c>
      <c r="F92" s="203">
        <f t="shared" si="38"/>
        <v>17</v>
      </c>
      <c r="G92" s="185">
        <v>8</v>
      </c>
      <c r="H92" s="188">
        <v>23</v>
      </c>
      <c r="I92" s="192">
        <f t="shared" si="39"/>
        <v>124</v>
      </c>
      <c r="J92" s="170">
        <v>8</v>
      </c>
      <c r="K92" s="177">
        <v>16</v>
      </c>
      <c r="L92" s="180">
        <f t="shared" si="40"/>
        <v>88</v>
      </c>
      <c r="M92" s="158">
        <v>8</v>
      </c>
      <c r="N92" s="162">
        <v>3</v>
      </c>
      <c r="O92" s="165">
        <f t="shared" si="41"/>
        <v>17</v>
      </c>
      <c r="P92" s="128">
        <v>8</v>
      </c>
      <c r="Q92" s="120">
        <f t="shared" ref="Q92:Q100" si="46">IF(MOD(P92,4)=1,3,IF(MOD(P92,4)=0,1,MOD(P92,4)))</f>
        <v>1</v>
      </c>
      <c r="R92" s="132">
        <f t="shared" si="44"/>
        <v>17</v>
      </c>
      <c r="S92" s="138">
        <v>8</v>
      </c>
      <c r="T92" s="141">
        <v>25</v>
      </c>
      <c r="U92" s="143">
        <f t="shared" si="42"/>
        <v>127</v>
      </c>
      <c r="V92" s="260">
        <v>8</v>
      </c>
      <c r="W92" s="236"/>
      <c r="X92" s="268">
        <v>0.04</v>
      </c>
      <c r="Y92" s="147">
        <v>8</v>
      </c>
      <c r="Z92" s="150">
        <v>45</v>
      </c>
      <c r="AA92" s="153">
        <f t="shared" si="43"/>
        <v>248</v>
      </c>
    </row>
    <row r="93" spans="3:27">
      <c r="C93" s="382"/>
      <c r="D93" s="197">
        <v>9</v>
      </c>
      <c r="E93" s="200">
        <v>1</v>
      </c>
      <c r="F93" s="203">
        <f t="shared" si="38"/>
        <v>18</v>
      </c>
      <c r="G93" s="185">
        <v>9</v>
      </c>
      <c r="H93" s="188">
        <v>11</v>
      </c>
      <c r="I93" s="192">
        <f t="shared" si="39"/>
        <v>135</v>
      </c>
      <c r="J93" s="170">
        <v>9</v>
      </c>
      <c r="K93" s="177">
        <v>8</v>
      </c>
      <c r="L93" s="180">
        <f t="shared" si="40"/>
        <v>96</v>
      </c>
      <c r="M93" s="158">
        <v>9</v>
      </c>
      <c r="N93" s="162">
        <v>1</v>
      </c>
      <c r="O93" s="165">
        <f t="shared" si="41"/>
        <v>18</v>
      </c>
      <c r="P93" s="128">
        <v>9</v>
      </c>
      <c r="Q93" s="120">
        <f t="shared" si="46"/>
        <v>3</v>
      </c>
      <c r="R93" s="132">
        <f t="shared" si="44"/>
        <v>18</v>
      </c>
      <c r="S93" s="138">
        <v>9</v>
      </c>
      <c r="T93" s="141">
        <v>12</v>
      </c>
      <c r="U93" s="143">
        <f t="shared" si="42"/>
        <v>139</v>
      </c>
      <c r="V93" s="260">
        <v>9</v>
      </c>
      <c r="W93" s="236"/>
      <c r="X93" s="268">
        <v>0.04</v>
      </c>
      <c r="Y93" s="147">
        <v>9</v>
      </c>
      <c r="Z93" s="150">
        <v>22</v>
      </c>
      <c r="AA93" s="153">
        <f t="shared" si="43"/>
        <v>270</v>
      </c>
    </row>
    <row r="94" spans="3:27">
      <c r="C94" s="382"/>
      <c r="D94" s="197">
        <v>10</v>
      </c>
      <c r="E94" s="200">
        <v>3</v>
      </c>
      <c r="F94" s="203">
        <f t="shared" si="38"/>
        <v>21</v>
      </c>
      <c r="G94" s="185">
        <v>10</v>
      </c>
      <c r="H94" s="188">
        <v>22</v>
      </c>
      <c r="I94" s="192">
        <f t="shared" si="39"/>
        <v>157</v>
      </c>
      <c r="J94" s="170">
        <v>10</v>
      </c>
      <c r="K94" s="177">
        <v>16</v>
      </c>
      <c r="L94" s="180">
        <f t="shared" si="40"/>
        <v>112</v>
      </c>
      <c r="M94" s="158">
        <v>10</v>
      </c>
      <c r="N94" s="162">
        <v>3</v>
      </c>
      <c r="O94" s="165">
        <f t="shared" si="41"/>
        <v>21</v>
      </c>
      <c r="P94" s="128">
        <v>10</v>
      </c>
      <c r="Q94" s="120">
        <f t="shared" si="46"/>
        <v>2</v>
      </c>
      <c r="R94" s="132">
        <f t="shared" si="44"/>
        <v>21</v>
      </c>
      <c r="S94" s="138">
        <v>10</v>
      </c>
      <c r="T94" s="141">
        <v>25</v>
      </c>
      <c r="U94" s="143">
        <f t="shared" si="42"/>
        <v>164</v>
      </c>
      <c r="V94" s="260">
        <v>10</v>
      </c>
      <c r="W94" s="236"/>
      <c r="X94" s="268">
        <v>0.04</v>
      </c>
      <c r="Y94" s="147">
        <v>10</v>
      </c>
      <c r="Z94" s="150">
        <v>45</v>
      </c>
      <c r="AA94" s="153">
        <f t="shared" si="43"/>
        <v>315</v>
      </c>
    </row>
    <row r="95" spans="3:27">
      <c r="C95" s="382"/>
      <c r="D95" s="197">
        <v>11</v>
      </c>
      <c r="E95" s="200">
        <v>2</v>
      </c>
      <c r="F95" s="203">
        <f t="shared" si="38"/>
        <v>23</v>
      </c>
      <c r="G95" s="185">
        <v>11</v>
      </c>
      <c r="H95" s="188">
        <v>12</v>
      </c>
      <c r="I95" s="192">
        <f t="shared" si="39"/>
        <v>169</v>
      </c>
      <c r="J95" s="170">
        <v>11</v>
      </c>
      <c r="K95" s="177">
        <v>8</v>
      </c>
      <c r="L95" s="180">
        <f t="shared" si="40"/>
        <v>120</v>
      </c>
      <c r="M95" s="158">
        <v>11</v>
      </c>
      <c r="N95" s="162">
        <v>2</v>
      </c>
      <c r="O95" s="165">
        <f t="shared" si="41"/>
        <v>23</v>
      </c>
      <c r="P95" s="128">
        <v>11</v>
      </c>
      <c r="Q95" s="120">
        <f t="shared" si="46"/>
        <v>3</v>
      </c>
      <c r="R95" s="132">
        <f t="shared" si="44"/>
        <v>23</v>
      </c>
      <c r="S95" s="138">
        <v>11</v>
      </c>
      <c r="T95" s="141">
        <v>12</v>
      </c>
      <c r="U95" s="143">
        <f t="shared" si="42"/>
        <v>176</v>
      </c>
      <c r="V95" s="260">
        <v>11</v>
      </c>
      <c r="W95" s="236"/>
      <c r="X95" s="268">
        <v>0.04</v>
      </c>
      <c r="Y95" s="147">
        <v>11</v>
      </c>
      <c r="Z95" s="150">
        <v>23</v>
      </c>
      <c r="AA95" s="153">
        <f t="shared" si="43"/>
        <v>338</v>
      </c>
    </row>
    <row r="96" spans="3:27">
      <c r="C96" s="382"/>
      <c r="D96" s="197">
        <v>12</v>
      </c>
      <c r="E96" s="200">
        <v>3</v>
      </c>
      <c r="F96" s="203">
        <f t="shared" si="38"/>
        <v>26</v>
      </c>
      <c r="G96" s="185">
        <v>12</v>
      </c>
      <c r="H96" s="188">
        <v>22</v>
      </c>
      <c r="I96" s="192">
        <f t="shared" si="39"/>
        <v>191</v>
      </c>
      <c r="J96" s="170">
        <v>12</v>
      </c>
      <c r="K96" s="177">
        <v>16</v>
      </c>
      <c r="L96" s="180">
        <f t="shared" si="40"/>
        <v>136</v>
      </c>
      <c r="M96" s="158">
        <v>12</v>
      </c>
      <c r="N96" s="162">
        <v>3</v>
      </c>
      <c r="O96" s="165">
        <f t="shared" si="41"/>
        <v>26</v>
      </c>
      <c r="P96" s="128">
        <v>12</v>
      </c>
      <c r="Q96" s="120">
        <f t="shared" si="46"/>
        <v>1</v>
      </c>
      <c r="R96" s="132">
        <f t="shared" si="44"/>
        <v>26</v>
      </c>
      <c r="S96" s="138">
        <v>12</v>
      </c>
      <c r="T96" s="141">
        <v>25</v>
      </c>
      <c r="U96" s="143">
        <f t="shared" si="42"/>
        <v>201</v>
      </c>
      <c r="V96" s="260">
        <v>12</v>
      </c>
      <c r="W96" s="236"/>
      <c r="X96" s="268">
        <v>0.04</v>
      </c>
      <c r="Y96" s="147">
        <v>12</v>
      </c>
      <c r="Z96" s="150">
        <v>45</v>
      </c>
      <c r="AA96" s="153">
        <f t="shared" si="43"/>
        <v>383</v>
      </c>
    </row>
    <row r="97" spans="3:27">
      <c r="C97" s="382"/>
      <c r="D97" s="197">
        <v>13</v>
      </c>
      <c r="E97" s="200">
        <v>1</v>
      </c>
      <c r="F97" s="203">
        <f t="shared" si="38"/>
        <v>27</v>
      </c>
      <c r="G97" s="185">
        <v>13</v>
      </c>
      <c r="H97" s="188">
        <v>11</v>
      </c>
      <c r="I97" s="192">
        <f t="shared" si="39"/>
        <v>202</v>
      </c>
      <c r="J97" s="170">
        <v>13</v>
      </c>
      <c r="K97" s="177">
        <v>8</v>
      </c>
      <c r="L97" s="180">
        <f t="shared" si="40"/>
        <v>144</v>
      </c>
      <c r="M97" s="158">
        <v>13</v>
      </c>
      <c r="N97" s="162">
        <v>1</v>
      </c>
      <c r="O97" s="165">
        <f t="shared" si="41"/>
        <v>27</v>
      </c>
      <c r="P97" s="128">
        <v>13</v>
      </c>
      <c r="Q97" s="120">
        <f t="shared" si="46"/>
        <v>3</v>
      </c>
      <c r="R97" s="132">
        <f t="shared" si="44"/>
        <v>27</v>
      </c>
      <c r="S97" s="138">
        <v>13</v>
      </c>
      <c r="T97" s="141">
        <v>12</v>
      </c>
      <c r="U97" s="143">
        <f t="shared" si="42"/>
        <v>213</v>
      </c>
      <c r="V97" s="260">
        <v>13</v>
      </c>
      <c r="W97" s="236"/>
      <c r="X97" s="268">
        <v>0.04</v>
      </c>
      <c r="Y97" s="147">
        <v>13</v>
      </c>
      <c r="Z97" s="150">
        <v>22</v>
      </c>
      <c r="AA97" s="153">
        <f t="shared" si="43"/>
        <v>405</v>
      </c>
    </row>
    <row r="98" spans="3:27">
      <c r="C98" s="382"/>
      <c r="D98" s="197">
        <v>14</v>
      </c>
      <c r="E98" s="200">
        <v>3</v>
      </c>
      <c r="F98" s="203">
        <f t="shared" si="38"/>
        <v>30</v>
      </c>
      <c r="G98" s="185">
        <v>14</v>
      </c>
      <c r="H98" s="188">
        <v>23</v>
      </c>
      <c r="I98" s="192">
        <f t="shared" si="39"/>
        <v>225</v>
      </c>
      <c r="J98" s="170">
        <v>14</v>
      </c>
      <c r="K98" s="177">
        <v>16</v>
      </c>
      <c r="L98" s="180">
        <f t="shared" si="40"/>
        <v>160</v>
      </c>
      <c r="M98" s="158">
        <v>14</v>
      </c>
      <c r="N98" s="162">
        <v>3</v>
      </c>
      <c r="O98" s="165">
        <f t="shared" si="41"/>
        <v>30</v>
      </c>
      <c r="P98" s="128">
        <v>14</v>
      </c>
      <c r="Q98" s="120">
        <f t="shared" si="46"/>
        <v>2</v>
      </c>
      <c r="R98" s="132">
        <f t="shared" si="44"/>
        <v>30</v>
      </c>
      <c r="S98" s="138">
        <v>14</v>
      </c>
      <c r="T98" s="141">
        <v>25</v>
      </c>
      <c r="U98" s="143">
        <f>SUM(U97+T98)</f>
        <v>238</v>
      </c>
      <c r="V98" s="260">
        <v>14</v>
      </c>
      <c r="W98" s="236"/>
      <c r="X98" s="268">
        <v>0.04</v>
      </c>
      <c r="Y98" s="147">
        <v>14</v>
      </c>
      <c r="Z98" s="150">
        <v>45</v>
      </c>
      <c r="AA98" s="153">
        <f t="shared" si="43"/>
        <v>450</v>
      </c>
    </row>
    <row r="99" spans="3:27">
      <c r="C99" s="382"/>
      <c r="D99" s="197">
        <v>15</v>
      </c>
      <c r="E99" s="200">
        <v>2</v>
      </c>
      <c r="F99" s="203">
        <f t="shared" si="38"/>
        <v>32</v>
      </c>
      <c r="G99" s="185">
        <v>15</v>
      </c>
      <c r="H99" s="189">
        <v>11</v>
      </c>
      <c r="I99" s="192">
        <f t="shared" si="39"/>
        <v>236</v>
      </c>
      <c r="J99" s="170">
        <v>15</v>
      </c>
      <c r="K99" s="177">
        <v>8</v>
      </c>
      <c r="L99" s="180">
        <f t="shared" si="40"/>
        <v>168</v>
      </c>
      <c r="M99" s="158">
        <v>15</v>
      </c>
      <c r="N99" s="162">
        <v>2</v>
      </c>
      <c r="O99" s="165">
        <f t="shared" si="41"/>
        <v>32</v>
      </c>
      <c r="P99" s="128">
        <v>15</v>
      </c>
      <c r="Q99" s="120">
        <f t="shared" si="46"/>
        <v>3</v>
      </c>
      <c r="R99" s="132">
        <f t="shared" si="44"/>
        <v>32</v>
      </c>
      <c r="S99" s="138">
        <v>15</v>
      </c>
      <c r="T99" s="141">
        <v>12</v>
      </c>
      <c r="U99" s="143">
        <f t="shared" ref="U99:U100" si="47">SUM(U98+T99)</f>
        <v>250</v>
      </c>
      <c r="V99" s="260">
        <v>15</v>
      </c>
      <c r="W99" s="236"/>
      <c r="X99" s="268">
        <v>0.04</v>
      </c>
      <c r="Y99" s="147">
        <v>15</v>
      </c>
      <c r="Z99" s="150">
        <v>23</v>
      </c>
      <c r="AA99" s="153">
        <f t="shared" si="43"/>
        <v>473</v>
      </c>
    </row>
    <row r="100" spans="3:27" ht="15.75" thickBot="1">
      <c r="C100" s="382"/>
      <c r="D100" s="93">
        <v>16</v>
      </c>
      <c r="E100" s="201">
        <v>1</v>
      </c>
      <c r="F100" s="204">
        <f t="shared" si="38"/>
        <v>33</v>
      </c>
      <c r="G100" s="90">
        <v>16</v>
      </c>
      <c r="H100" s="190">
        <v>11</v>
      </c>
      <c r="I100" s="193">
        <f t="shared" si="39"/>
        <v>247</v>
      </c>
      <c r="J100" s="174">
        <v>16</v>
      </c>
      <c r="K100" s="178">
        <v>8</v>
      </c>
      <c r="L100" s="180">
        <f t="shared" si="40"/>
        <v>176</v>
      </c>
      <c r="M100" s="160">
        <v>16</v>
      </c>
      <c r="N100" s="163">
        <v>1</v>
      </c>
      <c r="O100" s="166">
        <f t="shared" si="41"/>
        <v>33</v>
      </c>
      <c r="P100" s="129">
        <v>16</v>
      </c>
      <c r="Q100" s="113">
        <f t="shared" si="46"/>
        <v>1</v>
      </c>
      <c r="R100" s="133">
        <f>SUM(R99+Q100)</f>
        <v>33</v>
      </c>
      <c r="S100" s="139">
        <v>16</v>
      </c>
      <c r="T100" s="7">
        <v>13</v>
      </c>
      <c r="U100" s="143">
        <f t="shared" si="47"/>
        <v>263</v>
      </c>
      <c r="V100" s="265">
        <v>16</v>
      </c>
      <c r="W100" s="237"/>
      <c r="X100" s="269">
        <v>0.04</v>
      </c>
      <c r="Y100" s="148">
        <v>16</v>
      </c>
      <c r="Z100" s="151">
        <v>22</v>
      </c>
      <c r="AA100" s="154">
        <f t="shared" si="43"/>
        <v>495</v>
      </c>
    </row>
    <row r="101" spans="3:27" ht="15.75" thickBot="1">
      <c r="C101" s="382"/>
      <c r="D101" s="372" t="s">
        <v>186</v>
      </c>
      <c r="E101" s="373"/>
      <c r="F101" s="374"/>
      <c r="G101" s="372" t="s">
        <v>186</v>
      </c>
      <c r="H101" s="373"/>
      <c r="I101" s="374"/>
      <c r="J101" s="372" t="s">
        <v>186</v>
      </c>
      <c r="K101" s="373"/>
      <c r="L101" s="374"/>
      <c r="M101" s="372" t="s">
        <v>186</v>
      </c>
      <c r="N101" s="373"/>
      <c r="O101" s="374"/>
      <c r="P101" s="372" t="s">
        <v>186</v>
      </c>
      <c r="Q101" s="373"/>
      <c r="R101" s="374"/>
      <c r="S101" s="372" t="s">
        <v>186</v>
      </c>
      <c r="T101" s="373"/>
      <c r="U101" s="374"/>
      <c r="V101" s="372" t="s">
        <v>186</v>
      </c>
      <c r="W101" s="373"/>
      <c r="X101" s="374"/>
      <c r="Y101" s="372" t="s">
        <v>186</v>
      </c>
      <c r="Z101" s="373"/>
      <c r="AA101" s="374"/>
    </row>
    <row r="102" spans="3:27" ht="15.75" thickBot="1">
      <c r="C102" s="383"/>
      <c r="D102" s="373">
        <f>IF('!USE ME! !USE ME!'!$F13="CP 10",'MOD Functions'!F85,IF('!USE ME! !USE ME!'!$F13="CP 20",'MOD Functions'!F86,IF('!USE ME! !USE ME!'!$F13="CP 30",'MOD Functions'!F87,IF('!USE ME! !USE ME!'!$F13="CP 40",'MOD Functions'!F88,IF('!USE ME! !USE ME!'!$F13="CP 50",'MOD Functions'!F89,IF('!USE ME! !USE ME!'!$F13="CP 60",'MOD Functions'!F90,IF('!USE ME! !USE ME!'!$F13="CP 70",'MOD Functions'!F91,IF('!USE ME! !USE ME!'!$F13="CP 80",'MOD Functions'!F92,IF('!USE ME! !USE ME!'!$F13="CP 90",'MOD Functions'!F93,IF('!USE ME! !USE ME!'!$F13="CP 100",'MOD Functions'!F94,IF('!USE ME! !USE ME!'!$F13="CP 110",'MOD Functions'!F95,IF('!USE ME! !USE ME!'!$F13="CP 120",'MOD Functions'!F96,IF('!USE ME! !USE ME!'!$F13="CP 130",'MOD Functions'!F97,IF('!USE ME! !USE ME!'!$F13="CP 140",'MOD Functions'!F98,IF('!USE ME! !USE ME!'!$F13="CP 150",'MOD Functions'!F99,IF('!USE ME! !USE ME!'!$F13="CP 160",'MOD Functions'!F100,))))))))))))))))</f>
        <v>33</v>
      </c>
      <c r="E102" s="373"/>
      <c r="F102" s="374"/>
      <c r="G102" s="373">
        <f>IF('!USE ME! !USE ME!'!$F13="CP 10",'MOD Functions'!I85,IF('!USE ME! !USE ME!'!$F13="CP 20",'MOD Functions'!I86,IF('!USE ME! !USE ME!'!$F13="CP 30",'MOD Functions'!I87,IF('!USE ME! !USE ME!'!$F13="CP 40",'MOD Functions'!I88,IF('!USE ME! !USE ME!'!$F13="CP 50",'MOD Functions'!I89,IF('!USE ME! !USE ME!'!$F13="CP 60",'MOD Functions'!I90,IF('!USE ME! !USE ME!'!$F13="CP 70",'MOD Functions'!I91,IF('!USE ME! !USE ME!'!$F13="CP 80",'MOD Functions'!I92,IF('!USE ME! !USE ME!'!$F13="CP 90",'MOD Functions'!I93,IF('!USE ME! !USE ME!'!$F13="CP 100",'MOD Functions'!I94,IF('!USE ME! !USE ME!'!$F13="CP 110",'MOD Functions'!I95,IF('!USE ME! !USE ME!'!$F13="CP 120",'MOD Functions'!I96,IF('!USE ME! !USE ME!'!$F13="CP 130",'MOD Functions'!I97,IF('!USE ME! !USE ME!'!$F13="CP 140",'MOD Functions'!I98,IF('!USE ME! !USE ME!'!$F13="CP 150",'MOD Functions'!I99,IF('!USE ME! !USE ME!'!$F13="CP 160",'MOD Functions'!I100,))))))))))))))))</f>
        <v>247</v>
      </c>
      <c r="H102" s="373"/>
      <c r="I102" s="374"/>
      <c r="J102" s="373">
        <f>IF('!USE ME! !USE ME!'!$F13="CP 10",'MOD Functions'!L85,IF('!USE ME! !USE ME!'!$F13="CP 20",'MOD Functions'!L86,IF('!USE ME! !USE ME!'!$F13="CP 30",'MOD Functions'!L87,IF('!USE ME! !USE ME!'!$F13="CP 40",'MOD Functions'!L88,IF('!USE ME! !USE ME!'!$F13="CP 50",'MOD Functions'!L89,IF('!USE ME! !USE ME!'!$F13="CP 60",'MOD Functions'!L90,IF('!USE ME! !USE ME!'!$F13="CP 70",'MOD Functions'!L91,IF('!USE ME! !USE ME!'!$F13="CP 80",'MOD Functions'!L92,IF('!USE ME! !USE ME!'!$F13="CP 90",'MOD Functions'!L93,IF('!USE ME! !USE ME!'!$F13="CP 100",'MOD Functions'!L94,IF('!USE ME! !USE ME!'!$F13="CP 110",'MOD Functions'!L95,IF('!USE ME! !USE ME!'!$F13="CP 120",'MOD Functions'!L96,IF('!USE ME! !USE ME!'!$F13="CP 130",'MOD Functions'!L97,IF('!USE ME! !USE ME!'!$F13="CP 140",'MOD Functions'!L98,IF('!USE ME! !USE ME!'!$F13="CP 150",'MOD Functions'!L99,IF('!USE ME! !USE ME!'!$F13="CP 160",'MOD Functions'!L100,))))))))))))))))</f>
        <v>176</v>
      </c>
      <c r="K102" s="373"/>
      <c r="L102" s="374"/>
      <c r="M102" s="373">
        <f>IF('!USE ME! !USE ME!'!$F13="CP 10",'MOD Functions'!O85,IF('!USE ME! !USE ME!'!$F13="CP 20",'MOD Functions'!O86,IF('!USE ME! !USE ME!'!$F13="CP 30",'MOD Functions'!O87,IF('!USE ME! !USE ME!'!$F13="CP 40",'MOD Functions'!O88,IF('!USE ME! !USE ME!'!$F13="CP 50",'MOD Functions'!O89,IF('!USE ME! !USE ME!'!$F13="CP 60",'MOD Functions'!O90,IF('!USE ME! !USE ME!'!$F13="CP 70",'MOD Functions'!O91,IF('!USE ME! !USE ME!'!$F13="CP 80",'MOD Functions'!O92,IF('!USE ME! !USE ME!'!$F13="CP 90",'MOD Functions'!O93,IF('!USE ME! !USE ME!'!$F13="CP 100",'MOD Functions'!O94,IF('!USE ME! !USE ME!'!$F13="CP 110",'MOD Functions'!O95,IF('!USE ME! !USE ME!'!$F13="CP 120",'MOD Functions'!O96,IF('!USE ME! !USE ME!'!$F13="CP 130",'MOD Functions'!O97,IF('!USE ME! !USE ME!'!$F13="CP 140",'MOD Functions'!O98,IF('!USE ME! !USE ME!'!$F13="CP 150",'MOD Functions'!O99,IF('!USE ME! !USE ME!'!$F13="CP 160",'MOD Functions'!O100,))))))))))))))))</f>
        <v>33</v>
      </c>
      <c r="N102" s="373"/>
      <c r="O102" s="374"/>
      <c r="P102" s="373">
        <f>IF('!USE ME! !USE ME!'!$F13="CP 10",'MOD Functions'!R85,IF('!USE ME! !USE ME!'!$F13="CP 20",'MOD Functions'!R86,IF('!USE ME! !USE ME!'!$F13="CP 30",'MOD Functions'!R87,IF('!USE ME! !USE ME!'!$F13="CP 40",'MOD Functions'!R88,IF('!USE ME! !USE ME!'!$F13="CP 50",'MOD Functions'!R89,IF('!USE ME! !USE ME!'!$F13="CP 60",'MOD Functions'!R90,IF('!USE ME! !USE ME!'!$F13="CP 70",'MOD Functions'!R91,IF('!USE ME! !USE ME!'!$F13="CP 80",'MOD Functions'!R92,IF('!USE ME! !USE ME!'!$F13="CP 90",'MOD Functions'!R93,IF('!USE ME! !USE ME!'!$F13="CP 100",'MOD Functions'!R94,IF('!USE ME! !USE ME!'!$F13="CP 110",'MOD Functions'!R95,IF('!USE ME! !USE ME!'!$F13="CP 120",'MOD Functions'!R96,IF('!USE ME! !USE ME!'!$F13="CP 130",'MOD Functions'!R97,IF('!USE ME! !USE ME!'!$F13="CP 140",'MOD Functions'!R98,IF('!USE ME! !USE ME!'!$F13="CP 150",'MOD Functions'!R99,IF('!USE ME! !USE ME!'!$F13="CP 160",'MOD Functions'!R100,))))))))))))))))</f>
        <v>33</v>
      </c>
      <c r="Q102" s="373"/>
      <c r="R102" s="374"/>
      <c r="S102" s="373">
        <f>IF('!USE ME! !USE ME!'!$F13="CP 10",'MOD Functions'!U85,IF('!USE ME! !USE ME!'!$F13="CP 20",'MOD Functions'!U86,IF('!USE ME! !USE ME!'!$F13="CP 30",'MOD Functions'!U87,IF('!USE ME! !USE ME!'!$F13="CP 40",'MOD Functions'!U88,IF('!USE ME! !USE ME!'!$F13="CP 50",'MOD Functions'!U89,IF('!USE ME! !USE ME!'!$F13="CP 60",'MOD Functions'!U90,IF('!USE ME! !USE ME!'!$F13="CP 70",'MOD Functions'!U91,IF('!USE ME! !USE ME!'!$F13="CP 80",'MOD Functions'!U92,IF('!USE ME! !USE ME!'!$F13="CP 90",'MOD Functions'!U93,IF('!USE ME! !USE ME!'!$F13="CP 100",'MOD Functions'!U94,IF('!USE ME! !USE ME!'!$F13="CP 110",'MOD Functions'!U95,IF('!USE ME! !USE ME!'!$F13="CP 120",'MOD Functions'!U96,IF('!USE ME! !USE ME!'!$F13="CP 130",'MOD Functions'!U97,IF('!USE ME! !USE ME!'!$F13="CP 140",'MOD Functions'!U98,IF('!USE ME! !USE ME!'!$F13="CP 150",'MOD Functions'!U99,IF('!USE ME! !USE ME!'!$F13="CP 160",'MOD Functions'!U100,))))))))))))))))</f>
        <v>263</v>
      </c>
      <c r="T102" s="373"/>
      <c r="U102" s="374"/>
      <c r="V102" s="373">
        <f>IF('!USE ME! !USE ME!'!$F13="CP 10",'MOD Functions'!X85,IF('!USE ME! !USE ME!'!$F13="CP 20",'MOD Functions'!X86,IF('!USE ME! !USE ME!'!$F13="CP 30",'MOD Functions'!X87,IF('!USE ME! !USE ME!'!$F13="CP 40",'MOD Functions'!X88,IF('!USE ME! !USE ME!'!$F13="CP 50",'MOD Functions'!X89,IF('!USE ME! !USE ME!'!$F13="CP 60",'MOD Functions'!X90,IF('!USE ME! !USE ME!'!$F13="CP 70",'MOD Functions'!X91,IF('!USE ME! !USE ME!'!$F13="CP 80",'MOD Functions'!X92,IF('!USE ME! !USE ME!'!$F13="CP 90",'MOD Functions'!X93,IF('!USE ME! !USE ME!'!$F13="CP 100",'MOD Functions'!X94,IF('!USE ME! !USE ME!'!$F13="CP 110",'MOD Functions'!X95,IF('!USE ME! !USE ME!'!$F13="CP 120",'MOD Functions'!X96,IF('!USE ME! !USE ME!'!$F13="CP 130",'MOD Functions'!X97,IF('!USE ME! !USE ME!'!$F13="CP 140",'MOD Functions'!X98,IF('!USE ME! !USE ME!'!$F13="CP 150",'MOD Functions'!X99,IF('!USE ME! !USE ME!'!$F13="CP 160",'MOD Functions'!X100,))))))))))))))))</f>
        <v>0.04</v>
      </c>
      <c r="W102" s="373"/>
      <c r="X102" s="374"/>
      <c r="Y102" s="373">
        <f>IF('!USE ME! !USE ME!'!$F13="CP 10",'MOD Functions'!AA85,IF('!USE ME! !USE ME!'!$F13="CP 20",'MOD Functions'!AA86,IF('!USE ME! !USE ME!'!$F13="CP 30",'MOD Functions'!AA87,IF('!USE ME! !USE ME!'!$F13="CP 40",'MOD Functions'!AA88,IF('!USE ME! !USE ME!'!$F13="CP 50",'MOD Functions'!AA89,IF('!USE ME! !USE ME!'!$F13="CP 60",'MOD Functions'!AA90,IF('!USE ME! !USE ME!'!$F13="CP 70",'MOD Functions'!AA91,IF('!USE ME! !USE ME!'!$F13="CP 80",'MOD Functions'!AA92,IF('!USE ME! !USE ME!'!$F13="CP 90",'MOD Functions'!AA93,IF('!USE ME! !USE ME!'!$F13="CP 100",'MOD Functions'!AA94,IF('!USE ME! !USE ME!'!$F13="CP 110",'MOD Functions'!AA95,IF('!USE ME! !USE ME!'!$F13="CP 120",'MOD Functions'!AA96,IF('!USE ME! !USE ME!'!$F13="CP 130",'MOD Functions'!AA97,IF('!USE ME! !USE ME!'!$F13="CP 140",'MOD Functions'!AA98,IF('!USE ME! !USE ME!'!$F13="CP 150",'MOD Functions'!AA99,IF('!USE ME! !USE ME!'!$F13="CP 160",'MOD Functions'!AA100,))))))))))))))))</f>
        <v>495</v>
      </c>
      <c r="Z102" s="373"/>
      <c r="AA102" s="374"/>
    </row>
    <row r="103" spans="3:27" ht="15.75" thickBot="1">
      <c r="C103" s="381" t="s">
        <v>60</v>
      </c>
      <c r="D103" s="379" t="s">
        <v>167</v>
      </c>
      <c r="E103" s="379"/>
      <c r="F103" s="380"/>
      <c r="G103" s="377" t="s">
        <v>168</v>
      </c>
      <c r="H103" s="376"/>
      <c r="I103" s="378"/>
      <c r="J103" s="377" t="s">
        <v>169</v>
      </c>
      <c r="K103" s="376"/>
      <c r="L103" s="378"/>
      <c r="M103" s="377" t="s">
        <v>170</v>
      </c>
      <c r="N103" s="376"/>
      <c r="O103" s="378"/>
      <c r="P103" s="377" t="s">
        <v>171</v>
      </c>
      <c r="Q103" s="376"/>
      <c r="R103" s="378"/>
      <c r="S103" s="377" t="s">
        <v>172</v>
      </c>
      <c r="T103" s="376"/>
      <c r="U103" s="378"/>
      <c r="V103" s="376" t="s">
        <v>173</v>
      </c>
      <c r="W103" s="376"/>
      <c r="X103" s="376"/>
      <c r="Y103" s="377" t="s">
        <v>174</v>
      </c>
      <c r="Z103" s="376"/>
      <c r="AA103" s="378"/>
    </row>
    <row r="104" spans="3:27" ht="15.75" thickBot="1">
      <c r="C104" s="382"/>
      <c r="D104" s="195" t="s">
        <v>183</v>
      </c>
      <c r="E104" s="195" t="s">
        <v>184</v>
      </c>
      <c r="F104" s="195" t="s">
        <v>185</v>
      </c>
      <c r="G104" s="183" t="s">
        <v>183</v>
      </c>
      <c r="H104" s="183" t="s">
        <v>184</v>
      </c>
      <c r="I104" s="183" t="s">
        <v>185</v>
      </c>
      <c r="J104" s="172" t="s">
        <v>183</v>
      </c>
      <c r="K104" s="172" t="s">
        <v>184</v>
      </c>
      <c r="L104" s="172" t="s">
        <v>185</v>
      </c>
      <c r="M104" s="156" t="s">
        <v>183</v>
      </c>
      <c r="N104" s="156" t="s">
        <v>184</v>
      </c>
      <c r="O104" s="156" t="s">
        <v>185</v>
      </c>
      <c r="P104" s="126" t="s">
        <v>183</v>
      </c>
      <c r="Q104" s="126" t="s">
        <v>184</v>
      </c>
      <c r="R104" s="126" t="s">
        <v>185</v>
      </c>
      <c r="S104" s="136" t="s">
        <v>183</v>
      </c>
      <c r="T104" s="136" t="s">
        <v>184</v>
      </c>
      <c r="U104" s="136" t="s">
        <v>185</v>
      </c>
      <c r="V104" s="262" t="s">
        <v>183</v>
      </c>
      <c r="W104" s="262" t="s">
        <v>184</v>
      </c>
      <c r="X104" s="262" t="s">
        <v>185</v>
      </c>
      <c r="Y104" s="145" t="s">
        <v>183</v>
      </c>
      <c r="Z104" s="145" t="s">
        <v>184</v>
      </c>
      <c r="AA104" s="145" t="s">
        <v>185</v>
      </c>
    </row>
    <row r="105" spans="3:27">
      <c r="C105" s="382"/>
      <c r="D105" s="196">
        <v>1</v>
      </c>
      <c r="E105" s="199">
        <v>0</v>
      </c>
      <c r="F105" s="202"/>
      <c r="G105" s="184">
        <v>1</v>
      </c>
      <c r="H105" s="187">
        <v>0</v>
      </c>
      <c r="I105" s="191"/>
      <c r="J105" s="173">
        <v>1</v>
      </c>
      <c r="K105" s="175">
        <v>0</v>
      </c>
      <c r="L105" s="181"/>
      <c r="M105" s="157">
        <v>1</v>
      </c>
      <c r="N105" s="161">
        <v>0</v>
      </c>
      <c r="O105" s="164"/>
      <c r="P105" s="127">
        <v>1</v>
      </c>
      <c r="Q105" s="130">
        <f>IF(MOD(P105,4)=1,3,IF(MOD(P105,4)=0,1,MOD(P105,4)))</f>
        <v>3</v>
      </c>
      <c r="R105" s="134"/>
      <c r="S105" s="137">
        <v>1</v>
      </c>
      <c r="T105" s="140">
        <v>0</v>
      </c>
      <c r="U105" s="142"/>
      <c r="V105" s="264">
        <v>1</v>
      </c>
      <c r="W105" s="266"/>
      <c r="X105" s="267">
        <v>0.04</v>
      </c>
      <c r="Y105" s="146">
        <v>1</v>
      </c>
      <c r="Z105" s="149">
        <v>0</v>
      </c>
      <c r="AA105" s="152"/>
    </row>
    <row r="106" spans="3:27">
      <c r="C106" s="382"/>
      <c r="D106" s="197">
        <v>2</v>
      </c>
      <c r="E106" s="200">
        <v>3</v>
      </c>
      <c r="F106" s="203">
        <f>SUM(F105+E106)</f>
        <v>3</v>
      </c>
      <c r="G106" s="185">
        <v>2</v>
      </c>
      <c r="H106" s="188">
        <v>22</v>
      </c>
      <c r="I106" s="192">
        <f>SUM(I105+H106)</f>
        <v>22</v>
      </c>
      <c r="J106" s="170">
        <v>2</v>
      </c>
      <c r="K106" s="176">
        <v>16</v>
      </c>
      <c r="L106" s="180">
        <f>SUM(L105+K106)</f>
        <v>16</v>
      </c>
      <c r="M106" s="158">
        <v>2</v>
      </c>
      <c r="N106" s="162">
        <v>3</v>
      </c>
      <c r="O106" s="165">
        <f>SUM(O105+N106)</f>
        <v>3</v>
      </c>
      <c r="P106" s="128">
        <v>2</v>
      </c>
      <c r="Q106" s="120">
        <f>IF(MOD(P106,4)=1,3,IF(MOD(P106,4)=0,1,MOD(P106,4)))</f>
        <v>2</v>
      </c>
      <c r="R106" s="132">
        <f>SUM(R105+Q105)</f>
        <v>3</v>
      </c>
      <c r="S106" s="138">
        <v>2</v>
      </c>
      <c r="T106" s="141">
        <v>15</v>
      </c>
      <c r="U106" s="143">
        <f>SUM(U105+T106)</f>
        <v>15</v>
      </c>
      <c r="V106" s="260">
        <v>2</v>
      </c>
      <c r="W106" s="236"/>
      <c r="X106" s="268">
        <v>0.04</v>
      </c>
      <c r="Y106" s="147">
        <v>2</v>
      </c>
      <c r="Z106" s="150">
        <v>45</v>
      </c>
      <c r="AA106" s="152">
        <f>SUM(AA105+Z106)</f>
        <v>45</v>
      </c>
    </row>
    <row r="107" spans="3:27">
      <c r="C107" s="382"/>
      <c r="D107" s="197">
        <v>3</v>
      </c>
      <c r="E107" s="200">
        <v>2</v>
      </c>
      <c r="F107" s="203">
        <f t="shared" ref="F107:F120" si="48">SUM(F106+E107)</f>
        <v>5</v>
      </c>
      <c r="G107" s="185">
        <v>3</v>
      </c>
      <c r="H107" s="188">
        <v>12</v>
      </c>
      <c r="I107" s="192">
        <f t="shared" ref="I107:I120" si="49">SUM(I106+H107)</f>
        <v>34</v>
      </c>
      <c r="J107" s="170">
        <v>3</v>
      </c>
      <c r="K107" s="177">
        <v>8</v>
      </c>
      <c r="L107" s="180">
        <f t="shared" ref="L107:L120" si="50">SUM(L106+K107)</f>
        <v>24</v>
      </c>
      <c r="M107" s="158">
        <v>3</v>
      </c>
      <c r="N107" s="162">
        <v>2</v>
      </c>
      <c r="O107" s="165">
        <f t="shared" ref="O107:O120" si="51">SUM(O106+N107)</f>
        <v>5</v>
      </c>
      <c r="P107" s="128">
        <v>3</v>
      </c>
      <c r="Q107" s="120">
        <f>IF(MOD(P107,4)=1,3,IF(MOD(P107,4)=0,1,MOD(P107,4)))</f>
        <v>3</v>
      </c>
      <c r="R107" s="132">
        <f>SUM(R106+Q106)</f>
        <v>5</v>
      </c>
      <c r="S107" s="138">
        <v>3</v>
      </c>
      <c r="T107" s="141">
        <v>13</v>
      </c>
      <c r="U107" s="143">
        <f t="shared" ref="U107:U117" si="52">SUM(U106+T107)</f>
        <v>28</v>
      </c>
      <c r="V107" s="260">
        <v>3</v>
      </c>
      <c r="W107" s="236"/>
      <c r="X107" s="268">
        <v>0.04</v>
      </c>
      <c r="Y107" s="147">
        <v>3</v>
      </c>
      <c r="Z107" s="150">
        <v>23</v>
      </c>
      <c r="AA107" s="153">
        <f t="shared" ref="AA107:AA120" si="53">SUM(AA106+Z107)</f>
        <v>68</v>
      </c>
    </row>
    <row r="108" spans="3:27">
      <c r="C108" s="382"/>
      <c r="D108" s="197">
        <v>4</v>
      </c>
      <c r="E108" s="200">
        <v>3</v>
      </c>
      <c r="F108" s="203">
        <f t="shared" si="48"/>
        <v>8</v>
      </c>
      <c r="G108" s="185">
        <v>4</v>
      </c>
      <c r="H108" s="188">
        <v>22</v>
      </c>
      <c r="I108" s="192">
        <f t="shared" si="49"/>
        <v>56</v>
      </c>
      <c r="J108" s="170">
        <v>4</v>
      </c>
      <c r="K108" s="177">
        <v>16</v>
      </c>
      <c r="L108" s="180">
        <f t="shared" si="50"/>
        <v>40</v>
      </c>
      <c r="M108" s="158">
        <v>4</v>
      </c>
      <c r="N108" s="162">
        <v>3</v>
      </c>
      <c r="O108" s="165">
        <f t="shared" si="51"/>
        <v>8</v>
      </c>
      <c r="P108" s="128">
        <v>4</v>
      </c>
      <c r="Q108" s="120">
        <f>IF(MOD(P108,4)=1,3,IF(MOD(P108,4)=0,1,MOD(P108,4)))</f>
        <v>1</v>
      </c>
      <c r="R108" s="132">
        <f t="shared" ref="R108:R119" si="54">SUM(R107+Q107)</f>
        <v>8</v>
      </c>
      <c r="S108" s="138">
        <v>4</v>
      </c>
      <c r="T108" s="141">
        <v>24</v>
      </c>
      <c r="U108" s="143">
        <f t="shared" si="52"/>
        <v>52</v>
      </c>
      <c r="V108" s="260">
        <v>4</v>
      </c>
      <c r="W108" s="236"/>
      <c r="X108" s="268">
        <v>0.04</v>
      </c>
      <c r="Y108" s="147">
        <v>4</v>
      </c>
      <c r="Z108" s="150">
        <v>45</v>
      </c>
      <c r="AA108" s="153">
        <f t="shared" si="53"/>
        <v>113</v>
      </c>
    </row>
    <row r="109" spans="3:27">
      <c r="C109" s="382"/>
      <c r="D109" s="197">
        <v>5</v>
      </c>
      <c r="E109" s="200">
        <v>1</v>
      </c>
      <c r="F109" s="203">
        <f t="shared" si="48"/>
        <v>9</v>
      </c>
      <c r="G109" s="185">
        <v>5</v>
      </c>
      <c r="H109" s="188">
        <v>11</v>
      </c>
      <c r="I109" s="192">
        <f t="shared" si="49"/>
        <v>67</v>
      </c>
      <c r="J109" s="170">
        <v>5</v>
      </c>
      <c r="K109" s="177">
        <v>8</v>
      </c>
      <c r="L109" s="180">
        <f t="shared" si="50"/>
        <v>48</v>
      </c>
      <c r="M109" s="158">
        <v>5</v>
      </c>
      <c r="N109" s="162">
        <v>1</v>
      </c>
      <c r="O109" s="165">
        <f t="shared" si="51"/>
        <v>9</v>
      </c>
      <c r="P109" s="128">
        <v>5</v>
      </c>
      <c r="Q109" s="120">
        <f t="shared" ref="Q109:Q111" si="55">IF(MOD(P109,4)=1,3,IF(MOD(P109,4)=0,1,MOD(P109,4)))</f>
        <v>3</v>
      </c>
      <c r="R109" s="132">
        <f t="shared" si="54"/>
        <v>9</v>
      </c>
      <c r="S109" s="138">
        <v>5</v>
      </c>
      <c r="T109" s="141">
        <v>13</v>
      </c>
      <c r="U109" s="143">
        <f t="shared" si="52"/>
        <v>65</v>
      </c>
      <c r="V109" s="260">
        <v>5</v>
      </c>
      <c r="W109" s="236"/>
      <c r="X109" s="268">
        <v>0.04</v>
      </c>
      <c r="Y109" s="147">
        <v>5</v>
      </c>
      <c r="Z109" s="150">
        <v>22</v>
      </c>
      <c r="AA109" s="153">
        <f t="shared" si="53"/>
        <v>135</v>
      </c>
    </row>
    <row r="110" spans="3:27">
      <c r="C110" s="382"/>
      <c r="D110" s="197">
        <v>6</v>
      </c>
      <c r="E110" s="200">
        <v>3</v>
      </c>
      <c r="F110" s="203">
        <f t="shared" si="48"/>
        <v>12</v>
      </c>
      <c r="G110" s="185">
        <v>6</v>
      </c>
      <c r="H110" s="188">
        <v>23</v>
      </c>
      <c r="I110" s="192">
        <f t="shared" si="49"/>
        <v>90</v>
      </c>
      <c r="J110" s="170">
        <v>6</v>
      </c>
      <c r="K110" s="177">
        <v>16</v>
      </c>
      <c r="L110" s="180">
        <f t="shared" si="50"/>
        <v>64</v>
      </c>
      <c r="M110" s="158">
        <v>6</v>
      </c>
      <c r="N110" s="162">
        <v>3</v>
      </c>
      <c r="O110" s="165">
        <f t="shared" si="51"/>
        <v>12</v>
      </c>
      <c r="P110" s="128">
        <v>6</v>
      </c>
      <c r="Q110" s="120">
        <f t="shared" si="55"/>
        <v>2</v>
      </c>
      <c r="R110" s="132">
        <f t="shared" si="54"/>
        <v>12</v>
      </c>
      <c r="S110" s="138">
        <v>6</v>
      </c>
      <c r="T110" s="141">
        <v>24</v>
      </c>
      <c r="U110" s="143">
        <f t="shared" si="52"/>
        <v>89</v>
      </c>
      <c r="V110" s="260">
        <v>6</v>
      </c>
      <c r="W110" s="236"/>
      <c r="X110" s="268">
        <v>0.04</v>
      </c>
      <c r="Y110" s="147">
        <v>6</v>
      </c>
      <c r="Z110" s="150">
        <v>45</v>
      </c>
      <c r="AA110" s="153">
        <f t="shared" si="53"/>
        <v>180</v>
      </c>
    </row>
    <row r="111" spans="3:27">
      <c r="C111" s="382"/>
      <c r="D111" s="197">
        <v>7</v>
      </c>
      <c r="E111" s="200">
        <v>2</v>
      </c>
      <c r="F111" s="203">
        <f t="shared" si="48"/>
        <v>14</v>
      </c>
      <c r="G111" s="185">
        <v>7</v>
      </c>
      <c r="H111" s="188">
        <v>11</v>
      </c>
      <c r="I111" s="192">
        <f t="shared" si="49"/>
        <v>101</v>
      </c>
      <c r="J111" s="170">
        <v>7</v>
      </c>
      <c r="K111" s="177">
        <v>8</v>
      </c>
      <c r="L111" s="180">
        <f t="shared" si="50"/>
        <v>72</v>
      </c>
      <c r="M111" s="158">
        <v>7</v>
      </c>
      <c r="N111" s="162">
        <v>2</v>
      </c>
      <c r="O111" s="165">
        <f t="shared" si="51"/>
        <v>14</v>
      </c>
      <c r="P111" s="128">
        <v>7</v>
      </c>
      <c r="Q111" s="120">
        <f t="shared" si="55"/>
        <v>3</v>
      </c>
      <c r="R111" s="132">
        <f t="shared" si="54"/>
        <v>14</v>
      </c>
      <c r="S111" s="138">
        <v>7</v>
      </c>
      <c r="T111" s="141">
        <v>13</v>
      </c>
      <c r="U111" s="143">
        <f t="shared" si="52"/>
        <v>102</v>
      </c>
      <c r="V111" s="260">
        <v>7</v>
      </c>
      <c r="W111" s="236"/>
      <c r="X111" s="268">
        <v>0.04</v>
      </c>
      <c r="Y111" s="147">
        <v>7</v>
      </c>
      <c r="Z111" s="150">
        <v>23</v>
      </c>
      <c r="AA111" s="153">
        <f t="shared" si="53"/>
        <v>203</v>
      </c>
    </row>
    <row r="112" spans="3:27">
      <c r="C112" s="382"/>
      <c r="D112" s="197">
        <v>8</v>
      </c>
      <c r="E112" s="200">
        <v>3</v>
      </c>
      <c r="F112" s="203">
        <f t="shared" si="48"/>
        <v>17</v>
      </c>
      <c r="G112" s="185">
        <v>8</v>
      </c>
      <c r="H112" s="188">
        <v>23</v>
      </c>
      <c r="I112" s="192">
        <f t="shared" si="49"/>
        <v>124</v>
      </c>
      <c r="J112" s="170">
        <v>8</v>
      </c>
      <c r="K112" s="177">
        <v>16</v>
      </c>
      <c r="L112" s="180">
        <f t="shared" si="50"/>
        <v>88</v>
      </c>
      <c r="M112" s="158">
        <v>8</v>
      </c>
      <c r="N112" s="162">
        <v>3</v>
      </c>
      <c r="O112" s="165">
        <f t="shared" si="51"/>
        <v>17</v>
      </c>
      <c r="P112" s="128">
        <v>8</v>
      </c>
      <c r="Q112" s="120">
        <f t="shared" ref="Q112:Q120" si="56">IF(MOD(P112,4)=1,3,IF(MOD(P112,4)=0,1,MOD(P112,4)))</f>
        <v>1</v>
      </c>
      <c r="R112" s="132">
        <f t="shared" si="54"/>
        <v>17</v>
      </c>
      <c r="S112" s="138">
        <v>8</v>
      </c>
      <c r="T112" s="141">
        <v>25</v>
      </c>
      <c r="U112" s="143">
        <f t="shared" si="52"/>
        <v>127</v>
      </c>
      <c r="V112" s="260">
        <v>8</v>
      </c>
      <c r="W112" s="236"/>
      <c r="X112" s="268">
        <v>0.04</v>
      </c>
      <c r="Y112" s="147">
        <v>8</v>
      </c>
      <c r="Z112" s="150">
        <v>45</v>
      </c>
      <c r="AA112" s="153">
        <f t="shared" si="53"/>
        <v>248</v>
      </c>
    </row>
    <row r="113" spans="3:27">
      <c r="C113" s="382"/>
      <c r="D113" s="197">
        <v>9</v>
      </c>
      <c r="E113" s="200">
        <v>1</v>
      </c>
      <c r="F113" s="203">
        <f t="shared" si="48"/>
        <v>18</v>
      </c>
      <c r="G113" s="185">
        <v>9</v>
      </c>
      <c r="H113" s="188">
        <v>11</v>
      </c>
      <c r="I113" s="192">
        <f t="shared" si="49"/>
        <v>135</v>
      </c>
      <c r="J113" s="170">
        <v>9</v>
      </c>
      <c r="K113" s="177">
        <v>8</v>
      </c>
      <c r="L113" s="180">
        <f t="shared" si="50"/>
        <v>96</v>
      </c>
      <c r="M113" s="158">
        <v>9</v>
      </c>
      <c r="N113" s="162">
        <v>1</v>
      </c>
      <c r="O113" s="165">
        <f t="shared" si="51"/>
        <v>18</v>
      </c>
      <c r="P113" s="128">
        <v>9</v>
      </c>
      <c r="Q113" s="120">
        <f t="shared" si="56"/>
        <v>3</v>
      </c>
      <c r="R113" s="132">
        <f t="shared" si="54"/>
        <v>18</v>
      </c>
      <c r="S113" s="138">
        <v>9</v>
      </c>
      <c r="T113" s="141">
        <v>12</v>
      </c>
      <c r="U113" s="143">
        <f t="shared" si="52"/>
        <v>139</v>
      </c>
      <c r="V113" s="260">
        <v>9</v>
      </c>
      <c r="W113" s="236"/>
      <c r="X113" s="268">
        <v>0.04</v>
      </c>
      <c r="Y113" s="147">
        <v>9</v>
      </c>
      <c r="Z113" s="150">
        <v>22</v>
      </c>
      <c r="AA113" s="153">
        <f t="shared" si="53"/>
        <v>270</v>
      </c>
    </row>
    <row r="114" spans="3:27">
      <c r="C114" s="382"/>
      <c r="D114" s="197">
        <v>10</v>
      </c>
      <c r="E114" s="200">
        <v>3</v>
      </c>
      <c r="F114" s="203">
        <f t="shared" si="48"/>
        <v>21</v>
      </c>
      <c r="G114" s="185">
        <v>10</v>
      </c>
      <c r="H114" s="188">
        <v>22</v>
      </c>
      <c r="I114" s="192">
        <f t="shared" si="49"/>
        <v>157</v>
      </c>
      <c r="J114" s="170">
        <v>10</v>
      </c>
      <c r="K114" s="177">
        <v>16</v>
      </c>
      <c r="L114" s="180">
        <f t="shared" si="50"/>
        <v>112</v>
      </c>
      <c r="M114" s="158">
        <v>10</v>
      </c>
      <c r="N114" s="162">
        <v>3</v>
      </c>
      <c r="O114" s="165">
        <f t="shared" si="51"/>
        <v>21</v>
      </c>
      <c r="P114" s="128">
        <v>10</v>
      </c>
      <c r="Q114" s="120">
        <f t="shared" si="56"/>
        <v>2</v>
      </c>
      <c r="R114" s="132">
        <f t="shared" si="54"/>
        <v>21</v>
      </c>
      <c r="S114" s="138">
        <v>10</v>
      </c>
      <c r="T114" s="141">
        <v>25</v>
      </c>
      <c r="U114" s="143">
        <f t="shared" si="52"/>
        <v>164</v>
      </c>
      <c r="V114" s="260">
        <v>10</v>
      </c>
      <c r="W114" s="236"/>
      <c r="X114" s="268">
        <v>0.04</v>
      </c>
      <c r="Y114" s="147">
        <v>10</v>
      </c>
      <c r="Z114" s="150">
        <v>45</v>
      </c>
      <c r="AA114" s="153">
        <f t="shared" si="53"/>
        <v>315</v>
      </c>
    </row>
    <row r="115" spans="3:27">
      <c r="C115" s="382"/>
      <c r="D115" s="197">
        <v>11</v>
      </c>
      <c r="E115" s="200">
        <v>2</v>
      </c>
      <c r="F115" s="203">
        <f t="shared" si="48"/>
        <v>23</v>
      </c>
      <c r="G115" s="185">
        <v>11</v>
      </c>
      <c r="H115" s="188">
        <v>12</v>
      </c>
      <c r="I115" s="192">
        <f t="shared" si="49"/>
        <v>169</v>
      </c>
      <c r="J115" s="170">
        <v>11</v>
      </c>
      <c r="K115" s="177">
        <v>8</v>
      </c>
      <c r="L115" s="180">
        <f t="shared" si="50"/>
        <v>120</v>
      </c>
      <c r="M115" s="158">
        <v>11</v>
      </c>
      <c r="N115" s="162">
        <v>2</v>
      </c>
      <c r="O115" s="165">
        <f t="shared" si="51"/>
        <v>23</v>
      </c>
      <c r="P115" s="128">
        <v>11</v>
      </c>
      <c r="Q115" s="120">
        <f t="shared" si="56"/>
        <v>3</v>
      </c>
      <c r="R115" s="132">
        <f t="shared" si="54"/>
        <v>23</v>
      </c>
      <c r="S115" s="138">
        <v>11</v>
      </c>
      <c r="T115" s="141">
        <v>12</v>
      </c>
      <c r="U115" s="143">
        <f t="shared" si="52"/>
        <v>176</v>
      </c>
      <c r="V115" s="260">
        <v>11</v>
      </c>
      <c r="W115" s="236"/>
      <c r="X115" s="268">
        <v>0.04</v>
      </c>
      <c r="Y115" s="147">
        <v>11</v>
      </c>
      <c r="Z115" s="150">
        <v>23</v>
      </c>
      <c r="AA115" s="153">
        <f t="shared" si="53"/>
        <v>338</v>
      </c>
    </row>
    <row r="116" spans="3:27">
      <c r="C116" s="382"/>
      <c r="D116" s="197">
        <v>12</v>
      </c>
      <c r="E116" s="200">
        <v>3</v>
      </c>
      <c r="F116" s="203">
        <f t="shared" si="48"/>
        <v>26</v>
      </c>
      <c r="G116" s="185">
        <v>12</v>
      </c>
      <c r="H116" s="188">
        <v>22</v>
      </c>
      <c r="I116" s="192">
        <f t="shared" si="49"/>
        <v>191</v>
      </c>
      <c r="J116" s="170">
        <v>12</v>
      </c>
      <c r="K116" s="177">
        <v>16</v>
      </c>
      <c r="L116" s="180">
        <f t="shared" si="50"/>
        <v>136</v>
      </c>
      <c r="M116" s="158">
        <v>12</v>
      </c>
      <c r="N116" s="162">
        <v>3</v>
      </c>
      <c r="O116" s="165">
        <f t="shared" si="51"/>
        <v>26</v>
      </c>
      <c r="P116" s="128">
        <v>12</v>
      </c>
      <c r="Q116" s="120">
        <f t="shared" si="56"/>
        <v>1</v>
      </c>
      <c r="R116" s="132">
        <f t="shared" si="54"/>
        <v>26</v>
      </c>
      <c r="S116" s="138">
        <v>12</v>
      </c>
      <c r="T116" s="141">
        <v>25</v>
      </c>
      <c r="U116" s="143">
        <f t="shared" si="52"/>
        <v>201</v>
      </c>
      <c r="V116" s="260">
        <v>12</v>
      </c>
      <c r="W116" s="236"/>
      <c r="X116" s="268">
        <v>0.04</v>
      </c>
      <c r="Y116" s="147">
        <v>12</v>
      </c>
      <c r="Z116" s="150">
        <v>45</v>
      </c>
      <c r="AA116" s="153">
        <f t="shared" si="53"/>
        <v>383</v>
      </c>
    </row>
    <row r="117" spans="3:27">
      <c r="C117" s="382"/>
      <c r="D117" s="197">
        <v>13</v>
      </c>
      <c r="E117" s="200">
        <v>1</v>
      </c>
      <c r="F117" s="203">
        <f t="shared" si="48"/>
        <v>27</v>
      </c>
      <c r="G117" s="185">
        <v>13</v>
      </c>
      <c r="H117" s="188">
        <v>11</v>
      </c>
      <c r="I117" s="192">
        <f t="shared" si="49"/>
        <v>202</v>
      </c>
      <c r="J117" s="170">
        <v>13</v>
      </c>
      <c r="K117" s="177">
        <v>8</v>
      </c>
      <c r="L117" s="180">
        <f t="shared" si="50"/>
        <v>144</v>
      </c>
      <c r="M117" s="158">
        <v>13</v>
      </c>
      <c r="N117" s="162">
        <v>1</v>
      </c>
      <c r="O117" s="165">
        <f t="shared" si="51"/>
        <v>27</v>
      </c>
      <c r="P117" s="128">
        <v>13</v>
      </c>
      <c r="Q117" s="120">
        <f t="shared" si="56"/>
        <v>3</v>
      </c>
      <c r="R117" s="132">
        <f t="shared" si="54"/>
        <v>27</v>
      </c>
      <c r="S117" s="138">
        <v>13</v>
      </c>
      <c r="T117" s="141">
        <v>12</v>
      </c>
      <c r="U117" s="143">
        <f t="shared" si="52"/>
        <v>213</v>
      </c>
      <c r="V117" s="260">
        <v>13</v>
      </c>
      <c r="W117" s="236"/>
      <c r="X117" s="268">
        <v>0.04</v>
      </c>
      <c r="Y117" s="147">
        <v>13</v>
      </c>
      <c r="Z117" s="150">
        <v>22</v>
      </c>
      <c r="AA117" s="153">
        <f t="shared" si="53"/>
        <v>405</v>
      </c>
    </row>
    <row r="118" spans="3:27">
      <c r="C118" s="382"/>
      <c r="D118" s="197">
        <v>14</v>
      </c>
      <c r="E118" s="200">
        <v>3</v>
      </c>
      <c r="F118" s="203">
        <f t="shared" si="48"/>
        <v>30</v>
      </c>
      <c r="G118" s="185">
        <v>14</v>
      </c>
      <c r="H118" s="188">
        <v>23</v>
      </c>
      <c r="I118" s="192">
        <f t="shared" si="49"/>
        <v>225</v>
      </c>
      <c r="J118" s="170">
        <v>14</v>
      </c>
      <c r="K118" s="177">
        <v>16</v>
      </c>
      <c r="L118" s="180">
        <f t="shared" si="50"/>
        <v>160</v>
      </c>
      <c r="M118" s="158">
        <v>14</v>
      </c>
      <c r="N118" s="162">
        <v>3</v>
      </c>
      <c r="O118" s="165">
        <f t="shared" si="51"/>
        <v>30</v>
      </c>
      <c r="P118" s="128">
        <v>14</v>
      </c>
      <c r="Q118" s="120">
        <f t="shared" si="56"/>
        <v>2</v>
      </c>
      <c r="R118" s="132">
        <f t="shared" si="54"/>
        <v>30</v>
      </c>
      <c r="S118" s="138">
        <v>14</v>
      </c>
      <c r="T118" s="141">
        <v>25</v>
      </c>
      <c r="U118" s="143">
        <f>SUM(U117+T118)</f>
        <v>238</v>
      </c>
      <c r="V118" s="260">
        <v>14</v>
      </c>
      <c r="W118" s="236"/>
      <c r="X118" s="268">
        <v>0.04</v>
      </c>
      <c r="Y118" s="147">
        <v>14</v>
      </c>
      <c r="Z118" s="150">
        <v>45</v>
      </c>
      <c r="AA118" s="153">
        <f t="shared" si="53"/>
        <v>450</v>
      </c>
    </row>
    <row r="119" spans="3:27">
      <c r="C119" s="382"/>
      <c r="D119" s="197">
        <v>15</v>
      </c>
      <c r="E119" s="200">
        <v>2</v>
      </c>
      <c r="F119" s="203">
        <f t="shared" si="48"/>
        <v>32</v>
      </c>
      <c r="G119" s="185">
        <v>15</v>
      </c>
      <c r="H119" s="189">
        <v>11</v>
      </c>
      <c r="I119" s="192">
        <f t="shared" si="49"/>
        <v>236</v>
      </c>
      <c r="J119" s="170">
        <v>15</v>
      </c>
      <c r="K119" s="177">
        <v>8</v>
      </c>
      <c r="L119" s="180">
        <f t="shared" si="50"/>
        <v>168</v>
      </c>
      <c r="M119" s="158">
        <v>15</v>
      </c>
      <c r="N119" s="162">
        <v>2</v>
      </c>
      <c r="O119" s="165">
        <f t="shared" si="51"/>
        <v>32</v>
      </c>
      <c r="P119" s="128">
        <v>15</v>
      </c>
      <c r="Q119" s="120">
        <f t="shared" si="56"/>
        <v>3</v>
      </c>
      <c r="R119" s="132">
        <f t="shared" si="54"/>
        <v>32</v>
      </c>
      <c r="S119" s="138">
        <v>15</v>
      </c>
      <c r="T119" s="141">
        <v>12</v>
      </c>
      <c r="U119" s="143">
        <f t="shared" ref="U119:U120" si="57">SUM(U118+T119)</f>
        <v>250</v>
      </c>
      <c r="V119" s="260">
        <v>15</v>
      </c>
      <c r="W119" s="236"/>
      <c r="X119" s="268">
        <v>0.04</v>
      </c>
      <c r="Y119" s="147">
        <v>15</v>
      </c>
      <c r="Z119" s="150">
        <v>23</v>
      </c>
      <c r="AA119" s="153">
        <f t="shared" si="53"/>
        <v>473</v>
      </c>
    </row>
    <row r="120" spans="3:27" ht="15.75" thickBot="1">
      <c r="C120" s="382"/>
      <c r="D120" s="93">
        <v>16</v>
      </c>
      <c r="E120" s="201">
        <v>1</v>
      </c>
      <c r="F120" s="204">
        <f t="shared" si="48"/>
        <v>33</v>
      </c>
      <c r="G120" s="90">
        <v>16</v>
      </c>
      <c r="H120" s="190">
        <v>11</v>
      </c>
      <c r="I120" s="193">
        <f t="shared" si="49"/>
        <v>247</v>
      </c>
      <c r="J120" s="174">
        <v>16</v>
      </c>
      <c r="K120" s="178">
        <v>8</v>
      </c>
      <c r="L120" s="180">
        <f t="shared" si="50"/>
        <v>176</v>
      </c>
      <c r="M120" s="160">
        <v>16</v>
      </c>
      <c r="N120" s="163">
        <v>1</v>
      </c>
      <c r="O120" s="166">
        <f t="shared" si="51"/>
        <v>33</v>
      </c>
      <c r="P120" s="129">
        <v>16</v>
      </c>
      <c r="Q120" s="113">
        <f t="shared" si="56"/>
        <v>1</v>
      </c>
      <c r="R120" s="133">
        <f>SUM(R119+Q120)</f>
        <v>33</v>
      </c>
      <c r="S120" s="139">
        <v>16</v>
      </c>
      <c r="T120" s="7">
        <v>13</v>
      </c>
      <c r="U120" s="143">
        <f t="shared" si="57"/>
        <v>263</v>
      </c>
      <c r="V120" s="265">
        <v>16</v>
      </c>
      <c r="W120" s="237"/>
      <c r="X120" s="269">
        <v>0.04</v>
      </c>
      <c r="Y120" s="148">
        <v>16</v>
      </c>
      <c r="Z120" s="151">
        <v>22</v>
      </c>
      <c r="AA120" s="154">
        <f t="shared" si="53"/>
        <v>495</v>
      </c>
    </row>
    <row r="121" spans="3:27" ht="15.75" thickBot="1">
      <c r="C121" s="382"/>
      <c r="D121" s="372" t="s">
        <v>186</v>
      </c>
      <c r="E121" s="373"/>
      <c r="F121" s="374"/>
      <c r="G121" s="372" t="s">
        <v>186</v>
      </c>
      <c r="H121" s="373"/>
      <c r="I121" s="374"/>
      <c r="J121" s="372" t="s">
        <v>186</v>
      </c>
      <c r="K121" s="373"/>
      <c r="L121" s="374"/>
      <c r="M121" s="372" t="s">
        <v>186</v>
      </c>
      <c r="N121" s="373"/>
      <c r="O121" s="374"/>
      <c r="P121" s="372" t="s">
        <v>186</v>
      </c>
      <c r="Q121" s="373"/>
      <c r="R121" s="374"/>
      <c r="S121" s="372" t="s">
        <v>186</v>
      </c>
      <c r="T121" s="373"/>
      <c r="U121" s="374"/>
      <c r="V121" s="372" t="s">
        <v>186</v>
      </c>
      <c r="W121" s="373"/>
      <c r="X121" s="374"/>
      <c r="Y121" s="372" t="s">
        <v>186</v>
      </c>
      <c r="Z121" s="373"/>
      <c r="AA121" s="374"/>
    </row>
    <row r="122" spans="3:27" ht="15.75" thickBot="1">
      <c r="C122" s="383"/>
      <c r="D122" s="373">
        <f>IF('!USE ME! !USE ME!'!$F14="CP 10",'MOD Functions'!F105,IF('!USE ME! !USE ME!'!$F14="CP 20",'MOD Functions'!F106,IF('!USE ME! !USE ME!'!$F14="CP 30",'MOD Functions'!F107,IF('!USE ME! !USE ME!'!$F14="CP 40",'MOD Functions'!F108,IF('!USE ME! !USE ME!'!$F14="CP 50",'MOD Functions'!F109,IF('!USE ME! !USE ME!'!$F14="CP 60",'MOD Functions'!F110,IF('!USE ME! !USE ME!'!$F14="CP 70",'MOD Functions'!F111,IF('!USE ME! !USE ME!'!$F14="CP 80",'MOD Functions'!F112,IF('!USE ME! !USE ME!'!$F14="CP 90",'MOD Functions'!F113,IF('!USE ME! !USE ME!'!$F14="CP 100",'MOD Functions'!F114,IF('!USE ME! !USE ME!'!$F14="CP 110",'MOD Functions'!F115,IF('!USE ME! !USE ME!'!$F14="CP 120",'MOD Functions'!F116,IF('!USE ME! !USE ME!'!$F14="CP 130",'MOD Functions'!F117,IF('!USE ME! !USE ME!'!$F14="CP 140",'MOD Functions'!F118,IF('!USE ME! !USE ME!'!$F14="CP 150",'MOD Functions'!F119,IF('!USE ME! !USE ME!'!$F14="CP 160",'MOD Functions'!F120,))))))))))))))))</f>
        <v>33</v>
      </c>
      <c r="E122" s="373"/>
      <c r="F122" s="374"/>
      <c r="G122" s="373">
        <f>IF('!USE ME! !USE ME!'!$F14="CP 10",'MOD Functions'!I105,IF('!USE ME! !USE ME!'!$F14="CP 20",'MOD Functions'!I106,IF('!USE ME! !USE ME!'!$F14="CP 30",'MOD Functions'!I107,IF('!USE ME! !USE ME!'!$F14="CP 40",'MOD Functions'!I108,IF('!USE ME! !USE ME!'!$F14="CP 50",'MOD Functions'!I109,IF('!USE ME! !USE ME!'!$F14="CP 60",'MOD Functions'!I110,IF('!USE ME! !USE ME!'!$F14="CP 70",'MOD Functions'!I111,IF('!USE ME! !USE ME!'!$F14="CP 80",'MOD Functions'!I112,IF('!USE ME! !USE ME!'!$F14="CP 90",'MOD Functions'!I113,IF('!USE ME! !USE ME!'!$F14="CP 100",'MOD Functions'!I114,IF('!USE ME! !USE ME!'!$F14="CP 110",'MOD Functions'!I115,IF('!USE ME! !USE ME!'!$F14="CP 120",'MOD Functions'!I116,IF('!USE ME! !USE ME!'!$F14="CP 130",'MOD Functions'!I117,IF('!USE ME! !USE ME!'!$F14="CP 140",'MOD Functions'!I118,IF('!USE ME! !USE ME!'!$F14="CP 150",'MOD Functions'!I119,IF('!USE ME! !USE ME!'!$F14="CP 160",'MOD Functions'!I120,))))))))))))))))</f>
        <v>247</v>
      </c>
      <c r="H122" s="373"/>
      <c r="I122" s="374"/>
      <c r="J122" s="373">
        <f>IF('!USE ME! !USE ME!'!$F14="CP 10",'MOD Functions'!L105,IF('!USE ME! !USE ME!'!$F14="CP 20",'MOD Functions'!L106,IF('!USE ME! !USE ME!'!$F14="CP 30",'MOD Functions'!L107,IF('!USE ME! !USE ME!'!$F14="CP 40",'MOD Functions'!L108,IF('!USE ME! !USE ME!'!$F14="CP 50",'MOD Functions'!L109,IF('!USE ME! !USE ME!'!$F14="CP 60",'MOD Functions'!L110,IF('!USE ME! !USE ME!'!$F14="CP 70",'MOD Functions'!L111,IF('!USE ME! !USE ME!'!$F14="CP 80",'MOD Functions'!L112,IF('!USE ME! !USE ME!'!$F14="CP 90",'MOD Functions'!L113,IF('!USE ME! !USE ME!'!$F14="CP 100",'MOD Functions'!L114,IF('!USE ME! !USE ME!'!$F14="CP 110",'MOD Functions'!L115,IF('!USE ME! !USE ME!'!$F14="CP 120",'MOD Functions'!L116,IF('!USE ME! !USE ME!'!$F14="CP 130",'MOD Functions'!L117,IF('!USE ME! !USE ME!'!$F14="CP 140",'MOD Functions'!L118,IF('!USE ME! !USE ME!'!$F14="CP 150",'MOD Functions'!L119,IF('!USE ME! !USE ME!'!$F14="CP 160",'MOD Functions'!L120,))))))))))))))))</f>
        <v>176</v>
      </c>
      <c r="K122" s="373"/>
      <c r="L122" s="374"/>
      <c r="M122" s="373">
        <f>IF('!USE ME! !USE ME!'!$F14="CP 10",'MOD Functions'!O105,IF('!USE ME! !USE ME!'!$F14="CP 20",'MOD Functions'!O106,IF('!USE ME! !USE ME!'!$F14="CP 30",'MOD Functions'!O107,IF('!USE ME! !USE ME!'!$F14="CP 40",'MOD Functions'!O108,IF('!USE ME! !USE ME!'!$F14="CP 50",'MOD Functions'!O109,IF('!USE ME! !USE ME!'!$F14="CP 60",'MOD Functions'!O110,IF('!USE ME! !USE ME!'!$F14="CP 70",'MOD Functions'!O111,IF('!USE ME! !USE ME!'!$F14="CP 80",'MOD Functions'!O112,IF('!USE ME! !USE ME!'!$F14="CP 90",'MOD Functions'!O113,IF('!USE ME! !USE ME!'!$F14="CP 100",'MOD Functions'!O114,IF('!USE ME! !USE ME!'!$F14="CP 110",'MOD Functions'!O115,IF('!USE ME! !USE ME!'!$F14="CP 120",'MOD Functions'!O116,IF('!USE ME! !USE ME!'!$F14="CP 130",'MOD Functions'!O117,IF('!USE ME! !USE ME!'!$F14="CP 140",'MOD Functions'!O118,IF('!USE ME! !USE ME!'!$F14="CP 150",'MOD Functions'!O119,IF('!USE ME! !USE ME!'!$F14="CP 160",'MOD Functions'!O120,))))))))))))))))</f>
        <v>33</v>
      </c>
      <c r="N122" s="373"/>
      <c r="O122" s="374"/>
      <c r="P122" s="373">
        <f>IF('!USE ME! !USE ME!'!$F14="CP 10",'MOD Functions'!R105,IF('!USE ME! !USE ME!'!$F14="CP 20",'MOD Functions'!R106,IF('!USE ME! !USE ME!'!$F14="CP 30",'MOD Functions'!R107,IF('!USE ME! !USE ME!'!$F14="CP 40",'MOD Functions'!R108,IF('!USE ME! !USE ME!'!$F14="CP 50",'MOD Functions'!R109,IF('!USE ME! !USE ME!'!$F14="CP 60",'MOD Functions'!R110,IF('!USE ME! !USE ME!'!$F14="CP 70",'MOD Functions'!R111,IF('!USE ME! !USE ME!'!$F14="CP 80",'MOD Functions'!R112,IF('!USE ME! !USE ME!'!$F14="CP 90",'MOD Functions'!R113,IF('!USE ME! !USE ME!'!$F14="CP 100",'MOD Functions'!R114,IF('!USE ME! !USE ME!'!$F14="CP 110",'MOD Functions'!R115,IF('!USE ME! !USE ME!'!$F14="CP 120",'MOD Functions'!R116,IF('!USE ME! !USE ME!'!$F14="CP 130",'MOD Functions'!R117,IF('!USE ME! !USE ME!'!$F14="CP 140",'MOD Functions'!R118,IF('!USE ME! !USE ME!'!$F14="CP 150",'MOD Functions'!R119,IF('!USE ME! !USE ME!'!$F14="CP 160",'MOD Functions'!R120,))))))))))))))))</f>
        <v>33</v>
      </c>
      <c r="Q122" s="373"/>
      <c r="R122" s="374"/>
      <c r="S122" s="373">
        <f>IF('!USE ME! !USE ME!'!$F14="CP 10",'MOD Functions'!U105,IF('!USE ME! !USE ME!'!$F14="CP 20",'MOD Functions'!U106,IF('!USE ME! !USE ME!'!$F14="CP 30",'MOD Functions'!U107,IF('!USE ME! !USE ME!'!$F14="CP 40",'MOD Functions'!U108,IF('!USE ME! !USE ME!'!$F14="CP 50",'MOD Functions'!U109,IF('!USE ME! !USE ME!'!$F14="CP 60",'MOD Functions'!U110,IF('!USE ME! !USE ME!'!$F14="CP 70",'MOD Functions'!U111,IF('!USE ME! !USE ME!'!$F14="CP 80",'MOD Functions'!U112,IF('!USE ME! !USE ME!'!$F14="CP 90",'MOD Functions'!U113,IF('!USE ME! !USE ME!'!$F14="CP 100",'MOD Functions'!U114,IF('!USE ME! !USE ME!'!$F14="CP 110",'MOD Functions'!U115,IF('!USE ME! !USE ME!'!$F14="CP 120",'MOD Functions'!U116,IF('!USE ME! !USE ME!'!$F14="CP 130",'MOD Functions'!U117,IF('!USE ME! !USE ME!'!$F14="CP 140",'MOD Functions'!U118,IF('!USE ME! !USE ME!'!$F14="CP 150",'MOD Functions'!U119,IF('!USE ME! !USE ME!'!$F14="CP 160",'MOD Functions'!U120,))))))))))))))))</f>
        <v>263</v>
      </c>
      <c r="T122" s="373"/>
      <c r="U122" s="374"/>
      <c r="V122" s="373">
        <f>IF('!USE ME! !USE ME!'!$F14="CP 10",'MOD Functions'!X105,IF('!USE ME! !USE ME!'!$F14="CP 20",'MOD Functions'!X106,IF('!USE ME! !USE ME!'!$F14="CP 30",'MOD Functions'!X107,IF('!USE ME! !USE ME!'!$F14="CP 40",'MOD Functions'!X108,IF('!USE ME! !USE ME!'!$F14="CP 50",'MOD Functions'!X109,IF('!USE ME! !USE ME!'!$F14="CP 60",'MOD Functions'!X110,IF('!USE ME! !USE ME!'!$F14="CP 70",'MOD Functions'!X111,IF('!USE ME! !USE ME!'!$F14="CP 80",'MOD Functions'!X112,IF('!USE ME! !USE ME!'!$F14="CP 90",'MOD Functions'!X113,IF('!USE ME! !USE ME!'!$F14="CP 100",'MOD Functions'!X114,IF('!USE ME! !USE ME!'!$F14="CP 110",'MOD Functions'!X115,IF('!USE ME! !USE ME!'!$F14="CP 120",'MOD Functions'!X116,IF('!USE ME! !USE ME!'!$F14="CP 130",'MOD Functions'!X117,IF('!USE ME! !USE ME!'!$F14="CP 140",'MOD Functions'!X118,IF('!USE ME! !USE ME!'!$F14="CP 150",'MOD Functions'!X119,IF('!USE ME! !USE ME!'!$F14="CP 160",'MOD Functions'!X120,))))))))))))))))</f>
        <v>0.04</v>
      </c>
      <c r="W122" s="373"/>
      <c r="X122" s="374"/>
      <c r="Y122" s="373">
        <f>IF('!USE ME! !USE ME!'!$F14="CP 10",'MOD Functions'!AA105,IF('!USE ME! !USE ME!'!$F14="CP 20",'MOD Functions'!AA106,IF('!USE ME! !USE ME!'!$F14="CP 30",'MOD Functions'!AA107,IF('!USE ME! !USE ME!'!$F14="CP 40",'MOD Functions'!AA108,IF('!USE ME! !USE ME!'!$F14="CP 50",'MOD Functions'!AA109,IF('!USE ME! !USE ME!'!$F14="CP 60",'MOD Functions'!AA110,IF('!USE ME! !USE ME!'!$F14="CP 70",'MOD Functions'!AA111,IF('!USE ME! !USE ME!'!$F14="CP 80",'MOD Functions'!AA112,IF('!USE ME! !USE ME!'!$F14="CP 90",'MOD Functions'!AA113,IF('!USE ME! !USE ME!'!$F14="CP 100",'MOD Functions'!AA114,IF('!USE ME! !USE ME!'!$F14="CP 110",'MOD Functions'!AA115,IF('!USE ME! !USE ME!'!$F14="CP 120",'MOD Functions'!AA116,IF('!USE ME! !USE ME!'!$F14="CP 130",'MOD Functions'!AA117,IF('!USE ME! !USE ME!'!$F14="CP 140",'MOD Functions'!AA118,IF('!USE ME! !USE ME!'!$F14="CP 150",'MOD Functions'!AA119,IF('!USE ME! !USE ME!'!$F14="CP 160",'MOD Functions'!AA120,))))))))))))))))</f>
        <v>495</v>
      </c>
      <c r="Z122" s="373"/>
      <c r="AA122" s="374"/>
    </row>
    <row r="123" spans="3:27" ht="15.75" thickBot="1">
      <c r="C123" s="381" t="s">
        <v>61</v>
      </c>
      <c r="D123" s="379" t="s">
        <v>167</v>
      </c>
      <c r="E123" s="379"/>
      <c r="F123" s="380"/>
      <c r="G123" s="377" t="s">
        <v>168</v>
      </c>
      <c r="H123" s="376"/>
      <c r="I123" s="378"/>
      <c r="J123" s="377" t="s">
        <v>169</v>
      </c>
      <c r="K123" s="376"/>
      <c r="L123" s="378"/>
      <c r="M123" s="377" t="s">
        <v>170</v>
      </c>
      <c r="N123" s="376"/>
      <c r="O123" s="378"/>
      <c r="P123" s="377" t="s">
        <v>171</v>
      </c>
      <c r="Q123" s="376"/>
      <c r="R123" s="378"/>
      <c r="S123" s="377" t="s">
        <v>172</v>
      </c>
      <c r="T123" s="376"/>
      <c r="U123" s="378"/>
      <c r="V123" s="376" t="s">
        <v>173</v>
      </c>
      <c r="W123" s="376"/>
      <c r="X123" s="376"/>
      <c r="Y123" s="377" t="s">
        <v>174</v>
      </c>
      <c r="Z123" s="376"/>
      <c r="AA123" s="378"/>
    </row>
    <row r="124" spans="3:27" ht="15.75" thickBot="1">
      <c r="C124" s="382"/>
      <c r="D124" s="195" t="s">
        <v>183</v>
      </c>
      <c r="E124" s="195" t="s">
        <v>184</v>
      </c>
      <c r="F124" s="195" t="s">
        <v>185</v>
      </c>
      <c r="G124" s="183" t="s">
        <v>183</v>
      </c>
      <c r="H124" s="183" t="s">
        <v>184</v>
      </c>
      <c r="I124" s="183" t="s">
        <v>185</v>
      </c>
      <c r="J124" s="172" t="s">
        <v>183</v>
      </c>
      <c r="K124" s="172" t="s">
        <v>184</v>
      </c>
      <c r="L124" s="172" t="s">
        <v>185</v>
      </c>
      <c r="M124" s="156" t="s">
        <v>183</v>
      </c>
      <c r="N124" s="156" t="s">
        <v>184</v>
      </c>
      <c r="O124" s="156" t="s">
        <v>185</v>
      </c>
      <c r="P124" s="126" t="s">
        <v>183</v>
      </c>
      <c r="Q124" s="126" t="s">
        <v>184</v>
      </c>
      <c r="R124" s="126" t="s">
        <v>185</v>
      </c>
      <c r="S124" s="136" t="s">
        <v>183</v>
      </c>
      <c r="T124" s="136" t="s">
        <v>184</v>
      </c>
      <c r="U124" s="136" t="s">
        <v>185</v>
      </c>
      <c r="V124" s="262" t="s">
        <v>183</v>
      </c>
      <c r="W124" s="262" t="s">
        <v>184</v>
      </c>
      <c r="X124" s="262" t="s">
        <v>185</v>
      </c>
      <c r="Y124" s="145" t="s">
        <v>183</v>
      </c>
      <c r="Z124" s="145" t="s">
        <v>184</v>
      </c>
      <c r="AA124" s="145" t="s">
        <v>185</v>
      </c>
    </row>
    <row r="125" spans="3:27">
      <c r="C125" s="382"/>
      <c r="D125" s="196">
        <v>1</v>
      </c>
      <c r="E125" s="199">
        <v>0</v>
      </c>
      <c r="F125" s="202"/>
      <c r="G125" s="184">
        <v>1</v>
      </c>
      <c r="H125" s="187">
        <v>0</v>
      </c>
      <c r="I125" s="191"/>
      <c r="J125" s="173">
        <v>1</v>
      </c>
      <c r="K125" s="175">
        <v>0</v>
      </c>
      <c r="L125" s="181"/>
      <c r="M125" s="157">
        <v>1</v>
      </c>
      <c r="N125" s="161">
        <v>0</v>
      </c>
      <c r="O125" s="164"/>
      <c r="P125" s="127">
        <v>1</v>
      </c>
      <c r="Q125" s="130">
        <f>IF(MOD(P125,4)=1,3,IF(MOD(P125,4)=0,1,MOD(P125,4)))</f>
        <v>3</v>
      </c>
      <c r="R125" s="134"/>
      <c r="S125" s="137">
        <v>1</v>
      </c>
      <c r="T125" s="140">
        <v>0</v>
      </c>
      <c r="U125" s="142"/>
      <c r="V125" s="264">
        <v>1</v>
      </c>
      <c r="W125" s="266"/>
      <c r="X125" s="267">
        <v>0.04</v>
      </c>
      <c r="Y125" s="146">
        <v>1</v>
      </c>
      <c r="Z125" s="149">
        <v>0</v>
      </c>
      <c r="AA125" s="152"/>
    </row>
    <row r="126" spans="3:27">
      <c r="C126" s="382"/>
      <c r="D126" s="197">
        <v>2</v>
      </c>
      <c r="E126" s="200">
        <v>3</v>
      </c>
      <c r="F126" s="203">
        <f>SUM(F125+E126)</f>
        <v>3</v>
      </c>
      <c r="G126" s="185">
        <v>2</v>
      </c>
      <c r="H126" s="188">
        <v>22</v>
      </c>
      <c r="I126" s="192">
        <f>SUM(I125+H126)</f>
        <v>22</v>
      </c>
      <c r="J126" s="170">
        <v>2</v>
      </c>
      <c r="K126" s="176">
        <v>16</v>
      </c>
      <c r="L126" s="180">
        <f>SUM(L125+K126)</f>
        <v>16</v>
      </c>
      <c r="M126" s="158">
        <v>2</v>
      </c>
      <c r="N126" s="162">
        <v>3</v>
      </c>
      <c r="O126" s="165">
        <f>SUM(O125+N126)</f>
        <v>3</v>
      </c>
      <c r="P126" s="128">
        <v>2</v>
      </c>
      <c r="Q126" s="120">
        <f>IF(MOD(P126,4)=1,3,IF(MOD(P126,4)=0,1,MOD(P126,4)))</f>
        <v>2</v>
      </c>
      <c r="R126" s="132">
        <f>SUM(R125+Q125)</f>
        <v>3</v>
      </c>
      <c r="S126" s="138">
        <v>2</v>
      </c>
      <c r="T126" s="141">
        <v>15</v>
      </c>
      <c r="U126" s="143">
        <f>SUM(U125+T126)</f>
        <v>15</v>
      </c>
      <c r="V126" s="260">
        <v>2</v>
      </c>
      <c r="W126" s="236"/>
      <c r="X126" s="268">
        <v>0.04</v>
      </c>
      <c r="Y126" s="147">
        <v>2</v>
      </c>
      <c r="Z126" s="150">
        <v>45</v>
      </c>
      <c r="AA126" s="152">
        <f>SUM(AA125+Z126)</f>
        <v>45</v>
      </c>
    </row>
    <row r="127" spans="3:27">
      <c r="C127" s="382"/>
      <c r="D127" s="197">
        <v>3</v>
      </c>
      <c r="E127" s="200">
        <v>2</v>
      </c>
      <c r="F127" s="203">
        <f t="shared" ref="F127:F140" si="58">SUM(F126+E127)</f>
        <v>5</v>
      </c>
      <c r="G127" s="185">
        <v>3</v>
      </c>
      <c r="H127" s="188">
        <v>12</v>
      </c>
      <c r="I127" s="192">
        <f t="shared" ref="I127:I140" si="59">SUM(I126+H127)</f>
        <v>34</v>
      </c>
      <c r="J127" s="170">
        <v>3</v>
      </c>
      <c r="K127" s="177">
        <v>8</v>
      </c>
      <c r="L127" s="180">
        <f t="shared" ref="L127:L140" si="60">SUM(L126+K127)</f>
        <v>24</v>
      </c>
      <c r="M127" s="158">
        <v>3</v>
      </c>
      <c r="N127" s="162">
        <v>2</v>
      </c>
      <c r="O127" s="165">
        <f t="shared" ref="O127:O140" si="61">SUM(O126+N127)</f>
        <v>5</v>
      </c>
      <c r="P127" s="128">
        <v>3</v>
      </c>
      <c r="Q127" s="120">
        <f>IF(MOD(P127,4)=1,3,IF(MOD(P127,4)=0,1,MOD(P127,4)))</f>
        <v>3</v>
      </c>
      <c r="R127" s="132">
        <f>SUM(R126+Q126)</f>
        <v>5</v>
      </c>
      <c r="S127" s="138">
        <v>3</v>
      </c>
      <c r="T127" s="141">
        <v>13</v>
      </c>
      <c r="U127" s="143">
        <f t="shared" ref="U127:U137" si="62">SUM(U126+T127)</f>
        <v>28</v>
      </c>
      <c r="V127" s="260">
        <v>3</v>
      </c>
      <c r="W127" s="236"/>
      <c r="X127" s="268">
        <v>0.04</v>
      </c>
      <c r="Y127" s="147">
        <v>3</v>
      </c>
      <c r="Z127" s="150">
        <v>23</v>
      </c>
      <c r="AA127" s="153">
        <f t="shared" ref="AA127:AA140" si="63">SUM(AA126+Z127)</f>
        <v>68</v>
      </c>
    </row>
    <row r="128" spans="3:27">
      <c r="C128" s="382"/>
      <c r="D128" s="197">
        <v>4</v>
      </c>
      <c r="E128" s="200">
        <v>3</v>
      </c>
      <c r="F128" s="203">
        <f t="shared" si="58"/>
        <v>8</v>
      </c>
      <c r="G128" s="185">
        <v>4</v>
      </c>
      <c r="H128" s="188">
        <v>22</v>
      </c>
      <c r="I128" s="192">
        <f t="shared" si="59"/>
        <v>56</v>
      </c>
      <c r="J128" s="170">
        <v>4</v>
      </c>
      <c r="K128" s="177">
        <v>16</v>
      </c>
      <c r="L128" s="180">
        <f t="shared" si="60"/>
        <v>40</v>
      </c>
      <c r="M128" s="158">
        <v>4</v>
      </c>
      <c r="N128" s="162">
        <v>3</v>
      </c>
      <c r="O128" s="165">
        <f t="shared" si="61"/>
        <v>8</v>
      </c>
      <c r="P128" s="128">
        <v>4</v>
      </c>
      <c r="Q128" s="120">
        <f>IF(MOD(P128,4)=1,3,IF(MOD(P128,4)=0,1,MOD(P128,4)))</f>
        <v>1</v>
      </c>
      <c r="R128" s="132">
        <f t="shared" ref="R128:R139" si="64">SUM(R127+Q127)</f>
        <v>8</v>
      </c>
      <c r="S128" s="138">
        <v>4</v>
      </c>
      <c r="T128" s="141">
        <v>24</v>
      </c>
      <c r="U128" s="143">
        <f t="shared" si="62"/>
        <v>52</v>
      </c>
      <c r="V128" s="260">
        <v>4</v>
      </c>
      <c r="W128" s="236"/>
      <c r="X128" s="268">
        <v>0.04</v>
      </c>
      <c r="Y128" s="147">
        <v>4</v>
      </c>
      <c r="Z128" s="150">
        <v>45</v>
      </c>
      <c r="AA128" s="153">
        <f t="shared" si="63"/>
        <v>113</v>
      </c>
    </row>
    <row r="129" spans="3:27">
      <c r="C129" s="382"/>
      <c r="D129" s="197">
        <v>5</v>
      </c>
      <c r="E129" s="200">
        <v>1</v>
      </c>
      <c r="F129" s="203">
        <f t="shared" si="58"/>
        <v>9</v>
      </c>
      <c r="G129" s="185">
        <v>5</v>
      </c>
      <c r="H129" s="188">
        <v>11</v>
      </c>
      <c r="I129" s="192">
        <f t="shared" si="59"/>
        <v>67</v>
      </c>
      <c r="J129" s="170">
        <v>5</v>
      </c>
      <c r="K129" s="177">
        <v>8</v>
      </c>
      <c r="L129" s="180">
        <f t="shared" si="60"/>
        <v>48</v>
      </c>
      <c r="M129" s="158">
        <v>5</v>
      </c>
      <c r="N129" s="162">
        <v>1</v>
      </c>
      <c r="O129" s="165">
        <f t="shared" si="61"/>
        <v>9</v>
      </c>
      <c r="P129" s="128">
        <v>5</v>
      </c>
      <c r="Q129" s="120">
        <f t="shared" ref="Q129:Q131" si="65">IF(MOD(P129,4)=1,3,IF(MOD(P129,4)=0,1,MOD(P129,4)))</f>
        <v>3</v>
      </c>
      <c r="R129" s="132">
        <f t="shared" si="64"/>
        <v>9</v>
      </c>
      <c r="S129" s="138">
        <v>5</v>
      </c>
      <c r="T129" s="141">
        <v>13</v>
      </c>
      <c r="U129" s="143">
        <f t="shared" si="62"/>
        <v>65</v>
      </c>
      <c r="V129" s="260">
        <v>5</v>
      </c>
      <c r="W129" s="236"/>
      <c r="X129" s="268">
        <v>0.04</v>
      </c>
      <c r="Y129" s="147">
        <v>5</v>
      </c>
      <c r="Z129" s="150">
        <v>22</v>
      </c>
      <c r="AA129" s="153">
        <f t="shared" si="63"/>
        <v>135</v>
      </c>
    </row>
    <row r="130" spans="3:27">
      <c r="C130" s="382"/>
      <c r="D130" s="197">
        <v>6</v>
      </c>
      <c r="E130" s="200">
        <v>3</v>
      </c>
      <c r="F130" s="203">
        <f t="shared" si="58"/>
        <v>12</v>
      </c>
      <c r="G130" s="185">
        <v>6</v>
      </c>
      <c r="H130" s="188">
        <v>23</v>
      </c>
      <c r="I130" s="192">
        <f t="shared" si="59"/>
        <v>90</v>
      </c>
      <c r="J130" s="170">
        <v>6</v>
      </c>
      <c r="K130" s="177">
        <v>16</v>
      </c>
      <c r="L130" s="180">
        <f t="shared" si="60"/>
        <v>64</v>
      </c>
      <c r="M130" s="158">
        <v>6</v>
      </c>
      <c r="N130" s="162">
        <v>3</v>
      </c>
      <c r="O130" s="165">
        <f t="shared" si="61"/>
        <v>12</v>
      </c>
      <c r="P130" s="128">
        <v>6</v>
      </c>
      <c r="Q130" s="120">
        <f t="shared" si="65"/>
        <v>2</v>
      </c>
      <c r="R130" s="132">
        <f t="shared" si="64"/>
        <v>12</v>
      </c>
      <c r="S130" s="138">
        <v>6</v>
      </c>
      <c r="T130" s="141">
        <v>24</v>
      </c>
      <c r="U130" s="143">
        <f t="shared" si="62"/>
        <v>89</v>
      </c>
      <c r="V130" s="260">
        <v>6</v>
      </c>
      <c r="W130" s="236"/>
      <c r="X130" s="268">
        <v>0.04</v>
      </c>
      <c r="Y130" s="147">
        <v>6</v>
      </c>
      <c r="Z130" s="150">
        <v>45</v>
      </c>
      <c r="AA130" s="153">
        <f t="shared" si="63"/>
        <v>180</v>
      </c>
    </row>
    <row r="131" spans="3:27">
      <c r="C131" s="382"/>
      <c r="D131" s="197">
        <v>7</v>
      </c>
      <c r="E131" s="200">
        <v>2</v>
      </c>
      <c r="F131" s="203">
        <f t="shared" si="58"/>
        <v>14</v>
      </c>
      <c r="G131" s="185">
        <v>7</v>
      </c>
      <c r="H131" s="188">
        <v>11</v>
      </c>
      <c r="I131" s="192">
        <f t="shared" si="59"/>
        <v>101</v>
      </c>
      <c r="J131" s="170">
        <v>7</v>
      </c>
      <c r="K131" s="177">
        <v>8</v>
      </c>
      <c r="L131" s="180">
        <f t="shared" si="60"/>
        <v>72</v>
      </c>
      <c r="M131" s="158">
        <v>7</v>
      </c>
      <c r="N131" s="162">
        <v>2</v>
      </c>
      <c r="O131" s="165">
        <f t="shared" si="61"/>
        <v>14</v>
      </c>
      <c r="P131" s="128">
        <v>7</v>
      </c>
      <c r="Q131" s="120">
        <f t="shared" si="65"/>
        <v>3</v>
      </c>
      <c r="R131" s="132">
        <f t="shared" si="64"/>
        <v>14</v>
      </c>
      <c r="S131" s="138">
        <v>7</v>
      </c>
      <c r="T131" s="141">
        <v>13</v>
      </c>
      <c r="U131" s="143">
        <f t="shared" si="62"/>
        <v>102</v>
      </c>
      <c r="V131" s="260">
        <v>7</v>
      </c>
      <c r="W131" s="236"/>
      <c r="X131" s="268">
        <v>0.04</v>
      </c>
      <c r="Y131" s="147">
        <v>7</v>
      </c>
      <c r="Z131" s="150">
        <v>23</v>
      </c>
      <c r="AA131" s="153">
        <f t="shared" si="63"/>
        <v>203</v>
      </c>
    </row>
    <row r="132" spans="3:27">
      <c r="C132" s="382"/>
      <c r="D132" s="197">
        <v>8</v>
      </c>
      <c r="E132" s="200">
        <v>3</v>
      </c>
      <c r="F132" s="203">
        <f t="shared" si="58"/>
        <v>17</v>
      </c>
      <c r="G132" s="185">
        <v>8</v>
      </c>
      <c r="H132" s="188">
        <v>23</v>
      </c>
      <c r="I132" s="192">
        <f t="shared" si="59"/>
        <v>124</v>
      </c>
      <c r="J132" s="170">
        <v>8</v>
      </c>
      <c r="K132" s="177">
        <v>16</v>
      </c>
      <c r="L132" s="180">
        <f t="shared" si="60"/>
        <v>88</v>
      </c>
      <c r="M132" s="158">
        <v>8</v>
      </c>
      <c r="N132" s="162">
        <v>3</v>
      </c>
      <c r="O132" s="165">
        <f t="shared" si="61"/>
        <v>17</v>
      </c>
      <c r="P132" s="128">
        <v>8</v>
      </c>
      <c r="Q132" s="120">
        <f t="shared" ref="Q132:Q140" si="66">IF(MOD(P132,4)=1,3,IF(MOD(P132,4)=0,1,MOD(P132,4)))</f>
        <v>1</v>
      </c>
      <c r="R132" s="132">
        <f t="shared" si="64"/>
        <v>17</v>
      </c>
      <c r="S132" s="138">
        <v>8</v>
      </c>
      <c r="T132" s="141">
        <v>25</v>
      </c>
      <c r="U132" s="143">
        <f t="shared" si="62"/>
        <v>127</v>
      </c>
      <c r="V132" s="260">
        <v>8</v>
      </c>
      <c r="W132" s="236"/>
      <c r="X132" s="268">
        <v>0.04</v>
      </c>
      <c r="Y132" s="147">
        <v>8</v>
      </c>
      <c r="Z132" s="150">
        <v>45</v>
      </c>
      <c r="AA132" s="153">
        <f t="shared" si="63"/>
        <v>248</v>
      </c>
    </row>
    <row r="133" spans="3:27">
      <c r="C133" s="382"/>
      <c r="D133" s="197">
        <v>9</v>
      </c>
      <c r="E133" s="200">
        <v>1</v>
      </c>
      <c r="F133" s="203">
        <f t="shared" si="58"/>
        <v>18</v>
      </c>
      <c r="G133" s="185">
        <v>9</v>
      </c>
      <c r="H133" s="188">
        <v>11</v>
      </c>
      <c r="I133" s="192">
        <f t="shared" si="59"/>
        <v>135</v>
      </c>
      <c r="J133" s="170">
        <v>9</v>
      </c>
      <c r="K133" s="177">
        <v>8</v>
      </c>
      <c r="L133" s="180">
        <f t="shared" si="60"/>
        <v>96</v>
      </c>
      <c r="M133" s="158">
        <v>9</v>
      </c>
      <c r="N133" s="162">
        <v>1</v>
      </c>
      <c r="O133" s="165">
        <f t="shared" si="61"/>
        <v>18</v>
      </c>
      <c r="P133" s="128">
        <v>9</v>
      </c>
      <c r="Q133" s="120">
        <f t="shared" si="66"/>
        <v>3</v>
      </c>
      <c r="R133" s="132">
        <f t="shared" si="64"/>
        <v>18</v>
      </c>
      <c r="S133" s="138">
        <v>9</v>
      </c>
      <c r="T133" s="141">
        <v>12</v>
      </c>
      <c r="U133" s="143">
        <f t="shared" si="62"/>
        <v>139</v>
      </c>
      <c r="V133" s="260">
        <v>9</v>
      </c>
      <c r="W133" s="236"/>
      <c r="X133" s="268">
        <v>0.04</v>
      </c>
      <c r="Y133" s="147">
        <v>9</v>
      </c>
      <c r="Z133" s="150">
        <v>22</v>
      </c>
      <c r="AA133" s="153">
        <f t="shared" si="63"/>
        <v>270</v>
      </c>
    </row>
    <row r="134" spans="3:27">
      <c r="C134" s="382"/>
      <c r="D134" s="197">
        <v>10</v>
      </c>
      <c r="E134" s="200">
        <v>3</v>
      </c>
      <c r="F134" s="203">
        <f t="shared" si="58"/>
        <v>21</v>
      </c>
      <c r="G134" s="185">
        <v>10</v>
      </c>
      <c r="H134" s="188">
        <v>22</v>
      </c>
      <c r="I134" s="192">
        <f t="shared" si="59"/>
        <v>157</v>
      </c>
      <c r="J134" s="170">
        <v>10</v>
      </c>
      <c r="K134" s="177">
        <v>16</v>
      </c>
      <c r="L134" s="180">
        <f t="shared" si="60"/>
        <v>112</v>
      </c>
      <c r="M134" s="158">
        <v>10</v>
      </c>
      <c r="N134" s="162">
        <v>3</v>
      </c>
      <c r="O134" s="165">
        <f t="shared" si="61"/>
        <v>21</v>
      </c>
      <c r="P134" s="128">
        <v>10</v>
      </c>
      <c r="Q134" s="120">
        <f t="shared" si="66"/>
        <v>2</v>
      </c>
      <c r="R134" s="132">
        <f t="shared" si="64"/>
        <v>21</v>
      </c>
      <c r="S134" s="138">
        <v>10</v>
      </c>
      <c r="T134" s="141">
        <v>25</v>
      </c>
      <c r="U134" s="143">
        <f t="shared" si="62"/>
        <v>164</v>
      </c>
      <c r="V134" s="260">
        <v>10</v>
      </c>
      <c r="W134" s="236"/>
      <c r="X134" s="268">
        <v>0.04</v>
      </c>
      <c r="Y134" s="147">
        <v>10</v>
      </c>
      <c r="Z134" s="150">
        <v>45</v>
      </c>
      <c r="AA134" s="153">
        <f t="shared" si="63"/>
        <v>315</v>
      </c>
    </row>
    <row r="135" spans="3:27">
      <c r="C135" s="382"/>
      <c r="D135" s="197">
        <v>11</v>
      </c>
      <c r="E135" s="200">
        <v>2</v>
      </c>
      <c r="F135" s="203">
        <f t="shared" si="58"/>
        <v>23</v>
      </c>
      <c r="G135" s="185">
        <v>11</v>
      </c>
      <c r="H135" s="188">
        <v>12</v>
      </c>
      <c r="I135" s="192">
        <f t="shared" si="59"/>
        <v>169</v>
      </c>
      <c r="J135" s="170">
        <v>11</v>
      </c>
      <c r="K135" s="177">
        <v>8</v>
      </c>
      <c r="L135" s="180">
        <f t="shared" si="60"/>
        <v>120</v>
      </c>
      <c r="M135" s="158">
        <v>11</v>
      </c>
      <c r="N135" s="162">
        <v>2</v>
      </c>
      <c r="O135" s="165">
        <f t="shared" si="61"/>
        <v>23</v>
      </c>
      <c r="P135" s="128">
        <v>11</v>
      </c>
      <c r="Q135" s="120">
        <f t="shared" si="66"/>
        <v>3</v>
      </c>
      <c r="R135" s="132">
        <f t="shared" si="64"/>
        <v>23</v>
      </c>
      <c r="S135" s="138">
        <v>11</v>
      </c>
      <c r="T135" s="141">
        <v>12</v>
      </c>
      <c r="U135" s="143">
        <f t="shared" si="62"/>
        <v>176</v>
      </c>
      <c r="V135" s="260">
        <v>11</v>
      </c>
      <c r="W135" s="236"/>
      <c r="X135" s="268">
        <v>0.04</v>
      </c>
      <c r="Y135" s="147">
        <v>11</v>
      </c>
      <c r="Z135" s="150">
        <v>23</v>
      </c>
      <c r="AA135" s="153">
        <f t="shared" si="63"/>
        <v>338</v>
      </c>
    </row>
    <row r="136" spans="3:27">
      <c r="C136" s="382"/>
      <c r="D136" s="197">
        <v>12</v>
      </c>
      <c r="E136" s="200">
        <v>3</v>
      </c>
      <c r="F136" s="203">
        <f t="shared" si="58"/>
        <v>26</v>
      </c>
      <c r="G136" s="185">
        <v>12</v>
      </c>
      <c r="H136" s="188">
        <v>22</v>
      </c>
      <c r="I136" s="192">
        <f t="shared" si="59"/>
        <v>191</v>
      </c>
      <c r="J136" s="170">
        <v>12</v>
      </c>
      <c r="K136" s="177">
        <v>16</v>
      </c>
      <c r="L136" s="180">
        <f t="shared" si="60"/>
        <v>136</v>
      </c>
      <c r="M136" s="158">
        <v>12</v>
      </c>
      <c r="N136" s="162">
        <v>3</v>
      </c>
      <c r="O136" s="165">
        <f t="shared" si="61"/>
        <v>26</v>
      </c>
      <c r="P136" s="128">
        <v>12</v>
      </c>
      <c r="Q136" s="120">
        <f t="shared" si="66"/>
        <v>1</v>
      </c>
      <c r="R136" s="132">
        <f t="shared" si="64"/>
        <v>26</v>
      </c>
      <c r="S136" s="138">
        <v>12</v>
      </c>
      <c r="T136" s="141">
        <v>25</v>
      </c>
      <c r="U136" s="143">
        <f t="shared" si="62"/>
        <v>201</v>
      </c>
      <c r="V136" s="260">
        <v>12</v>
      </c>
      <c r="W136" s="236"/>
      <c r="X136" s="268">
        <v>0.04</v>
      </c>
      <c r="Y136" s="147">
        <v>12</v>
      </c>
      <c r="Z136" s="150">
        <v>45</v>
      </c>
      <c r="AA136" s="153">
        <f t="shared" si="63"/>
        <v>383</v>
      </c>
    </row>
    <row r="137" spans="3:27">
      <c r="C137" s="382"/>
      <c r="D137" s="197">
        <v>13</v>
      </c>
      <c r="E137" s="200">
        <v>1</v>
      </c>
      <c r="F137" s="203">
        <f t="shared" si="58"/>
        <v>27</v>
      </c>
      <c r="G137" s="185">
        <v>13</v>
      </c>
      <c r="H137" s="188">
        <v>11</v>
      </c>
      <c r="I137" s="192">
        <f t="shared" si="59"/>
        <v>202</v>
      </c>
      <c r="J137" s="170">
        <v>13</v>
      </c>
      <c r="K137" s="177">
        <v>8</v>
      </c>
      <c r="L137" s="180">
        <f t="shared" si="60"/>
        <v>144</v>
      </c>
      <c r="M137" s="158">
        <v>13</v>
      </c>
      <c r="N137" s="162">
        <v>1</v>
      </c>
      <c r="O137" s="165">
        <f t="shared" si="61"/>
        <v>27</v>
      </c>
      <c r="P137" s="128">
        <v>13</v>
      </c>
      <c r="Q137" s="120">
        <f t="shared" si="66"/>
        <v>3</v>
      </c>
      <c r="R137" s="132">
        <f t="shared" si="64"/>
        <v>27</v>
      </c>
      <c r="S137" s="138">
        <v>13</v>
      </c>
      <c r="T137" s="141">
        <v>12</v>
      </c>
      <c r="U137" s="143">
        <f t="shared" si="62"/>
        <v>213</v>
      </c>
      <c r="V137" s="260">
        <v>13</v>
      </c>
      <c r="W137" s="236"/>
      <c r="X137" s="268">
        <v>0.04</v>
      </c>
      <c r="Y137" s="147">
        <v>13</v>
      </c>
      <c r="Z137" s="150">
        <v>22</v>
      </c>
      <c r="AA137" s="153">
        <f t="shared" si="63"/>
        <v>405</v>
      </c>
    </row>
    <row r="138" spans="3:27">
      <c r="C138" s="382"/>
      <c r="D138" s="197">
        <v>14</v>
      </c>
      <c r="E138" s="200">
        <v>3</v>
      </c>
      <c r="F138" s="203">
        <f t="shared" si="58"/>
        <v>30</v>
      </c>
      <c r="G138" s="185">
        <v>14</v>
      </c>
      <c r="H138" s="188">
        <v>23</v>
      </c>
      <c r="I138" s="192">
        <f t="shared" si="59"/>
        <v>225</v>
      </c>
      <c r="J138" s="170">
        <v>14</v>
      </c>
      <c r="K138" s="177">
        <v>16</v>
      </c>
      <c r="L138" s="180">
        <f t="shared" si="60"/>
        <v>160</v>
      </c>
      <c r="M138" s="158">
        <v>14</v>
      </c>
      <c r="N138" s="162">
        <v>3</v>
      </c>
      <c r="O138" s="165">
        <f t="shared" si="61"/>
        <v>30</v>
      </c>
      <c r="P138" s="128">
        <v>14</v>
      </c>
      <c r="Q138" s="120">
        <f t="shared" si="66"/>
        <v>2</v>
      </c>
      <c r="R138" s="132">
        <f t="shared" si="64"/>
        <v>30</v>
      </c>
      <c r="S138" s="138">
        <v>14</v>
      </c>
      <c r="T138" s="141">
        <v>25</v>
      </c>
      <c r="U138" s="143">
        <f>SUM(U137+T138)</f>
        <v>238</v>
      </c>
      <c r="V138" s="260">
        <v>14</v>
      </c>
      <c r="W138" s="236"/>
      <c r="X138" s="268">
        <v>0.04</v>
      </c>
      <c r="Y138" s="147">
        <v>14</v>
      </c>
      <c r="Z138" s="150">
        <v>45</v>
      </c>
      <c r="AA138" s="153">
        <f t="shared" si="63"/>
        <v>450</v>
      </c>
    </row>
    <row r="139" spans="3:27">
      <c r="C139" s="382"/>
      <c r="D139" s="197">
        <v>15</v>
      </c>
      <c r="E139" s="200">
        <v>2</v>
      </c>
      <c r="F139" s="203">
        <f t="shared" si="58"/>
        <v>32</v>
      </c>
      <c r="G139" s="185">
        <v>15</v>
      </c>
      <c r="H139" s="189">
        <v>11</v>
      </c>
      <c r="I139" s="192">
        <f t="shared" si="59"/>
        <v>236</v>
      </c>
      <c r="J139" s="170">
        <v>15</v>
      </c>
      <c r="K139" s="177">
        <v>8</v>
      </c>
      <c r="L139" s="180">
        <f t="shared" si="60"/>
        <v>168</v>
      </c>
      <c r="M139" s="158">
        <v>15</v>
      </c>
      <c r="N139" s="162">
        <v>2</v>
      </c>
      <c r="O139" s="165">
        <f t="shared" si="61"/>
        <v>32</v>
      </c>
      <c r="P139" s="128">
        <v>15</v>
      </c>
      <c r="Q139" s="120">
        <f t="shared" si="66"/>
        <v>3</v>
      </c>
      <c r="R139" s="132">
        <f t="shared" si="64"/>
        <v>32</v>
      </c>
      <c r="S139" s="138">
        <v>15</v>
      </c>
      <c r="T139" s="141">
        <v>12</v>
      </c>
      <c r="U139" s="143">
        <f t="shared" ref="U139:U140" si="67">SUM(U138+T139)</f>
        <v>250</v>
      </c>
      <c r="V139" s="260">
        <v>15</v>
      </c>
      <c r="W139" s="236"/>
      <c r="X139" s="268">
        <v>0.04</v>
      </c>
      <c r="Y139" s="147">
        <v>15</v>
      </c>
      <c r="Z139" s="150">
        <v>23</v>
      </c>
      <c r="AA139" s="153">
        <f t="shared" si="63"/>
        <v>473</v>
      </c>
    </row>
    <row r="140" spans="3:27" ht="15.75" thickBot="1">
      <c r="C140" s="382"/>
      <c r="D140" s="93">
        <v>16</v>
      </c>
      <c r="E140" s="201">
        <v>1</v>
      </c>
      <c r="F140" s="204">
        <f t="shared" si="58"/>
        <v>33</v>
      </c>
      <c r="G140" s="90">
        <v>16</v>
      </c>
      <c r="H140" s="190">
        <v>11</v>
      </c>
      <c r="I140" s="193">
        <f t="shared" si="59"/>
        <v>247</v>
      </c>
      <c r="J140" s="174">
        <v>16</v>
      </c>
      <c r="K140" s="178">
        <v>8</v>
      </c>
      <c r="L140" s="180">
        <f t="shared" si="60"/>
        <v>176</v>
      </c>
      <c r="M140" s="160">
        <v>16</v>
      </c>
      <c r="N140" s="163">
        <v>1</v>
      </c>
      <c r="O140" s="166">
        <f t="shared" si="61"/>
        <v>33</v>
      </c>
      <c r="P140" s="129">
        <v>16</v>
      </c>
      <c r="Q140" s="113">
        <f t="shared" si="66"/>
        <v>1</v>
      </c>
      <c r="R140" s="133">
        <f>SUM(R139+Q140)</f>
        <v>33</v>
      </c>
      <c r="S140" s="139">
        <v>16</v>
      </c>
      <c r="T140" s="7">
        <v>13</v>
      </c>
      <c r="U140" s="143">
        <f t="shared" si="67"/>
        <v>263</v>
      </c>
      <c r="V140" s="265">
        <v>16</v>
      </c>
      <c r="W140" s="237"/>
      <c r="X140" s="269">
        <v>0.04</v>
      </c>
      <c r="Y140" s="148">
        <v>16</v>
      </c>
      <c r="Z140" s="151">
        <v>22</v>
      </c>
      <c r="AA140" s="154">
        <f t="shared" si="63"/>
        <v>495</v>
      </c>
    </row>
    <row r="141" spans="3:27" ht="15.75" thickBot="1">
      <c r="C141" s="382"/>
      <c r="D141" s="372" t="s">
        <v>186</v>
      </c>
      <c r="E141" s="373"/>
      <c r="F141" s="374"/>
      <c r="G141" s="372" t="s">
        <v>186</v>
      </c>
      <c r="H141" s="373"/>
      <c r="I141" s="374"/>
      <c r="J141" s="372" t="s">
        <v>186</v>
      </c>
      <c r="K141" s="373"/>
      <c r="L141" s="374"/>
      <c r="M141" s="372" t="s">
        <v>186</v>
      </c>
      <c r="N141" s="373"/>
      <c r="O141" s="374"/>
      <c r="P141" s="372" t="s">
        <v>186</v>
      </c>
      <c r="Q141" s="373"/>
      <c r="R141" s="374"/>
      <c r="S141" s="372" t="s">
        <v>186</v>
      </c>
      <c r="T141" s="373"/>
      <c r="U141" s="374"/>
      <c r="V141" s="372" t="s">
        <v>186</v>
      </c>
      <c r="W141" s="373"/>
      <c r="X141" s="374"/>
      <c r="Y141" s="372" t="s">
        <v>186</v>
      </c>
      <c r="Z141" s="373"/>
      <c r="AA141" s="374"/>
    </row>
    <row r="142" spans="3:27" ht="15.75" thickBot="1">
      <c r="C142" s="383"/>
      <c r="D142" s="373">
        <f>IF('!USE ME! !USE ME!'!$F15="CP 10",'MOD Functions'!F125,IF('!USE ME! !USE ME!'!$F15="CP 20",'MOD Functions'!F126,IF('!USE ME! !USE ME!'!$F15="CP 30",'MOD Functions'!F127,IF('!USE ME! !USE ME!'!$F15="CP 40",'MOD Functions'!F128,IF('!USE ME! !USE ME!'!$F15="CP 50",'MOD Functions'!F129,IF('!USE ME! !USE ME!'!$F15="CP 60",'MOD Functions'!F130,IF('!USE ME! !USE ME!'!$F15="CP 70",'MOD Functions'!F131,IF('!USE ME! !USE ME!'!$F15="CP 80",'MOD Functions'!F132,IF('!USE ME! !USE ME!'!$F15="CP 90",'MOD Functions'!F133,IF('!USE ME! !USE ME!'!$F15="CP 100",'MOD Functions'!F134,IF('!USE ME! !USE ME!'!$F15="CP 110",'MOD Functions'!F135,IF('!USE ME! !USE ME!'!$F15="CP 120",'MOD Functions'!F136,IF('!USE ME! !USE ME!'!$F15="CP 130",'MOD Functions'!F137,IF('!USE ME! !USE ME!'!$F15="CP 140",'MOD Functions'!F138,IF('!USE ME! !USE ME!'!$F15="CP 150",'MOD Functions'!F139,IF('!USE ME! !USE ME!'!$F15="CP 160",'MOD Functions'!F140,))))))))))))))))</f>
        <v>33</v>
      </c>
      <c r="E142" s="373"/>
      <c r="F142" s="374"/>
      <c r="G142" s="373">
        <f>IF('!USE ME! !USE ME!'!$F15="CP 10",'MOD Functions'!I125,IF('!USE ME! !USE ME!'!$F15="CP 20",'MOD Functions'!I126,IF('!USE ME! !USE ME!'!$F15="CP 30",'MOD Functions'!I127,IF('!USE ME! !USE ME!'!$F15="CP 40",'MOD Functions'!I128,IF('!USE ME! !USE ME!'!$F15="CP 50",'MOD Functions'!I129,IF('!USE ME! !USE ME!'!$F15="CP 60",'MOD Functions'!I130,IF('!USE ME! !USE ME!'!$F15="CP 70",'MOD Functions'!I131,IF('!USE ME! !USE ME!'!$F15="CP 80",'MOD Functions'!I132,IF('!USE ME! !USE ME!'!$F15="CP 90",'MOD Functions'!I133,IF('!USE ME! !USE ME!'!$F15="CP 100",'MOD Functions'!I134,IF('!USE ME! !USE ME!'!$F15="CP 110",'MOD Functions'!I135,IF('!USE ME! !USE ME!'!$F15="CP 120",'MOD Functions'!I136,IF('!USE ME! !USE ME!'!$F15="CP 130",'MOD Functions'!I137,IF('!USE ME! !USE ME!'!$F15="CP 140",'MOD Functions'!I138,IF('!USE ME! !USE ME!'!$F15="CP 150",'MOD Functions'!I139,IF('!USE ME! !USE ME!'!$F15="CP 160",'MOD Functions'!I140,))))))))))))))))</f>
        <v>247</v>
      </c>
      <c r="H142" s="373"/>
      <c r="I142" s="374"/>
      <c r="J142" s="373">
        <f>IF('!USE ME! !USE ME!'!$F15="CP 10",'MOD Functions'!L125,IF('!USE ME! !USE ME!'!$F15="CP 20",'MOD Functions'!L126,IF('!USE ME! !USE ME!'!$F15="CP 30",'MOD Functions'!L127,IF('!USE ME! !USE ME!'!$F15="CP 40",'MOD Functions'!L128,IF('!USE ME! !USE ME!'!$F15="CP 50",'MOD Functions'!L129,IF('!USE ME! !USE ME!'!$F15="CP 60",'MOD Functions'!L130,IF('!USE ME! !USE ME!'!$F15="CP 70",'MOD Functions'!L131,IF('!USE ME! !USE ME!'!$F15="CP 80",'MOD Functions'!L132,IF('!USE ME! !USE ME!'!$F15="CP 90",'MOD Functions'!L133,IF('!USE ME! !USE ME!'!$F15="CP 100",'MOD Functions'!L134,IF('!USE ME! !USE ME!'!$F15="CP 110",'MOD Functions'!L135,IF('!USE ME! !USE ME!'!$F15="CP 120",'MOD Functions'!L136,IF('!USE ME! !USE ME!'!$F15="CP 130",'MOD Functions'!L137,IF('!USE ME! !USE ME!'!$F15="CP 140",'MOD Functions'!L138,IF('!USE ME! !USE ME!'!$F15="CP 150",'MOD Functions'!L139,IF('!USE ME! !USE ME!'!$F15="CP 160",'MOD Functions'!L140,))))))))))))))))</f>
        <v>176</v>
      </c>
      <c r="K142" s="373"/>
      <c r="L142" s="374"/>
      <c r="M142" s="373">
        <f>IF('!USE ME! !USE ME!'!$F15="CP 10",'MOD Functions'!O125,IF('!USE ME! !USE ME!'!$F15="CP 20",'MOD Functions'!O126,IF('!USE ME! !USE ME!'!$F15="CP 30",'MOD Functions'!O127,IF('!USE ME! !USE ME!'!$F15="CP 40",'MOD Functions'!O128,IF('!USE ME! !USE ME!'!$F15="CP 50",'MOD Functions'!O129,IF('!USE ME! !USE ME!'!$F15="CP 60",'MOD Functions'!O130,IF('!USE ME! !USE ME!'!$F15="CP 70",'MOD Functions'!O131,IF('!USE ME! !USE ME!'!$F15="CP 80",'MOD Functions'!O132,IF('!USE ME! !USE ME!'!$F15="CP 90",'MOD Functions'!O133,IF('!USE ME! !USE ME!'!$F15="CP 100",'MOD Functions'!O134,IF('!USE ME! !USE ME!'!$F15="CP 110",'MOD Functions'!O135,IF('!USE ME! !USE ME!'!$F15="CP 120",'MOD Functions'!O136,IF('!USE ME! !USE ME!'!$F15="CP 130",'MOD Functions'!O137,IF('!USE ME! !USE ME!'!$F15="CP 140",'MOD Functions'!O138,IF('!USE ME! !USE ME!'!$F15="CP 150",'MOD Functions'!O139,IF('!USE ME! !USE ME!'!$F15="CP 160",'MOD Functions'!O140,))))))))))))))))</f>
        <v>33</v>
      </c>
      <c r="N142" s="373"/>
      <c r="O142" s="374"/>
      <c r="P142" s="373">
        <f>IF('!USE ME! !USE ME!'!$F15="CP 10",'MOD Functions'!R125,IF('!USE ME! !USE ME!'!$F15="CP 20",'MOD Functions'!R126,IF('!USE ME! !USE ME!'!$F15="CP 30",'MOD Functions'!R127,IF('!USE ME! !USE ME!'!$F15="CP 40",'MOD Functions'!R128,IF('!USE ME! !USE ME!'!$F15="CP 50",'MOD Functions'!R129,IF('!USE ME! !USE ME!'!$F15="CP 60",'MOD Functions'!R130,IF('!USE ME! !USE ME!'!$F15="CP 70",'MOD Functions'!R131,IF('!USE ME! !USE ME!'!$F15="CP 80",'MOD Functions'!R132,IF('!USE ME! !USE ME!'!$F15="CP 90",'MOD Functions'!R133,IF('!USE ME! !USE ME!'!$F15="CP 100",'MOD Functions'!R134,IF('!USE ME! !USE ME!'!$F15="CP 110",'MOD Functions'!R135,IF('!USE ME! !USE ME!'!$F15="CP 120",'MOD Functions'!R136,IF('!USE ME! !USE ME!'!$F15="CP 130",'MOD Functions'!R137,IF('!USE ME! !USE ME!'!$F15="CP 140",'MOD Functions'!R138,IF('!USE ME! !USE ME!'!$F15="CP 150",'MOD Functions'!R139,IF('!USE ME! !USE ME!'!$F15="CP 160",'MOD Functions'!R140,))))))))))))))))</f>
        <v>33</v>
      </c>
      <c r="Q142" s="373"/>
      <c r="R142" s="374"/>
      <c r="S142" s="373">
        <f>IF('!USE ME! !USE ME!'!$F15="CP 10",'MOD Functions'!U125,IF('!USE ME! !USE ME!'!$F15="CP 20",'MOD Functions'!U126,IF('!USE ME! !USE ME!'!$F15="CP 30",'MOD Functions'!U127,IF('!USE ME! !USE ME!'!$F15="CP 40",'MOD Functions'!U128,IF('!USE ME! !USE ME!'!$F15="CP 50",'MOD Functions'!U129,IF('!USE ME! !USE ME!'!$F15="CP 60",'MOD Functions'!U130,IF('!USE ME! !USE ME!'!$F15="CP 70",'MOD Functions'!U131,IF('!USE ME! !USE ME!'!$F15="CP 80",'MOD Functions'!U132,IF('!USE ME! !USE ME!'!$F15="CP 90",'MOD Functions'!U133,IF('!USE ME! !USE ME!'!$F15="CP 100",'MOD Functions'!U134,IF('!USE ME! !USE ME!'!$F15="CP 110",'MOD Functions'!U135,IF('!USE ME! !USE ME!'!$F15="CP 120",'MOD Functions'!U136,IF('!USE ME! !USE ME!'!$F15="CP 130",'MOD Functions'!U137,IF('!USE ME! !USE ME!'!$F15="CP 140",'MOD Functions'!U138,IF('!USE ME! !USE ME!'!$F15="CP 150",'MOD Functions'!U139,IF('!USE ME! !USE ME!'!$F15="CP 160",'MOD Functions'!U140,))))))))))))))))</f>
        <v>263</v>
      </c>
      <c r="T142" s="373"/>
      <c r="U142" s="374"/>
      <c r="V142" s="373">
        <f>IF('!USE ME! !USE ME!'!$F15="CP 10",'MOD Functions'!X125,IF('!USE ME! !USE ME!'!$F15="CP 20",'MOD Functions'!X126,IF('!USE ME! !USE ME!'!$F15="CP 30",'MOD Functions'!X127,IF('!USE ME! !USE ME!'!$F15="CP 40",'MOD Functions'!X128,IF('!USE ME! !USE ME!'!$F15="CP 50",'MOD Functions'!X129,IF('!USE ME! !USE ME!'!$F15="CP 60",'MOD Functions'!X130,IF('!USE ME! !USE ME!'!$F15="CP 70",'MOD Functions'!X131,IF('!USE ME! !USE ME!'!$F15="CP 80",'MOD Functions'!X132,IF('!USE ME! !USE ME!'!$F15="CP 90",'MOD Functions'!X133,IF('!USE ME! !USE ME!'!$F15="CP 100",'MOD Functions'!X134,IF('!USE ME! !USE ME!'!$F15="CP 110",'MOD Functions'!X135,IF('!USE ME! !USE ME!'!$F15="CP 120",'MOD Functions'!X136,IF('!USE ME! !USE ME!'!$F15="CP 130",'MOD Functions'!X137,IF('!USE ME! !USE ME!'!$F15="CP 140",'MOD Functions'!X138,IF('!USE ME! !USE ME!'!$F15="CP 150",'MOD Functions'!X139,IF('!USE ME! !USE ME!'!$F15="CP 160",'MOD Functions'!X140,))))))))))))))))</f>
        <v>0.04</v>
      </c>
      <c r="W142" s="373"/>
      <c r="X142" s="374"/>
      <c r="Y142" s="373">
        <f>IF('!USE ME! !USE ME!'!$F15="CP 10",'MOD Functions'!AA125,IF('!USE ME! !USE ME!'!$F15="CP 20",'MOD Functions'!AA126,IF('!USE ME! !USE ME!'!$F15="CP 30",'MOD Functions'!AA127,IF('!USE ME! !USE ME!'!$F15="CP 40",'MOD Functions'!AA128,IF('!USE ME! !USE ME!'!$F15="CP 50",'MOD Functions'!AA129,IF('!USE ME! !USE ME!'!$F15="CP 60",'MOD Functions'!AA130,IF('!USE ME! !USE ME!'!$F15="CP 70",'MOD Functions'!AA131,IF('!USE ME! !USE ME!'!$F15="CP 80",'MOD Functions'!AA132,IF('!USE ME! !USE ME!'!$F15="CP 90",'MOD Functions'!AA133,IF('!USE ME! !USE ME!'!$F15="CP 100",'MOD Functions'!AA134,IF('!USE ME! !USE ME!'!$F15="CP 110",'MOD Functions'!AA135,IF('!USE ME! !USE ME!'!$F15="CP 120",'MOD Functions'!AA136,IF('!USE ME! !USE ME!'!$F15="CP 130",'MOD Functions'!AA137,IF('!USE ME! !USE ME!'!$F15="CP 140",'MOD Functions'!AA138,IF('!USE ME! !USE ME!'!$F15="CP 150",'MOD Functions'!AA139,IF('!USE ME! !USE ME!'!$F15="CP 160",'MOD Functions'!AA140,))))))))))))))))</f>
        <v>495</v>
      </c>
      <c r="Z142" s="373"/>
      <c r="AA142" s="374"/>
    </row>
    <row r="143" spans="3:27" ht="15.75" thickBot="1">
      <c r="C143" s="381" t="s">
        <v>39</v>
      </c>
      <c r="D143" s="379" t="s">
        <v>167</v>
      </c>
      <c r="E143" s="379"/>
      <c r="F143" s="380"/>
      <c r="G143" s="377" t="s">
        <v>168</v>
      </c>
      <c r="H143" s="376"/>
      <c r="I143" s="378"/>
      <c r="J143" s="377" t="s">
        <v>169</v>
      </c>
      <c r="K143" s="376"/>
      <c r="L143" s="378"/>
      <c r="M143" s="377" t="s">
        <v>170</v>
      </c>
      <c r="N143" s="376"/>
      <c r="O143" s="378"/>
      <c r="P143" s="377" t="s">
        <v>171</v>
      </c>
      <c r="Q143" s="376"/>
      <c r="R143" s="378"/>
      <c r="S143" s="377" t="s">
        <v>172</v>
      </c>
      <c r="T143" s="376"/>
      <c r="U143" s="378"/>
      <c r="V143" s="376" t="s">
        <v>173</v>
      </c>
      <c r="W143" s="376"/>
      <c r="X143" s="376"/>
      <c r="Y143" s="377" t="s">
        <v>174</v>
      </c>
      <c r="Z143" s="376"/>
      <c r="AA143" s="378"/>
    </row>
    <row r="144" spans="3:27" ht="15.75" thickBot="1">
      <c r="C144" s="382"/>
      <c r="D144" s="195" t="s">
        <v>183</v>
      </c>
      <c r="E144" s="195" t="s">
        <v>184</v>
      </c>
      <c r="F144" s="195" t="s">
        <v>185</v>
      </c>
      <c r="G144" s="183" t="s">
        <v>183</v>
      </c>
      <c r="H144" s="183" t="s">
        <v>184</v>
      </c>
      <c r="I144" s="183" t="s">
        <v>185</v>
      </c>
      <c r="J144" s="172" t="s">
        <v>183</v>
      </c>
      <c r="K144" s="172" t="s">
        <v>184</v>
      </c>
      <c r="L144" s="172" t="s">
        <v>185</v>
      </c>
      <c r="M144" s="156" t="s">
        <v>183</v>
      </c>
      <c r="N144" s="156" t="s">
        <v>184</v>
      </c>
      <c r="O144" s="156" t="s">
        <v>185</v>
      </c>
      <c r="P144" s="126" t="s">
        <v>183</v>
      </c>
      <c r="Q144" s="126" t="s">
        <v>184</v>
      </c>
      <c r="R144" s="126" t="s">
        <v>185</v>
      </c>
      <c r="S144" s="136" t="s">
        <v>183</v>
      </c>
      <c r="T144" s="136" t="s">
        <v>184</v>
      </c>
      <c r="U144" s="136" t="s">
        <v>185</v>
      </c>
      <c r="V144" s="262" t="s">
        <v>183</v>
      </c>
      <c r="W144" s="262" t="s">
        <v>184</v>
      </c>
      <c r="X144" s="262" t="s">
        <v>185</v>
      </c>
      <c r="Y144" s="145" t="s">
        <v>183</v>
      </c>
      <c r="Z144" s="145" t="s">
        <v>184</v>
      </c>
      <c r="AA144" s="145" t="s">
        <v>185</v>
      </c>
    </row>
    <row r="145" spans="3:27">
      <c r="C145" s="382"/>
      <c r="D145" s="196">
        <v>1</v>
      </c>
      <c r="E145" s="199">
        <v>0</v>
      </c>
      <c r="F145" s="202"/>
      <c r="G145" s="184">
        <v>1</v>
      </c>
      <c r="H145" s="187">
        <v>0</v>
      </c>
      <c r="I145" s="191"/>
      <c r="J145" s="173">
        <v>1</v>
      </c>
      <c r="K145" s="175">
        <v>0</v>
      </c>
      <c r="L145" s="181"/>
      <c r="M145" s="157">
        <v>1</v>
      </c>
      <c r="N145" s="161">
        <v>0</v>
      </c>
      <c r="O145" s="164"/>
      <c r="P145" s="127">
        <v>1</v>
      </c>
      <c r="Q145" s="130">
        <f>IF(MOD(P145,4)=1,3,IF(MOD(P145,4)=0,1,MOD(P145,4)))</f>
        <v>3</v>
      </c>
      <c r="R145" s="134"/>
      <c r="S145" s="137">
        <v>1</v>
      </c>
      <c r="T145" s="140">
        <v>0</v>
      </c>
      <c r="U145" s="142"/>
      <c r="V145" s="264">
        <v>1</v>
      </c>
      <c r="W145" s="266"/>
      <c r="X145" s="267">
        <v>0.04</v>
      </c>
      <c r="Y145" s="146">
        <v>1</v>
      </c>
      <c r="Z145" s="149">
        <v>0</v>
      </c>
      <c r="AA145" s="152"/>
    </row>
    <row r="146" spans="3:27">
      <c r="C146" s="382"/>
      <c r="D146" s="197">
        <v>2</v>
      </c>
      <c r="E146" s="200">
        <v>3</v>
      </c>
      <c r="F146" s="203">
        <f>SUM(F145+E146)</f>
        <v>3</v>
      </c>
      <c r="G146" s="185">
        <v>2</v>
      </c>
      <c r="H146" s="188">
        <v>22</v>
      </c>
      <c r="I146" s="192">
        <f>SUM(I145+H146)</f>
        <v>22</v>
      </c>
      <c r="J146" s="170">
        <v>2</v>
      </c>
      <c r="K146" s="176">
        <v>16</v>
      </c>
      <c r="L146" s="180">
        <f>SUM(L145+K146)</f>
        <v>16</v>
      </c>
      <c r="M146" s="158">
        <v>2</v>
      </c>
      <c r="N146" s="162">
        <v>3</v>
      </c>
      <c r="O146" s="165">
        <f>SUM(O145+N146)</f>
        <v>3</v>
      </c>
      <c r="P146" s="128">
        <v>2</v>
      </c>
      <c r="Q146" s="120">
        <f>IF(MOD(P146,4)=1,3,IF(MOD(P146,4)=0,1,MOD(P146,4)))</f>
        <v>2</v>
      </c>
      <c r="R146" s="132">
        <f>SUM(R145+Q145)</f>
        <v>3</v>
      </c>
      <c r="S146" s="138">
        <v>2</v>
      </c>
      <c r="T146" s="141">
        <v>15</v>
      </c>
      <c r="U146" s="143">
        <f>SUM(U145+T146)</f>
        <v>15</v>
      </c>
      <c r="V146" s="260">
        <v>2</v>
      </c>
      <c r="W146" s="236"/>
      <c r="X146" s="268">
        <v>0.04</v>
      </c>
      <c r="Y146" s="147">
        <v>2</v>
      </c>
      <c r="Z146" s="150">
        <v>45</v>
      </c>
      <c r="AA146" s="152">
        <f>SUM(AA145+Z146)</f>
        <v>45</v>
      </c>
    </row>
    <row r="147" spans="3:27">
      <c r="C147" s="382"/>
      <c r="D147" s="197">
        <v>3</v>
      </c>
      <c r="E147" s="200">
        <v>2</v>
      </c>
      <c r="F147" s="203">
        <f t="shared" ref="F147:F160" si="68">SUM(F146+E147)</f>
        <v>5</v>
      </c>
      <c r="G147" s="185">
        <v>3</v>
      </c>
      <c r="H147" s="188">
        <v>12</v>
      </c>
      <c r="I147" s="192">
        <f t="shared" ref="I147:I160" si="69">SUM(I146+H147)</f>
        <v>34</v>
      </c>
      <c r="J147" s="170">
        <v>3</v>
      </c>
      <c r="K147" s="177">
        <v>8</v>
      </c>
      <c r="L147" s="180">
        <f t="shared" ref="L147:L160" si="70">SUM(L146+K147)</f>
        <v>24</v>
      </c>
      <c r="M147" s="158">
        <v>3</v>
      </c>
      <c r="N147" s="162">
        <v>2</v>
      </c>
      <c r="O147" s="165">
        <f t="shared" ref="O147:O160" si="71">SUM(O146+N147)</f>
        <v>5</v>
      </c>
      <c r="P147" s="128">
        <v>3</v>
      </c>
      <c r="Q147" s="120">
        <f>IF(MOD(P147,4)=1,3,IF(MOD(P147,4)=0,1,MOD(P147,4)))</f>
        <v>3</v>
      </c>
      <c r="R147" s="132">
        <f>SUM(R146+Q146)</f>
        <v>5</v>
      </c>
      <c r="S147" s="138">
        <v>3</v>
      </c>
      <c r="T147" s="141">
        <v>13</v>
      </c>
      <c r="U147" s="143">
        <f t="shared" ref="U147:U157" si="72">SUM(U146+T147)</f>
        <v>28</v>
      </c>
      <c r="V147" s="260">
        <v>3</v>
      </c>
      <c r="W147" s="236"/>
      <c r="X147" s="268">
        <v>0.04</v>
      </c>
      <c r="Y147" s="147">
        <v>3</v>
      </c>
      <c r="Z147" s="150">
        <v>23</v>
      </c>
      <c r="AA147" s="153">
        <f t="shared" ref="AA147:AA160" si="73">SUM(AA146+Z147)</f>
        <v>68</v>
      </c>
    </row>
    <row r="148" spans="3:27">
      <c r="C148" s="382"/>
      <c r="D148" s="197">
        <v>4</v>
      </c>
      <c r="E148" s="200">
        <v>3</v>
      </c>
      <c r="F148" s="203">
        <f t="shared" si="68"/>
        <v>8</v>
      </c>
      <c r="G148" s="185">
        <v>4</v>
      </c>
      <c r="H148" s="188">
        <v>22</v>
      </c>
      <c r="I148" s="192">
        <f t="shared" si="69"/>
        <v>56</v>
      </c>
      <c r="J148" s="170">
        <v>4</v>
      </c>
      <c r="K148" s="177">
        <v>16</v>
      </c>
      <c r="L148" s="180">
        <f t="shared" si="70"/>
        <v>40</v>
      </c>
      <c r="M148" s="158">
        <v>4</v>
      </c>
      <c r="N148" s="162">
        <v>3</v>
      </c>
      <c r="O148" s="165">
        <f t="shared" si="71"/>
        <v>8</v>
      </c>
      <c r="P148" s="128">
        <v>4</v>
      </c>
      <c r="Q148" s="120">
        <f>IF(MOD(P148,4)=1,3,IF(MOD(P148,4)=0,1,MOD(P148,4)))</f>
        <v>1</v>
      </c>
      <c r="R148" s="132">
        <f t="shared" ref="R148:R159" si="74">SUM(R147+Q147)</f>
        <v>8</v>
      </c>
      <c r="S148" s="138">
        <v>4</v>
      </c>
      <c r="T148" s="141">
        <v>24</v>
      </c>
      <c r="U148" s="143">
        <f t="shared" si="72"/>
        <v>52</v>
      </c>
      <c r="V148" s="260">
        <v>4</v>
      </c>
      <c r="W148" s="236"/>
      <c r="X148" s="268">
        <v>0.04</v>
      </c>
      <c r="Y148" s="147">
        <v>4</v>
      </c>
      <c r="Z148" s="150">
        <v>45</v>
      </c>
      <c r="AA148" s="153">
        <f t="shared" si="73"/>
        <v>113</v>
      </c>
    </row>
    <row r="149" spans="3:27">
      <c r="C149" s="382"/>
      <c r="D149" s="197">
        <v>5</v>
      </c>
      <c r="E149" s="200">
        <v>1</v>
      </c>
      <c r="F149" s="203">
        <f t="shared" si="68"/>
        <v>9</v>
      </c>
      <c r="G149" s="185">
        <v>5</v>
      </c>
      <c r="H149" s="188">
        <v>11</v>
      </c>
      <c r="I149" s="192">
        <f t="shared" si="69"/>
        <v>67</v>
      </c>
      <c r="J149" s="170">
        <v>5</v>
      </c>
      <c r="K149" s="177">
        <v>8</v>
      </c>
      <c r="L149" s="180">
        <f t="shared" si="70"/>
        <v>48</v>
      </c>
      <c r="M149" s="158">
        <v>5</v>
      </c>
      <c r="N149" s="162">
        <v>1</v>
      </c>
      <c r="O149" s="165">
        <f t="shared" si="71"/>
        <v>9</v>
      </c>
      <c r="P149" s="128">
        <v>5</v>
      </c>
      <c r="Q149" s="120">
        <f t="shared" ref="Q149:Q151" si="75">IF(MOD(P149,4)=1,3,IF(MOD(P149,4)=0,1,MOD(P149,4)))</f>
        <v>3</v>
      </c>
      <c r="R149" s="132">
        <f t="shared" si="74"/>
        <v>9</v>
      </c>
      <c r="S149" s="138">
        <v>5</v>
      </c>
      <c r="T149" s="141">
        <v>13</v>
      </c>
      <c r="U149" s="143">
        <f t="shared" si="72"/>
        <v>65</v>
      </c>
      <c r="V149" s="260">
        <v>5</v>
      </c>
      <c r="W149" s="236"/>
      <c r="X149" s="268">
        <v>0.04</v>
      </c>
      <c r="Y149" s="147">
        <v>5</v>
      </c>
      <c r="Z149" s="150">
        <v>22</v>
      </c>
      <c r="AA149" s="153">
        <f t="shared" si="73"/>
        <v>135</v>
      </c>
    </row>
    <row r="150" spans="3:27">
      <c r="C150" s="382"/>
      <c r="D150" s="197">
        <v>6</v>
      </c>
      <c r="E150" s="200">
        <v>3</v>
      </c>
      <c r="F150" s="203">
        <f t="shared" si="68"/>
        <v>12</v>
      </c>
      <c r="G150" s="185">
        <v>6</v>
      </c>
      <c r="H150" s="188">
        <v>23</v>
      </c>
      <c r="I150" s="192">
        <f t="shared" si="69"/>
        <v>90</v>
      </c>
      <c r="J150" s="170">
        <v>6</v>
      </c>
      <c r="K150" s="177">
        <v>16</v>
      </c>
      <c r="L150" s="180">
        <f t="shared" si="70"/>
        <v>64</v>
      </c>
      <c r="M150" s="158">
        <v>6</v>
      </c>
      <c r="N150" s="162">
        <v>3</v>
      </c>
      <c r="O150" s="165">
        <f t="shared" si="71"/>
        <v>12</v>
      </c>
      <c r="P150" s="128">
        <v>6</v>
      </c>
      <c r="Q150" s="120">
        <f t="shared" si="75"/>
        <v>2</v>
      </c>
      <c r="R150" s="132">
        <f t="shared" si="74"/>
        <v>12</v>
      </c>
      <c r="S150" s="138">
        <v>6</v>
      </c>
      <c r="T150" s="141">
        <v>24</v>
      </c>
      <c r="U150" s="143">
        <f t="shared" si="72"/>
        <v>89</v>
      </c>
      <c r="V150" s="260">
        <v>6</v>
      </c>
      <c r="W150" s="236"/>
      <c r="X150" s="268">
        <v>0.04</v>
      </c>
      <c r="Y150" s="147">
        <v>6</v>
      </c>
      <c r="Z150" s="150">
        <v>45</v>
      </c>
      <c r="AA150" s="153">
        <f t="shared" si="73"/>
        <v>180</v>
      </c>
    </row>
    <row r="151" spans="3:27">
      <c r="C151" s="382"/>
      <c r="D151" s="197">
        <v>7</v>
      </c>
      <c r="E151" s="200">
        <v>2</v>
      </c>
      <c r="F151" s="203">
        <f t="shared" si="68"/>
        <v>14</v>
      </c>
      <c r="G151" s="185">
        <v>7</v>
      </c>
      <c r="H151" s="188">
        <v>11</v>
      </c>
      <c r="I151" s="192">
        <f t="shared" si="69"/>
        <v>101</v>
      </c>
      <c r="J151" s="170">
        <v>7</v>
      </c>
      <c r="K151" s="177">
        <v>8</v>
      </c>
      <c r="L151" s="180">
        <f t="shared" si="70"/>
        <v>72</v>
      </c>
      <c r="M151" s="158">
        <v>7</v>
      </c>
      <c r="N151" s="162">
        <v>2</v>
      </c>
      <c r="O151" s="165">
        <f t="shared" si="71"/>
        <v>14</v>
      </c>
      <c r="P151" s="128">
        <v>7</v>
      </c>
      <c r="Q151" s="120">
        <f t="shared" si="75"/>
        <v>3</v>
      </c>
      <c r="R151" s="132">
        <f t="shared" si="74"/>
        <v>14</v>
      </c>
      <c r="S151" s="138">
        <v>7</v>
      </c>
      <c r="T151" s="141">
        <v>13</v>
      </c>
      <c r="U151" s="143">
        <f t="shared" si="72"/>
        <v>102</v>
      </c>
      <c r="V151" s="260">
        <v>7</v>
      </c>
      <c r="W151" s="236"/>
      <c r="X151" s="268">
        <v>0.04</v>
      </c>
      <c r="Y151" s="147">
        <v>7</v>
      </c>
      <c r="Z151" s="150">
        <v>23</v>
      </c>
      <c r="AA151" s="153">
        <f t="shared" si="73"/>
        <v>203</v>
      </c>
    </row>
    <row r="152" spans="3:27">
      <c r="C152" s="382"/>
      <c r="D152" s="197">
        <v>8</v>
      </c>
      <c r="E152" s="200">
        <v>3</v>
      </c>
      <c r="F152" s="203">
        <f t="shared" si="68"/>
        <v>17</v>
      </c>
      <c r="G152" s="185">
        <v>8</v>
      </c>
      <c r="H152" s="188">
        <v>23</v>
      </c>
      <c r="I152" s="192">
        <f t="shared" si="69"/>
        <v>124</v>
      </c>
      <c r="J152" s="170">
        <v>8</v>
      </c>
      <c r="K152" s="177">
        <v>16</v>
      </c>
      <c r="L152" s="180">
        <f t="shared" si="70"/>
        <v>88</v>
      </c>
      <c r="M152" s="158">
        <v>8</v>
      </c>
      <c r="N152" s="162">
        <v>3</v>
      </c>
      <c r="O152" s="165">
        <f t="shared" si="71"/>
        <v>17</v>
      </c>
      <c r="P152" s="128">
        <v>8</v>
      </c>
      <c r="Q152" s="120">
        <f t="shared" ref="Q152:Q160" si="76">IF(MOD(P152,4)=1,3,IF(MOD(P152,4)=0,1,MOD(P152,4)))</f>
        <v>1</v>
      </c>
      <c r="R152" s="132">
        <f t="shared" si="74"/>
        <v>17</v>
      </c>
      <c r="S152" s="138">
        <v>8</v>
      </c>
      <c r="T152" s="141">
        <v>25</v>
      </c>
      <c r="U152" s="143">
        <f t="shared" si="72"/>
        <v>127</v>
      </c>
      <c r="V152" s="260">
        <v>8</v>
      </c>
      <c r="W152" s="236"/>
      <c r="X152" s="268">
        <v>0.04</v>
      </c>
      <c r="Y152" s="147">
        <v>8</v>
      </c>
      <c r="Z152" s="150">
        <v>45</v>
      </c>
      <c r="AA152" s="153">
        <f t="shared" si="73"/>
        <v>248</v>
      </c>
    </row>
    <row r="153" spans="3:27">
      <c r="C153" s="382"/>
      <c r="D153" s="197">
        <v>9</v>
      </c>
      <c r="E153" s="200">
        <v>1</v>
      </c>
      <c r="F153" s="203">
        <f t="shared" si="68"/>
        <v>18</v>
      </c>
      <c r="G153" s="185">
        <v>9</v>
      </c>
      <c r="H153" s="188">
        <v>11</v>
      </c>
      <c r="I153" s="192">
        <f t="shared" si="69"/>
        <v>135</v>
      </c>
      <c r="J153" s="170">
        <v>9</v>
      </c>
      <c r="K153" s="177">
        <v>8</v>
      </c>
      <c r="L153" s="180">
        <f t="shared" si="70"/>
        <v>96</v>
      </c>
      <c r="M153" s="158">
        <v>9</v>
      </c>
      <c r="N153" s="162">
        <v>1</v>
      </c>
      <c r="O153" s="165">
        <f t="shared" si="71"/>
        <v>18</v>
      </c>
      <c r="P153" s="128">
        <v>9</v>
      </c>
      <c r="Q153" s="120">
        <f t="shared" si="76"/>
        <v>3</v>
      </c>
      <c r="R153" s="132">
        <f t="shared" si="74"/>
        <v>18</v>
      </c>
      <c r="S153" s="138">
        <v>9</v>
      </c>
      <c r="T153" s="141">
        <v>12</v>
      </c>
      <c r="U153" s="143">
        <f t="shared" si="72"/>
        <v>139</v>
      </c>
      <c r="V153" s="260">
        <v>9</v>
      </c>
      <c r="W153" s="236"/>
      <c r="X153" s="268">
        <v>0.04</v>
      </c>
      <c r="Y153" s="147">
        <v>9</v>
      </c>
      <c r="Z153" s="150">
        <v>22</v>
      </c>
      <c r="AA153" s="153">
        <f t="shared" si="73"/>
        <v>270</v>
      </c>
    </row>
    <row r="154" spans="3:27">
      <c r="C154" s="382"/>
      <c r="D154" s="197">
        <v>10</v>
      </c>
      <c r="E154" s="200">
        <v>3</v>
      </c>
      <c r="F154" s="203">
        <f t="shared" si="68"/>
        <v>21</v>
      </c>
      <c r="G154" s="185">
        <v>10</v>
      </c>
      <c r="H154" s="188">
        <v>22</v>
      </c>
      <c r="I154" s="192">
        <f t="shared" si="69"/>
        <v>157</v>
      </c>
      <c r="J154" s="170">
        <v>10</v>
      </c>
      <c r="K154" s="177">
        <v>16</v>
      </c>
      <c r="L154" s="180">
        <f t="shared" si="70"/>
        <v>112</v>
      </c>
      <c r="M154" s="158">
        <v>10</v>
      </c>
      <c r="N154" s="162">
        <v>3</v>
      </c>
      <c r="O154" s="165">
        <f t="shared" si="71"/>
        <v>21</v>
      </c>
      <c r="P154" s="128">
        <v>10</v>
      </c>
      <c r="Q154" s="120">
        <f t="shared" si="76"/>
        <v>2</v>
      </c>
      <c r="R154" s="132">
        <f t="shared" si="74"/>
        <v>21</v>
      </c>
      <c r="S154" s="138">
        <v>10</v>
      </c>
      <c r="T154" s="141">
        <v>25</v>
      </c>
      <c r="U154" s="143">
        <f t="shared" si="72"/>
        <v>164</v>
      </c>
      <c r="V154" s="260">
        <v>10</v>
      </c>
      <c r="W154" s="236"/>
      <c r="X154" s="268">
        <v>0.04</v>
      </c>
      <c r="Y154" s="147">
        <v>10</v>
      </c>
      <c r="Z154" s="150">
        <v>45</v>
      </c>
      <c r="AA154" s="153">
        <f t="shared" si="73"/>
        <v>315</v>
      </c>
    </row>
    <row r="155" spans="3:27">
      <c r="C155" s="382"/>
      <c r="D155" s="197">
        <v>11</v>
      </c>
      <c r="E155" s="200">
        <v>2</v>
      </c>
      <c r="F155" s="203">
        <f t="shared" si="68"/>
        <v>23</v>
      </c>
      <c r="G155" s="185">
        <v>11</v>
      </c>
      <c r="H155" s="188">
        <v>12</v>
      </c>
      <c r="I155" s="192">
        <f t="shared" si="69"/>
        <v>169</v>
      </c>
      <c r="J155" s="170">
        <v>11</v>
      </c>
      <c r="K155" s="177">
        <v>8</v>
      </c>
      <c r="L155" s="180">
        <f t="shared" si="70"/>
        <v>120</v>
      </c>
      <c r="M155" s="158">
        <v>11</v>
      </c>
      <c r="N155" s="162">
        <v>2</v>
      </c>
      <c r="O155" s="165">
        <f t="shared" si="71"/>
        <v>23</v>
      </c>
      <c r="P155" s="128">
        <v>11</v>
      </c>
      <c r="Q155" s="120">
        <f t="shared" si="76"/>
        <v>3</v>
      </c>
      <c r="R155" s="132">
        <f t="shared" si="74"/>
        <v>23</v>
      </c>
      <c r="S155" s="138">
        <v>11</v>
      </c>
      <c r="T155" s="141">
        <v>12</v>
      </c>
      <c r="U155" s="143">
        <f t="shared" si="72"/>
        <v>176</v>
      </c>
      <c r="V155" s="260">
        <v>11</v>
      </c>
      <c r="W155" s="236"/>
      <c r="X155" s="268">
        <v>0.04</v>
      </c>
      <c r="Y155" s="147">
        <v>11</v>
      </c>
      <c r="Z155" s="150">
        <v>23</v>
      </c>
      <c r="AA155" s="153">
        <f t="shared" si="73"/>
        <v>338</v>
      </c>
    </row>
    <row r="156" spans="3:27">
      <c r="C156" s="382"/>
      <c r="D156" s="197">
        <v>12</v>
      </c>
      <c r="E156" s="200">
        <v>3</v>
      </c>
      <c r="F156" s="203">
        <f t="shared" si="68"/>
        <v>26</v>
      </c>
      <c r="G156" s="185">
        <v>12</v>
      </c>
      <c r="H156" s="188">
        <v>22</v>
      </c>
      <c r="I156" s="192">
        <f t="shared" si="69"/>
        <v>191</v>
      </c>
      <c r="J156" s="170">
        <v>12</v>
      </c>
      <c r="K156" s="177">
        <v>16</v>
      </c>
      <c r="L156" s="180">
        <f t="shared" si="70"/>
        <v>136</v>
      </c>
      <c r="M156" s="158">
        <v>12</v>
      </c>
      <c r="N156" s="162">
        <v>3</v>
      </c>
      <c r="O156" s="165">
        <f t="shared" si="71"/>
        <v>26</v>
      </c>
      <c r="P156" s="128">
        <v>12</v>
      </c>
      <c r="Q156" s="120">
        <f t="shared" si="76"/>
        <v>1</v>
      </c>
      <c r="R156" s="132">
        <f t="shared" si="74"/>
        <v>26</v>
      </c>
      <c r="S156" s="138">
        <v>12</v>
      </c>
      <c r="T156" s="141">
        <v>25</v>
      </c>
      <c r="U156" s="143">
        <f t="shared" si="72"/>
        <v>201</v>
      </c>
      <c r="V156" s="260">
        <v>12</v>
      </c>
      <c r="W156" s="236"/>
      <c r="X156" s="268">
        <v>0.04</v>
      </c>
      <c r="Y156" s="147">
        <v>12</v>
      </c>
      <c r="Z156" s="150">
        <v>45</v>
      </c>
      <c r="AA156" s="153">
        <f t="shared" si="73"/>
        <v>383</v>
      </c>
    </row>
    <row r="157" spans="3:27">
      <c r="C157" s="382"/>
      <c r="D157" s="197">
        <v>13</v>
      </c>
      <c r="E157" s="200">
        <v>1</v>
      </c>
      <c r="F157" s="203">
        <f t="shared" si="68"/>
        <v>27</v>
      </c>
      <c r="G157" s="185">
        <v>13</v>
      </c>
      <c r="H157" s="188">
        <v>11</v>
      </c>
      <c r="I157" s="192">
        <f t="shared" si="69"/>
        <v>202</v>
      </c>
      <c r="J157" s="170">
        <v>13</v>
      </c>
      <c r="K157" s="177">
        <v>8</v>
      </c>
      <c r="L157" s="180">
        <f t="shared" si="70"/>
        <v>144</v>
      </c>
      <c r="M157" s="158">
        <v>13</v>
      </c>
      <c r="N157" s="162">
        <v>1</v>
      </c>
      <c r="O157" s="165">
        <f t="shared" si="71"/>
        <v>27</v>
      </c>
      <c r="P157" s="128">
        <v>13</v>
      </c>
      <c r="Q157" s="120">
        <f t="shared" si="76"/>
        <v>3</v>
      </c>
      <c r="R157" s="132">
        <f t="shared" si="74"/>
        <v>27</v>
      </c>
      <c r="S157" s="138">
        <v>13</v>
      </c>
      <c r="T157" s="141">
        <v>12</v>
      </c>
      <c r="U157" s="143">
        <f t="shared" si="72"/>
        <v>213</v>
      </c>
      <c r="V157" s="260">
        <v>13</v>
      </c>
      <c r="W157" s="236"/>
      <c r="X157" s="268">
        <v>0.04</v>
      </c>
      <c r="Y157" s="147">
        <v>13</v>
      </c>
      <c r="Z157" s="150">
        <v>22</v>
      </c>
      <c r="AA157" s="153">
        <f t="shared" si="73"/>
        <v>405</v>
      </c>
    </row>
    <row r="158" spans="3:27">
      <c r="C158" s="382"/>
      <c r="D158" s="197">
        <v>14</v>
      </c>
      <c r="E158" s="200">
        <v>3</v>
      </c>
      <c r="F158" s="203">
        <f t="shared" si="68"/>
        <v>30</v>
      </c>
      <c r="G158" s="185">
        <v>14</v>
      </c>
      <c r="H158" s="188">
        <v>23</v>
      </c>
      <c r="I158" s="192">
        <f t="shared" si="69"/>
        <v>225</v>
      </c>
      <c r="J158" s="170">
        <v>14</v>
      </c>
      <c r="K158" s="177">
        <v>16</v>
      </c>
      <c r="L158" s="180">
        <f t="shared" si="70"/>
        <v>160</v>
      </c>
      <c r="M158" s="158">
        <v>14</v>
      </c>
      <c r="N158" s="162">
        <v>3</v>
      </c>
      <c r="O158" s="165">
        <f t="shared" si="71"/>
        <v>30</v>
      </c>
      <c r="P158" s="128">
        <v>14</v>
      </c>
      <c r="Q158" s="120">
        <f t="shared" si="76"/>
        <v>2</v>
      </c>
      <c r="R158" s="132">
        <f t="shared" si="74"/>
        <v>30</v>
      </c>
      <c r="S158" s="138">
        <v>14</v>
      </c>
      <c r="T158" s="141">
        <v>25</v>
      </c>
      <c r="U158" s="143">
        <f>SUM(U157+T158)</f>
        <v>238</v>
      </c>
      <c r="V158" s="260">
        <v>14</v>
      </c>
      <c r="W158" s="236"/>
      <c r="X158" s="268">
        <v>0.04</v>
      </c>
      <c r="Y158" s="147">
        <v>14</v>
      </c>
      <c r="Z158" s="150">
        <v>45</v>
      </c>
      <c r="AA158" s="153">
        <f t="shared" si="73"/>
        <v>450</v>
      </c>
    </row>
    <row r="159" spans="3:27">
      <c r="C159" s="382"/>
      <c r="D159" s="197">
        <v>15</v>
      </c>
      <c r="E159" s="200">
        <v>2</v>
      </c>
      <c r="F159" s="203">
        <f t="shared" si="68"/>
        <v>32</v>
      </c>
      <c r="G159" s="185">
        <v>15</v>
      </c>
      <c r="H159" s="189">
        <v>11</v>
      </c>
      <c r="I159" s="192">
        <f t="shared" si="69"/>
        <v>236</v>
      </c>
      <c r="J159" s="170">
        <v>15</v>
      </c>
      <c r="K159" s="177">
        <v>8</v>
      </c>
      <c r="L159" s="180">
        <f t="shared" si="70"/>
        <v>168</v>
      </c>
      <c r="M159" s="158">
        <v>15</v>
      </c>
      <c r="N159" s="162">
        <v>2</v>
      </c>
      <c r="O159" s="165">
        <f t="shared" si="71"/>
        <v>32</v>
      </c>
      <c r="P159" s="128">
        <v>15</v>
      </c>
      <c r="Q159" s="120">
        <f t="shared" si="76"/>
        <v>3</v>
      </c>
      <c r="R159" s="132">
        <f t="shared" si="74"/>
        <v>32</v>
      </c>
      <c r="S159" s="138">
        <v>15</v>
      </c>
      <c r="T159" s="141">
        <v>12</v>
      </c>
      <c r="U159" s="143">
        <f t="shared" ref="U159:U160" si="77">SUM(U158+T159)</f>
        <v>250</v>
      </c>
      <c r="V159" s="260">
        <v>15</v>
      </c>
      <c r="W159" s="236"/>
      <c r="X159" s="268">
        <v>0.04</v>
      </c>
      <c r="Y159" s="147">
        <v>15</v>
      </c>
      <c r="Z159" s="150">
        <v>23</v>
      </c>
      <c r="AA159" s="153">
        <f t="shared" si="73"/>
        <v>473</v>
      </c>
    </row>
    <row r="160" spans="3:27" ht="15.75" thickBot="1">
      <c r="C160" s="382"/>
      <c r="D160" s="93">
        <v>16</v>
      </c>
      <c r="E160" s="201">
        <v>1</v>
      </c>
      <c r="F160" s="204">
        <f t="shared" si="68"/>
        <v>33</v>
      </c>
      <c r="G160" s="90">
        <v>16</v>
      </c>
      <c r="H160" s="190">
        <v>11</v>
      </c>
      <c r="I160" s="193">
        <f t="shared" si="69"/>
        <v>247</v>
      </c>
      <c r="J160" s="174">
        <v>16</v>
      </c>
      <c r="K160" s="178">
        <v>8</v>
      </c>
      <c r="L160" s="180">
        <f t="shared" si="70"/>
        <v>176</v>
      </c>
      <c r="M160" s="160">
        <v>16</v>
      </c>
      <c r="N160" s="163">
        <v>1</v>
      </c>
      <c r="O160" s="166">
        <f t="shared" si="71"/>
        <v>33</v>
      </c>
      <c r="P160" s="129">
        <v>16</v>
      </c>
      <c r="Q160" s="113">
        <f t="shared" si="76"/>
        <v>1</v>
      </c>
      <c r="R160" s="133">
        <f>SUM(R159+Q160)</f>
        <v>33</v>
      </c>
      <c r="S160" s="139">
        <v>16</v>
      </c>
      <c r="T160" s="7">
        <v>13</v>
      </c>
      <c r="U160" s="143">
        <f t="shared" si="77"/>
        <v>263</v>
      </c>
      <c r="V160" s="265">
        <v>16</v>
      </c>
      <c r="W160" s="237"/>
      <c r="X160" s="269">
        <v>0.04</v>
      </c>
      <c r="Y160" s="148">
        <v>16</v>
      </c>
      <c r="Z160" s="151">
        <v>22</v>
      </c>
      <c r="AA160" s="154">
        <f t="shared" si="73"/>
        <v>495</v>
      </c>
    </row>
    <row r="161" spans="3:27" ht="15.75" thickBot="1">
      <c r="C161" s="382"/>
      <c r="D161" s="372" t="s">
        <v>186</v>
      </c>
      <c r="E161" s="373"/>
      <c r="F161" s="374"/>
      <c r="G161" s="372" t="s">
        <v>186</v>
      </c>
      <c r="H161" s="373"/>
      <c r="I161" s="374"/>
      <c r="J161" s="372" t="s">
        <v>186</v>
      </c>
      <c r="K161" s="373"/>
      <c r="L161" s="374"/>
      <c r="M161" s="372" t="s">
        <v>186</v>
      </c>
      <c r="N161" s="373"/>
      <c r="O161" s="374"/>
      <c r="P161" s="372" t="s">
        <v>186</v>
      </c>
      <c r="Q161" s="373"/>
      <c r="R161" s="374"/>
      <c r="S161" s="372" t="s">
        <v>186</v>
      </c>
      <c r="T161" s="373"/>
      <c r="U161" s="374"/>
      <c r="V161" s="372" t="s">
        <v>186</v>
      </c>
      <c r="W161" s="373"/>
      <c r="X161" s="374"/>
      <c r="Y161" s="372" t="s">
        <v>186</v>
      </c>
      <c r="Z161" s="373"/>
      <c r="AA161" s="374"/>
    </row>
    <row r="162" spans="3:27" ht="15.75" thickBot="1">
      <c r="C162" s="383"/>
      <c r="D162" s="373">
        <f>IF('!USE ME! !USE ME!'!$F16="CP 10",'MOD Functions'!F145,IF('!USE ME! !USE ME!'!$F16="CP 20",'MOD Functions'!F146,IF('!USE ME! !USE ME!'!$F16="CP 30",'MOD Functions'!F147,IF('!USE ME! !USE ME!'!$F16="CP 40",'MOD Functions'!F148,IF('!USE ME! !USE ME!'!$F160="CP 50",'MOD Functions'!F149,IF('!USE ME! !USE ME!'!$F16="CP 60",'MOD Functions'!F150,IF('!USE ME! !USE ME!'!$F16="CP 70",'MOD Functions'!F151,IF('!USE ME! !USE ME!'!$F16="CP 80",'MOD Functions'!F152,IF('!USE ME! !USE ME!'!$F16="CP 90",'MOD Functions'!F153,IF('!USE ME! !USE ME!'!$F16="CP 100",'MOD Functions'!F154,IF('!USE ME! !USE ME!'!$F16="CP 110",'MOD Functions'!F155,IF('!USE ME! !USE ME!'!$F16="CP 120",'MOD Functions'!F156,IF('!USE ME! !USE ME!'!$F16="CP 130",'MOD Functions'!F157,IF('!USE ME! !USE ME!'!$F16="CP 140",'MOD Functions'!F158,IF('!USE ME! !USE ME!'!$F16="CP 150",'MOD Functions'!F159,IF('!USE ME! !USE ME!'!$F16="CP 160",'MOD Functions'!F160,))))))))))))))))</f>
        <v>33</v>
      </c>
      <c r="E162" s="373"/>
      <c r="F162" s="374"/>
      <c r="G162" s="373">
        <f>IF('!USE ME! !USE ME!'!$F16="CP 10",'MOD Functions'!I145,IF('!USE ME! !USE ME!'!$F16="CP 20",'MOD Functions'!I146,IF('!USE ME! !USE ME!'!$F16="CP 30",'MOD Functions'!I147,IF('!USE ME! !USE ME!'!$F16="CP 40",'MOD Functions'!I148,IF('!USE ME! !USE ME!'!$F160="CP 50",'MOD Functions'!I149,IF('!USE ME! !USE ME!'!$F16="CP 60",'MOD Functions'!I150,IF('!USE ME! !USE ME!'!$F16="CP 70",'MOD Functions'!I151,IF('!USE ME! !USE ME!'!$F16="CP 80",'MOD Functions'!I152,IF('!USE ME! !USE ME!'!$F16="CP 90",'MOD Functions'!I153,IF('!USE ME! !USE ME!'!$F16="CP 100",'MOD Functions'!I154,IF('!USE ME! !USE ME!'!$F16="CP 110",'MOD Functions'!I155,IF('!USE ME! !USE ME!'!$F16="CP 120",'MOD Functions'!I156,IF('!USE ME! !USE ME!'!$F16="CP 130",'MOD Functions'!I157,IF('!USE ME! !USE ME!'!$F16="CP 140",'MOD Functions'!I158,IF('!USE ME! !USE ME!'!$F16="CP 150",'MOD Functions'!I159,IF('!USE ME! !USE ME!'!$F16="CP 160",'MOD Functions'!I160,))))))))))))))))</f>
        <v>247</v>
      </c>
      <c r="H162" s="373"/>
      <c r="I162" s="374"/>
      <c r="J162" s="373">
        <f>IF('!USE ME! !USE ME!'!$F16="CP 10",'MOD Functions'!L145,IF('!USE ME! !USE ME!'!$F16="CP 20",'MOD Functions'!L146,IF('!USE ME! !USE ME!'!$F16="CP 30",'MOD Functions'!L147,IF('!USE ME! !USE ME!'!$F16="CP 40",'MOD Functions'!L148,IF('!USE ME! !USE ME!'!$F160="CP 50",'MOD Functions'!L149,IF('!USE ME! !USE ME!'!$F16="CP 60",'MOD Functions'!L150,IF('!USE ME! !USE ME!'!$F16="CP 70",'MOD Functions'!L151,IF('!USE ME! !USE ME!'!$F16="CP 80",'MOD Functions'!L152,IF('!USE ME! !USE ME!'!$F16="CP 90",'MOD Functions'!L153,IF('!USE ME! !USE ME!'!$F16="CP 100",'MOD Functions'!L154,IF('!USE ME! !USE ME!'!$F16="CP 110",'MOD Functions'!L155,IF('!USE ME! !USE ME!'!$F16="CP 120",'MOD Functions'!L156,IF('!USE ME! !USE ME!'!$F16="CP 130",'MOD Functions'!L157,IF('!USE ME! !USE ME!'!$F16="CP 140",'MOD Functions'!L158,IF('!USE ME! !USE ME!'!$F16="CP 150",'MOD Functions'!L159,IF('!USE ME! !USE ME!'!$F16="CP 160",'MOD Functions'!L160,))))))))))))))))</f>
        <v>176</v>
      </c>
      <c r="K162" s="373"/>
      <c r="L162" s="374"/>
      <c r="M162" s="373">
        <f>IF('!USE ME! !USE ME!'!$F16="CP 10",'MOD Functions'!O145,IF('!USE ME! !USE ME!'!$F16="CP 20",'MOD Functions'!O146,IF('!USE ME! !USE ME!'!$F16="CP 30",'MOD Functions'!O147,IF('!USE ME! !USE ME!'!$F16="CP 40",'MOD Functions'!O148,IF('!USE ME! !USE ME!'!$F160="CP 50",'MOD Functions'!O149,IF('!USE ME! !USE ME!'!$F16="CP 60",'MOD Functions'!O150,IF('!USE ME! !USE ME!'!$F16="CP 70",'MOD Functions'!O151,IF('!USE ME! !USE ME!'!$F16="CP 80",'MOD Functions'!O152,IF('!USE ME! !USE ME!'!$F16="CP 90",'MOD Functions'!O153,IF('!USE ME! !USE ME!'!$F16="CP 100",'MOD Functions'!O154,IF('!USE ME! !USE ME!'!$F16="CP 110",'MOD Functions'!O155,IF('!USE ME! !USE ME!'!$F16="CP 120",'MOD Functions'!O156,IF('!USE ME! !USE ME!'!$F16="CP 130",'MOD Functions'!O157,IF('!USE ME! !USE ME!'!$F16="CP 140",'MOD Functions'!O158,IF('!USE ME! !USE ME!'!$F16="CP 150",'MOD Functions'!O159,IF('!USE ME! !USE ME!'!$F16="CP 160",'MOD Functions'!O160,))))))))))))))))</f>
        <v>33</v>
      </c>
      <c r="N162" s="373"/>
      <c r="O162" s="374"/>
      <c r="P162" s="373">
        <f>IF('!USE ME! !USE ME!'!$F16="CP 10",'MOD Functions'!R145,IF('!USE ME! !USE ME!'!$F16="CP 20",'MOD Functions'!R146,IF('!USE ME! !USE ME!'!$F16="CP 30",'MOD Functions'!R147,IF('!USE ME! !USE ME!'!$F16="CP 40",'MOD Functions'!R148,IF('!USE ME! !USE ME!'!$F160="CP 50",'MOD Functions'!R149,IF('!USE ME! !USE ME!'!$F16="CP 60",'MOD Functions'!R150,IF('!USE ME! !USE ME!'!$F16="CP 70",'MOD Functions'!R151,IF('!USE ME! !USE ME!'!$F16="CP 80",'MOD Functions'!R152,IF('!USE ME! !USE ME!'!$F16="CP 90",'MOD Functions'!R153,IF('!USE ME! !USE ME!'!$F16="CP 100",'MOD Functions'!R154,IF('!USE ME! !USE ME!'!$F16="CP 110",'MOD Functions'!R155,IF('!USE ME! !USE ME!'!$F16="CP 120",'MOD Functions'!R156,IF('!USE ME! !USE ME!'!$F16="CP 130",'MOD Functions'!R157,IF('!USE ME! !USE ME!'!$F16="CP 140",'MOD Functions'!R158,IF('!USE ME! !USE ME!'!$F16="CP 150",'MOD Functions'!R159,IF('!USE ME! !USE ME!'!$F16="CP 160",'MOD Functions'!R160,))))))))))))))))</f>
        <v>33</v>
      </c>
      <c r="Q162" s="373"/>
      <c r="R162" s="374"/>
      <c r="S162" s="373">
        <f>IF('!USE ME! !USE ME!'!$F16="CP 10",'MOD Functions'!U145,IF('!USE ME! !USE ME!'!$F16="CP 20",'MOD Functions'!U146,IF('!USE ME! !USE ME!'!$F16="CP 30",'MOD Functions'!U147,IF('!USE ME! !USE ME!'!$F16="CP 40",'MOD Functions'!U148,IF('!USE ME! !USE ME!'!$F160="CP 50",'MOD Functions'!U149,IF('!USE ME! !USE ME!'!$F16="CP 60",'MOD Functions'!U150,IF('!USE ME! !USE ME!'!$F16="CP 70",'MOD Functions'!U151,IF('!USE ME! !USE ME!'!$F16="CP 80",'MOD Functions'!U152,IF('!USE ME! !USE ME!'!$F16="CP 90",'MOD Functions'!U153,IF('!USE ME! !USE ME!'!$F16="CP 100",'MOD Functions'!U154,IF('!USE ME! !USE ME!'!$F16="CP 110",'MOD Functions'!U155,IF('!USE ME! !USE ME!'!$F16="CP 120",'MOD Functions'!U156,IF('!USE ME! !USE ME!'!$F16="CP 130",'MOD Functions'!U157,IF('!USE ME! !USE ME!'!$F16="CP 140",'MOD Functions'!U158,IF('!USE ME! !USE ME!'!$F16="CP 150",'MOD Functions'!U159,IF('!USE ME! !USE ME!'!$F16="CP 160",'MOD Functions'!U160,))))))))))))))))</f>
        <v>263</v>
      </c>
      <c r="T162" s="373"/>
      <c r="U162" s="374"/>
      <c r="V162" s="373">
        <f>IF('!USE ME! !USE ME!'!$F16="CP 10",'MOD Functions'!X145,IF('!USE ME! !USE ME!'!$F16="CP 20",'MOD Functions'!X146,IF('!USE ME! !USE ME!'!$F16="CP 30",'MOD Functions'!X147,IF('!USE ME! !USE ME!'!$F16="CP 40",'MOD Functions'!X148,IF('!USE ME! !USE ME!'!$F160="CP 50",'MOD Functions'!X149,IF('!USE ME! !USE ME!'!$F16="CP 60",'MOD Functions'!X150,IF('!USE ME! !USE ME!'!$F16="CP 70",'MOD Functions'!X151,IF('!USE ME! !USE ME!'!$F16="CP 80",'MOD Functions'!X152,IF('!USE ME! !USE ME!'!$F16="CP 90",'MOD Functions'!X153,IF('!USE ME! !USE ME!'!$F16="CP 100",'MOD Functions'!X154,IF('!USE ME! !USE ME!'!$F16="CP 110",'MOD Functions'!X155,IF('!USE ME! !USE ME!'!$F16="CP 120",'MOD Functions'!X156,IF('!USE ME! !USE ME!'!$F16="CP 130",'MOD Functions'!X157,IF('!USE ME! !USE ME!'!$F16="CP 140",'MOD Functions'!X158,IF('!USE ME! !USE ME!'!$F16="CP 150",'MOD Functions'!X159,IF('!USE ME! !USE ME!'!$F16="CP 160",'MOD Functions'!X160,))))))))))))))))</f>
        <v>0.04</v>
      </c>
      <c r="W162" s="373"/>
      <c r="X162" s="374"/>
      <c r="Y162" s="373">
        <f>IF('!USE ME! !USE ME!'!$F16="CP 10",'MOD Functions'!AA145,IF('!USE ME! !USE ME!'!$F16="CP 20",'MOD Functions'!AA146,IF('!USE ME! !USE ME!'!$F16="CP 30",'MOD Functions'!AA147,IF('!USE ME! !USE ME!'!$F16="CP 40",'MOD Functions'!AA148,IF('!USE ME! !USE ME!'!$F160="CP 50",'MOD Functions'!AA149,IF('!USE ME! !USE ME!'!$F16="CP 60",'MOD Functions'!AA150,IF('!USE ME! !USE ME!'!$F16="CP 70",'MOD Functions'!AA151,IF('!USE ME! !USE ME!'!$F16="CP 80",'MOD Functions'!AA152,IF('!USE ME! !USE ME!'!$F16="CP 90",'MOD Functions'!AA153,IF('!USE ME! !USE ME!'!$F16="CP 100",'MOD Functions'!AA154,IF('!USE ME! !USE ME!'!$F16="CP 110",'MOD Functions'!AA155,IF('!USE ME! !USE ME!'!$F16="CP 120",'MOD Functions'!AA156,IF('!USE ME! !USE ME!'!$F16="CP 130",'MOD Functions'!AA157,IF('!USE ME! !USE ME!'!$F16="CP 140",'MOD Functions'!AA158,IF('!USE ME! !USE ME!'!$F16="CP 150",'MOD Functions'!AA159,IF('!USE ME! !USE ME!'!$F16="CP 160",'MOD Functions'!AA160,))))))))))))))))</f>
        <v>495</v>
      </c>
      <c r="Z162" s="373"/>
      <c r="AA162" s="374"/>
    </row>
    <row r="163" spans="3:27" ht="15.75" thickBot="1">
      <c r="C163" s="381" t="s">
        <v>42</v>
      </c>
      <c r="D163" s="379" t="s">
        <v>167</v>
      </c>
      <c r="E163" s="379"/>
      <c r="F163" s="380"/>
      <c r="G163" s="377" t="s">
        <v>168</v>
      </c>
      <c r="H163" s="376"/>
      <c r="I163" s="378"/>
      <c r="J163" s="377" t="s">
        <v>169</v>
      </c>
      <c r="K163" s="376"/>
      <c r="L163" s="378"/>
      <c r="M163" s="377" t="s">
        <v>170</v>
      </c>
      <c r="N163" s="376"/>
      <c r="O163" s="378"/>
      <c r="P163" s="377" t="s">
        <v>171</v>
      </c>
      <c r="Q163" s="376"/>
      <c r="R163" s="378"/>
      <c r="S163" s="377" t="s">
        <v>172</v>
      </c>
      <c r="T163" s="376"/>
      <c r="U163" s="378"/>
      <c r="V163" s="376" t="s">
        <v>173</v>
      </c>
      <c r="W163" s="376"/>
      <c r="X163" s="376"/>
      <c r="Y163" s="377" t="s">
        <v>174</v>
      </c>
      <c r="Z163" s="376"/>
      <c r="AA163" s="378"/>
    </row>
    <row r="164" spans="3:27" ht="15.75" thickBot="1">
      <c r="C164" s="382"/>
      <c r="D164" s="195" t="s">
        <v>183</v>
      </c>
      <c r="E164" s="195" t="s">
        <v>184</v>
      </c>
      <c r="F164" s="195" t="s">
        <v>185</v>
      </c>
      <c r="G164" s="183" t="s">
        <v>183</v>
      </c>
      <c r="H164" s="183" t="s">
        <v>184</v>
      </c>
      <c r="I164" s="183" t="s">
        <v>185</v>
      </c>
      <c r="J164" s="172" t="s">
        <v>183</v>
      </c>
      <c r="K164" s="172" t="s">
        <v>184</v>
      </c>
      <c r="L164" s="172" t="s">
        <v>185</v>
      </c>
      <c r="M164" s="156" t="s">
        <v>183</v>
      </c>
      <c r="N164" s="156" t="s">
        <v>184</v>
      </c>
      <c r="O164" s="156" t="s">
        <v>185</v>
      </c>
      <c r="P164" s="126" t="s">
        <v>183</v>
      </c>
      <c r="Q164" s="126" t="s">
        <v>184</v>
      </c>
      <c r="R164" s="126" t="s">
        <v>185</v>
      </c>
      <c r="S164" s="136" t="s">
        <v>183</v>
      </c>
      <c r="T164" s="136" t="s">
        <v>184</v>
      </c>
      <c r="U164" s="136" t="s">
        <v>185</v>
      </c>
      <c r="V164" s="262" t="s">
        <v>183</v>
      </c>
      <c r="W164" s="262" t="s">
        <v>184</v>
      </c>
      <c r="X164" s="262" t="s">
        <v>185</v>
      </c>
      <c r="Y164" s="145" t="s">
        <v>183</v>
      </c>
      <c r="Z164" s="145" t="s">
        <v>184</v>
      </c>
      <c r="AA164" s="145" t="s">
        <v>185</v>
      </c>
    </row>
    <row r="165" spans="3:27">
      <c r="C165" s="382"/>
      <c r="D165" s="196">
        <v>1</v>
      </c>
      <c r="E165" s="199">
        <v>0</v>
      </c>
      <c r="F165" s="202"/>
      <c r="G165" s="184">
        <v>1</v>
      </c>
      <c r="H165" s="187">
        <v>0</v>
      </c>
      <c r="I165" s="191"/>
      <c r="J165" s="173">
        <v>1</v>
      </c>
      <c r="K165" s="175">
        <v>0</v>
      </c>
      <c r="L165" s="181"/>
      <c r="M165" s="157">
        <v>1</v>
      </c>
      <c r="N165" s="161">
        <v>0</v>
      </c>
      <c r="O165" s="164"/>
      <c r="P165" s="127">
        <v>1</v>
      </c>
      <c r="Q165" s="130">
        <f>IF(MOD(P165,4)=1,3,IF(MOD(P165,4)=0,1,MOD(P165,4)))</f>
        <v>3</v>
      </c>
      <c r="R165" s="134"/>
      <c r="S165" s="137">
        <v>1</v>
      </c>
      <c r="T165" s="140">
        <v>0</v>
      </c>
      <c r="U165" s="142"/>
      <c r="V165" s="264">
        <v>1</v>
      </c>
      <c r="W165" s="266"/>
      <c r="X165" s="267">
        <v>0.04</v>
      </c>
      <c r="Y165" s="146">
        <v>1</v>
      </c>
      <c r="Z165" s="149">
        <v>0</v>
      </c>
      <c r="AA165" s="152"/>
    </row>
    <row r="166" spans="3:27">
      <c r="C166" s="382"/>
      <c r="D166" s="197">
        <v>2</v>
      </c>
      <c r="E166" s="200">
        <v>3</v>
      </c>
      <c r="F166" s="203">
        <f>SUM(F165+E166)</f>
        <v>3</v>
      </c>
      <c r="G166" s="185">
        <v>2</v>
      </c>
      <c r="H166" s="188">
        <v>22</v>
      </c>
      <c r="I166" s="192">
        <f>SUM(I165+H166)</f>
        <v>22</v>
      </c>
      <c r="J166" s="170">
        <v>2</v>
      </c>
      <c r="K166" s="176">
        <v>16</v>
      </c>
      <c r="L166" s="180">
        <f>SUM(L165+K166)</f>
        <v>16</v>
      </c>
      <c r="M166" s="158">
        <v>2</v>
      </c>
      <c r="N166" s="162">
        <v>3</v>
      </c>
      <c r="O166" s="165">
        <f>SUM(O165+N166)</f>
        <v>3</v>
      </c>
      <c r="P166" s="128">
        <v>2</v>
      </c>
      <c r="Q166" s="120">
        <f>IF(MOD(P166,4)=1,3,IF(MOD(P166,4)=0,1,MOD(P166,4)))</f>
        <v>2</v>
      </c>
      <c r="R166" s="132">
        <f>SUM(R165+Q165)</f>
        <v>3</v>
      </c>
      <c r="S166" s="138">
        <v>2</v>
      </c>
      <c r="T166" s="141">
        <v>15</v>
      </c>
      <c r="U166" s="143">
        <f>SUM(U165+T166)</f>
        <v>15</v>
      </c>
      <c r="V166" s="260">
        <v>2</v>
      </c>
      <c r="W166" s="236"/>
      <c r="X166" s="268">
        <v>0.04</v>
      </c>
      <c r="Y166" s="147">
        <v>2</v>
      </c>
      <c r="Z166" s="150">
        <v>45</v>
      </c>
      <c r="AA166" s="152">
        <f>SUM(AA165+Z166)</f>
        <v>45</v>
      </c>
    </row>
    <row r="167" spans="3:27">
      <c r="C167" s="382"/>
      <c r="D167" s="197">
        <v>3</v>
      </c>
      <c r="E167" s="200">
        <v>2</v>
      </c>
      <c r="F167" s="203">
        <f t="shared" ref="F167:F180" si="78">SUM(F166+E167)</f>
        <v>5</v>
      </c>
      <c r="G167" s="185">
        <v>3</v>
      </c>
      <c r="H167" s="188">
        <v>12</v>
      </c>
      <c r="I167" s="192">
        <f t="shared" ref="I167:I180" si="79">SUM(I166+H167)</f>
        <v>34</v>
      </c>
      <c r="J167" s="170">
        <v>3</v>
      </c>
      <c r="K167" s="177">
        <v>8</v>
      </c>
      <c r="L167" s="180">
        <f t="shared" ref="L167:L180" si="80">SUM(L166+K167)</f>
        <v>24</v>
      </c>
      <c r="M167" s="158">
        <v>3</v>
      </c>
      <c r="N167" s="162">
        <v>2</v>
      </c>
      <c r="O167" s="165">
        <f t="shared" ref="O167:O180" si="81">SUM(O166+N167)</f>
        <v>5</v>
      </c>
      <c r="P167" s="128">
        <v>3</v>
      </c>
      <c r="Q167" s="120">
        <f>IF(MOD(P167,4)=1,3,IF(MOD(P167,4)=0,1,MOD(P167,4)))</f>
        <v>3</v>
      </c>
      <c r="R167" s="132">
        <f>SUM(R166+Q166)</f>
        <v>5</v>
      </c>
      <c r="S167" s="138">
        <v>3</v>
      </c>
      <c r="T167" s="141">
        <v>13</v>
      </c>
      <c r="U167" s="143">
        <f t="shared" ref="U167:U177" si="82">SUM(U166+T167)</f>
        <v>28</v>
      </c>
      <c r="V167" s="260">
        <v>3</v>
      </c>
      <c r="W167" s="236"/>
      <c r="X167" s="268">
        <v>0.04</v>
      </c>
      <c r="Y167" s="147">
        <v>3</v>
      </c>
      <c r="Z167" s="150">
        <v>23</v>
      </c>
      <c r="AA167" s="153">
        <f t="shared" ref="AA167:AA180" si="83">SUM(AA166+Z167)</f>
        <v>68</v>
      </c>
    </row>
    <row r="168" spans="3:27">
      <c r="C168" s="382"/>
      <c r="D168" s="197">
        <v>4</v>
      </c>
      <c r="E168" s="200">
        <v>3</v>
      </c>
      <c r="F168" s="203">
        <f t="shared" si="78"/>
        <v>8</v>
      </c>
      <c r="G168" s="185">
        <v>4</v>
      </c>
      <c r="H168" s="188">
        <v>22</v>
      </c>
      <c r="I168" s="192">
        <f t="shared" si="79"/>
        <v>56</v>
      </c>
      <c r="J168" s="170">
        <v>4</v>
      </c>
      <c r="K168" s="177">
        <v>16</v>
      </c>
      <c r="L168" s="180">
        <f t="shared" si="80"/>
        <v>40</v>
      </c>
      <c r="M168" s="158">
        <v>4</v>
      </c>
      <c r="N168" s="162">
        <v>3</v>
      </c>
      <c r="O168" s="165">
        <f t="shared" si="81"/>
        <v>8</v>
      </c>
      <c r="P168" s="128">
        <v>4</v>
      </c>
      <c r="Q168" s="120">
        <f>IF(MOD(P168,4)=1,3,IF(MOD(P168,4)=0,1,MOD(P168,4)))</f>
        <v>1</v>
      </c>
      <c r="R168" s="132">
        <f t="shared" ref="R168:R179" si="84">SUM(R167+Q167)</f>
        <v>8</v>
      </c>
      <c r="S168" s="138">
        <v>4</v>
      </c>
      <c r="T168" s="141">
        <v>24</v>
      </c>
      <c r="U168" s="143">
        <f t="shared" si="82"/>
        <v>52</v>
      </c>
      <c r="V168" s="260">
        <v>4</v>
      </c>
      <c r="W168" s="236"/>
      <c r="X168" s="268">
        <v>0.04</v>
      </c>
      <c r="Y168" s="147">
        <v>4</v>
      </c>
      <c r="Z168" s="150">
        <v>45</v>
      </c>
      <c r="AA168" s="153">
        <f t="shared" si="83"/>
        <v>113</v>
      </c>
    </row>
    <row r="169" spans="3:27">
      <c r="C169" s="382"/>
      <c r="D169" s="197">
        <v>5</v>
      </c>
      <c r="E169" s="200">
        <v>1</v>
      </c>
      <c r="F169" s="203">
        <f t="shared" si="78"/>
        <v>9</v>
      </c>
      <c r="G169" s="185">
        <v>5</v>
      </c>
      <c r="H169" s="188">
        <v>11</v>
      </c>
      <c r="I169" s="192">
        <f t="shared" si="79"/>
        <v>67</v>
      </c>
      <c r="J169" s="170">
        <v>5</v>
      </c>
      <c r="K169" s="177">
        <v>8</v>
      </c>
      <c r="L169" s="180">
        <f t="shared" si="80"/>
        <v>48</v>
      </c>
      <c r="M169" s="158">
        <v>5</v>
      </c>
      <c r="N169" s="162">
        <v>1</v>
      </c>
      <c r="O169" s="165">
        <f t="shared" si="81"/>
        <v>9</v>
      </c>
      <c r="P169" s="128">
        <v>5</v>
      </c>
      <c r="Q169" s="120">
        <f t="shared" ref="Q169:Q171" si="85">IF(MOD(P169,4)=1,3,IF(MOD(P169,4)=0,1,MOD(P169,4)))</f>
        <v>3</v>
      </c>
      <c r="R169" s="132">
        <f t="shared" si="84"/>
        <v>9</v>
      </c>
      <c r="S169" s="138">
        <v>5</v>
      </c>
      <c r="T169" s="141">
        <v>13</v>
      </c>
      <c r="U169" s="143">
        <f t="shared" si="82"/>
        <v>65</v>
      </c>
      <c r="V169" s="260">
        <v>5</v>
      </c>
      <c r="W169" s="236"/>
      <c r="X169" s="268">
        <v>0.04</v>
      </c>
      <c r="Y169" s="147">
        <v>5</v>
      </c>
      <c r="Z169" s="150">
        <v>22</v>
      </c>
      <c r="AA169" s="153">
        <f t="shared" si="83"/>
        <v>135</v>
      </c>
    </row>
    <row r="170" spans="3:27">
      <c r="C170" s="382"/>
      <c r="D170" s="197">
        <v>6</v>
      </c>
      <c r="E170" s="200">
        <v>3</v>
      </c>
      <c r="F170" s="203">
        <f t="shared" si="78"/>
        <v>12</v>
      </c>
      <c r="G170" s="185">
        <v>6</v>
      </c>
      <c r="H170" s="188">
        <v>23</v>
      </c>
      <c r="I170" s="192">
        <f t="shared" si="79"/>
        <v>90</v>
      </c>
      <c r="J170" s="170">
        <v>6</v>
      </c>
      <c r="K170" s="177">
        <v>16</v>
      </c>
      <c r="L170" s="180">
        <f t="shared" si="80"/>
        <v>64</v>
      </c>
      <c r="M170" s="158">
        <v>6</v>
      </c>
      <c r="N170" s="162">
        <v>3</v>
      </c>
      <c r="O170" s="165">
        <f t="shared" si="81"/>
        <v>12</v>
      </c>
      <c r="P170" s="128">
        <v>6</v>
      </c>
      <c r="Q170" s="120">
        <f t="shared" si="85"/>
        <v>2</v>
      </c>
      <c r="R170" s="132">
        <f t="shared" si="84"/>
        <v>12</v>
      </c>
      <c r="S170" s="138">
        <v>6</v>
      </c>
      <c r="T170" s="141">
        <v>24</v>
      </c>
      <c r="U170" s="143">
        <f t="shared" si="82"/>
        <v>89</v>
      </c>
      <c r="V170" s="260">
        <v>6</v>
      </c>
      <c r="W170" s="236"/>
      <c r="X170" s="268">
        <v>0.04</v>
      </c>
      <c r="Y170" s="147">
        <v>6</v>
      </c>
      <c r="Z170" s="150">
        <v>45</v>
      </c>
      <c r="AA170" s="153">
        <f t="shared" si="83"/>
        <v>180</v>
      </c>
    </row>
    <row r="171" spans="3:27">
      <c r="C171" s="382"/>
      <c r="D171" s="197">
        <v>7</v>
      </c>
      <c r="E171" s="200">
        <v>2</v>
      </c>
      <c r="F171" s="203">
        <f t="shared" si="78"/>
        <v>14</v>
      </c>
      <c r="G171" s="185">
        <v>7</v>
      </c>
      <c r="H171" s="188">
        <v>11</v>
      </c>
      <c r="I171" s="192">
        <f t="shared" si="79"/>
        <v>101</v>
      </c>
      <c r="J171" s="170">
        <v>7</v>
      </c>
      <c r="K171" s="177">
        <v>8</v>
      </c>
      <c r="L171" s="180">
        <f t="shared" si="80"/>
        <v>72</v>
      </c>
      <c r="M171" s="158">
        <v>7</v>
      </c>
      <c r="N171" s="162">
        <v>2</v>
      </c>
      <c r="O171" s="165">
        <f t="shared" si="81"/>
        <v>14</v>
      </c>
      <c r="P171" s="128">
        <v>7</v>
      </c>
      <c r="Q171" s="120">
        <f t="shared" si="85"/>
        <v>3</v>
      </c>
      <c r="R171" s="132">
        <f t="shared" si="84"/>
        <v>14</v>
      </c>
      <c r="S171" s="138">
        <v>7</v>
      </c>
      <c r="T171" s="141">
        <v>13</v>
      </c>
      <c r="U171" s="143">
        <f t="shared" si="82"/>
        <v>102</v>
      </c>
      <c r="V171" s="260">
        <v>7</v>
      </c>
      <c r="W171" s="236"/>
      <c r="X171" s="268">
        <v>0.04</v>
      </c>
      <c r="Y171" s="147">
        <v>7</v>
      </c>
      <c r="Z171" s="150">
        <v>23</v>
      </c>
      <c r="AA171" s="153">
        <f t="shared" si="83"/>
        <v>203</v>
      </c>
    </row>
    <row r="172" spans="3:27">
      <c r="C172" s="382"/>
      <c r="D172" s="197">
        <v>8</v>
      </c>
      <c r="E172" s="200">
        <v>3</v>
      </c>
      <c r="F172" s="203">
        <f t="shared" si="78"/>
        <v>17</v>
      </c>
      <c r="G172" s="185">
        <v>8</v>
      </c>
      <c r="H172" s="188">
        <v>23</v>
      </c>
      <c r="I172" s="192">
        <f t="shared" si="79"/>
        <v>124</v>
      </c>
      <c r="J172" s="170">
        <v>8</v>
      </c>
      <c r="K172" s="177">
        <v>16</v>
      </c>
      <c r="L172" s="180">
        <f t="shared" si="80"/>
        <v>88</v>
      </c>
      <c r="M172" s="158">
        <v>8</v>
      </c>
      <c r="N172" s="162">
        <v>3</v>
      </c>
      <c r="O172" s="165">
        <f t="shared" si="81"/>
        <v>17</v>
      </c>
      <c r="P172" s="128">
        <v>8</v>
      </c>
      <c r="Q172" s="120">
        <f t="shared" ref="Q172:Q180" si="86">IF(MOD(P172,4)=1,3,IF(MOD(P172,4)=0,1,MOD(P172,4)))</f>
        <v>1</v>
      </c>
      <c r="R172" s="132">
        <f t="shared" si="84"/>
        <v>17</v>
      </c>
      <c r="S172" s="138">
        <v>8</v>
      </c>
      <c r="T172" s="141">
        <v>25</v>
      </c>
      <c r="U172" s="143">
        <f t="shared" si="82"/>
        <v>127</v>
      </c>
      <c r="V172" s="260">
        <v>8</v>
      </c>
      <c r="W172" s="236"/>
      <c r="X172" s="268">
        <v>0.04</v>
      </c>
      <c r="Y172" s="147">
        <v>8</v>
      </c>
      <c r="Z172" s="150">
        <v>45</v>
      </c>
      <c r="AA172" s="153">
        <f t="shared" si="83"/>
        <v>248</v>
      </c>
    </row>
    <row r="173" spans="3:27">
      <c r="C173" s="382"/>
      <c r="D173" s="197">
        <v>9</v>
      </c>
      <c r="E173" s="200">
        <v>1</v>
      </c>
      <c r="F173" s="203">
        <f t="shared" si="78"/>
        <v>18</v>
      </c>
      <c r="G173" s="185">
        <v>9</v>
      </c>
      <c r="H173" s="188">
        <v>11</v>
      </c>
      <c r="I173" s="192">
        <f t="shared" si="79"/>
        <v>135</v>
      </c>
      <c r="J173" s="170">
        <v>9</v>
      </c>
      <c r="K173" s="177">
        <v>8</v>
      </c>
      <c r="L173" s="180">
        <f t="shared" si="80"/>
        <v>96</v>
      </c>
      <c r="M173" s="158">
        <v>9</v>
      </c>
      <c r="N173" s="162">
        <v>1</v>
      </c>
      <c r="O173" s="165">
        <f t="shared" si="81"/>
        <v>18</v>
      </c>
      <c r="P173" s="128">
        <v>9</v>
      </c>
      <c r="Q173" s="120">
        <f t="shared" si="86"/>
        <v>3</v>
      </c>
      <c r="R173" s="132">
        <f t="shared" si="84"/>
        <v>18</v>
      </c>
      <c r="S173" s="138">
        <v>9</v>
      </c>
      <c r="T173" s="141">
        <v>12</v>
      </c>
      <c r="U173" s="143">
        <f t="shared" si="82"/>
        <v>139</v>
      </c>
      <c r="V173" s="260">
        <v>9</v>
      </c>
      <c r="W173" s="236"/>
      <c r="X173" s="268">
        <v>0.04</v>
      </c>
      <c r="Y173" s="147">
        <v>9</v>
      </c>
      <c r="Z173" s="150">
        <v>22</v>
      </c>
      <c r="AA173" s="153">
        <f t="shared" si="83"/>
        <v>270</v>
      </c>
    </row>
    <row r="174" spans="3:27">
      <c r="C174" s="382"/>
      <c r="D174" s="197">
        <v>10</v>
      </c>
      <c r="E174" s="200">
        <v>3</v>
      </c>
      <c r="F174" s="203">
        <f t="shared" si="78"/>
        <v>21</v>
      </c>
      <c r="G174" s="185">
        <v>10</v>
      </c>
      <c r="H174" s="188">
        <v>22</v>
      </c>
      <c r="I174" s="192">
        <f t="shared" si="79"/>
        <v>157</v>
      </c>
      <c r="J174" s="170">
        <v>10</v>
      </c>
      <c r="K174" s="177">
        <v>16</v>
      </c>
      <c r="L174" s="180">
        <f t="shared" si="80"/>
        <v>112</v>
      </c>
      <c r="M174" s="158">
        <v>10</v>
      </c>
      <c r="N174" s="162">
        <v>3</v>
      </c>
      <c r="O174" s="165">
        <f t="shared" si="81"/>
        <v>21</v>
      </c>
      <c r="P174" s="128">
        <v>10</v>
      </c>
      <c r="Q174" s="120">
        <f t="shared" si="86"/>
        <v>2</v>
      </c>
      <c r="R174" s="132">
        <f t="shared" si="84"/>
        <v>21</v>
      </c>
      <c r="S174" s="138">
        <v>10</v>
      </c>
      <c r="T174" s="141">
        <v>25</v>
      </c>
      <c r="U174" s="143">
        <f t="shared" si="82"/>
        <v>164</v>
      </c>
      <c r="V174" s="260">
        <v>10</v>
      </c>
      <c r="W174" s="236"/>
      <c r="X174" s="268">
        <v>0.04</v>
      </c>
      <c r="Y174" s="147">
        <v>10</v>
      </c>
      <c r="Z174" s="150">
        <v>45</v>
      </c>
      <c r="AA174" s="153">
        <f t="shared" si="83"/>
        <v>315</v>
      </c>
    </row>
    <row r="175" spans="3:27">
      <c r="C175" s="382"/>
      <c r="D175" s="197">
        <v>11</v>
      </c>
      <c r="E175" s="200">
        <v>2</v>
      </c>
      <c r="F175" s="203">
        <f t="shared" si="78"/>
        <v>23</v>
      </c>
      <c r="G175" s="185">
        <v>11</v>
      </c>
      <c r="H175" s="188">
        <v>12</v>
      </c>
      <c r="I175" s="192">
        <f t="shared" si="79"/>
        <v>169</v>
      </c>
      <c r="J175" s="170">
        <v>11</v>
      </c>
      <c r="K175" s="177">
        <v>8</v>
      </c>
      <c r="L175" s="180">
        <f t="shared" si="80"/>
        <v>120</v>
      </c>
      <c r="M175" s="158">
        <v>11</v>
      </c>
      <c r="N175" s="162">
        <v>2</v>
      </c>
      <c r="O175" s="165">
        <f t="shared" si="81"/>
        <v>23</v>
      </c>
      <c r="P175" s="128">
        <v>11</v>
      </c>
      <c r="Q175" s="120">
        <f t="shared" si="86"/>
        <v>3</v>
      </c>
      <c r="R175" s="132">
        <f t="shared" si="84"/>
        <v>23</v>
      </c>
      <c r="S175" s="138">
        <v>11</v>
      </c>
      <c r="T175" s="141">
        <v>12</v>
      </c>
      <c r="U175" s="143">
        <f t="shared" si="82"/>
        <v>176</v>
      </c>
      <c r="V175" s="260">
        <v>11</v>
      </c>
      <c r="W175" s="236"/>
      <c r="X175" s="268">
        <v>0.04</v>
      </c>
      <c r="Y175" s="147">
        <v>11</v>
      </c>
      <c r="Z175" s="150">
        <v>23</v>
      </c>
      <c r="AA175" s="153">
        <f t="shared" si="83"/>
        <v>338</v>
      </c>
    </row>
    <row r="176" spans="3:27">
      <c r="C176" s="382"/>
      <c r="D176" s="197">
        <v>12</v>
      </c>
      <c r="E176" s="200">
        <v>3</v>
      </c>
      <c r="F176" s="203">
        <f t="shared" si="78"/>
        <v>26</v>
      </c>
      <c r="G176" s="185">
        <v>12</v>
      </c>
      <c r="H176" s="188">
        <v>22</v>
      </c>
      <c r="I176" s="192">
        <f t="shared" si="79"/>
        <v>191</v>
      </c>
      <c r="J176" s="170">
        <v>12</v>
      </c>
      <c r="K176" s="177">
        <v>16</v>
      </c>
      <c r="L176" s="180">
        <f t="shared" si="80"/>
        <v>136</v>
      </c>
      <c r="M176" s="158">
        <v>12</v>
      </c>
      <c r="N176" s="162">
        <v>3</v>
      </c>
      <c r="O176" s="165">
        <f t="shared" si="81"/>
        <v>26</v>
      </c>
      <c r="P176" s="128">
        <v>12</v>
      </c>
      <c r="Q176" s="120">
        <f t="shared" si="86"/>
        <v>1</v>
      </c>
      <c r="R176" s="132">
        <f t="shared" si="84"/>
        <v>26</v>
      </c>
      <c r="S176" s="138">
        <v>12</v>
      </c>
      <c r="T176" s="141">
        <v>25</v>
      </c>
      <c r="U176" s="143">
        <f t="shared" si="82"/>
        <v>201</v>
      </c>
      <c r="V176" s="260">
        <v>12</v>
      </c>
      <c r="W176" s="236"/>
      <c r="X176" s="268">
        <v>0.04</v>
      </c>
      <c r="Y176" s="147">
        <v>12</v>
      </c>
      <c r="Z176" s="150">
        <v>45</v>
      </c>
      <c r="AA176" s="153">
        <f t="shared" si="83"/>
        <v>383</v>
      </c>
    </row>
    <row r="177" spans="3:27">
      <c r="C177" s="382"/>
      <c r="D177" s="197">
        <v>13</v>
      </c>
      <c r="E177" s="200">
        <v>1</v>
      </c>
      <c r="F177" s="203">
        <f t="shared" si="78"/>
        <v>27</v>
      </c>
      <c r="G177" s="185">
        <v>13</v>
      </c>
      <c r="H177" s="188">
        <v>11</v>
      </c>
      <c r="I177" s="192">
        <f t="shared" si="79"/>
        <v>202</v>
      </c>
      <c r="J177" s="170">
        <v>13</v>
      </c>
      <c r="K177" s="177">
        <v>8</v>
      </c>
      <c r="L177" s="180">
        <f t="shared" si="80"/>
        <v>144</v>
      </c>
      <c r="M177" s="158">
        <v>13</v>
      </c>
      <c r="N177" s="162">
        <v>1</v>
      </c>
      <c r="O177" s="165">
        <f t="shared" si="81"/>
        <v>27</v>
      </c>
      <c r="P177" s="128">
        <v>13</v>
      </c>
      <c r="Q177" s="120">
        <f t="shared" si="86"/>
        <v>3</v>
      </c>
      <c r="R177" s="132">
        <f t="shared" si="84"/>
        <v>27</v>
      </c>
      <c r="S177" s="138">
        <v>13</v>
      </c>
      <c r="T177" s="141">
        <v>12</v>
      </c>
      <c r="U177" s="143">
        <f t="shared" si="82"/>
        <v>213</v>
      </c>
      <c r="V177" s="260">
        <v>13</v>
      </c>
      <c r="W177" s="236"/>
      <c r="X177" s="268">
        <v>0.04</v>
      </c>
      <c r="Y177" s="147">
        <v>13</v>
      </c>
      <c r="Z177" s="150">
        <v>22</v>
      </c>
      <c r="AA177" s="153">
        <f t="shared" si="83"/>
        <v>405</v>
      </c>
    </row>
    <row r="178" spans="3:27">
      <c r="C178" s="382"/>
      <c r="D178" s="197">
        <v>14</v>
      </c>
      <c r="E178" s="200">
        <v>3</v>
      </c>
      <c r="F178" s="203">
        <f t="shared" si="78"/>
        <v>30</v>
      </c>
      <c r="G178" s="185">
        <v>14</v>
      </c>
      <c r="H178" s="188">
        <v>23</v>
      </c>
      <c r="I178" s="192">
        <f t="shared" si="79"/>
        <v>225</v>
      </c>
      <c r="J178" s="170">
        <v>14</v>
      </c>
      <c r="K178" s="177">
        <v>16</v>
      </c>
      <c r="L178" s="180">
        <f t="shared" si="80"/>
        <v>160</v>
      </c>
      <c r="M178" s="158">
        <v>14</v>
      </c>
      <c r="N178" s="162">
        <v>3</v>
      </c>
      <c r="O178" s="165">
        <f t="shared" si="81"/>
        <v>30</v>
      </c>
      <c r="P178" s="128">
        <v>14</v>
      </c>
      <c r="Q178" s="120">
        <f t="shared" si="86"/>
        <v>2</v>
      </c>
      <c r="R178" s="132">
        <f t="shared" si="84"/>
        <v>30</v>
      </c>
      <c r="S178" s="138">
        <v>14</v>
      </c>
      <c r="T178" s="141">
        <v>25</v>
      </c>
      <c r="U178" s="143">
        <f>SUM(U177+T178)</f>
        <v>238</v>
      </c>
      <c r="V178" s="260">
        <v>14</v>
      </c>
      <c r="W178" s="236"/>
      <c r="X178" s="268">
        <v>0.04</v>
      </c>
      <c r="Y178" s="147">
        <v>14</v>
      </c>
      <c r="Z178" s="150">
        <v>45</v>
      </c>
      <c r="AA178" s="153">
        <f t="shared" si="83"/>
        <v>450</v>
      </c>
    </row>
    <row r="179" spans="3:27">
      <c r="C179" s="382"/>
      <c r="D179" s="197">
        <v>15</v>
      </c>
      <c r="E179" s="200">
        <v>2</v>
      </c>
      <c r="F179" s="203">
        <f t="shared" si="78"/>
        <v>32</v>
      </c>
      <c r="G179" s="185">
        <v>15</v>
      </c>
      <c r="H179" s="189">
        <v>11</v>
      </c>
      <c r="I179" s="192">
        <f t="shared" si="79"/>
        <v>236</v>
      </c>
      <c r="J179" s="170">
        <v>15</v>
      </c>
      <c r="K179" s="177">
        <v>8</v>
      </c>
      <c r="L179" s="180">
        <f t="shared" si="80"/>
        <v>168</v>
      </c>
      <c r="M179" s="158">
        <v>15</v>
      </c>
      <c r="N179" s="162">
        <v>2</v>
      </c>
      <c r="O179" s="165">
        <f t="shared" si="81"/>
        <v>32</v>
      </c>
      <c r="P179" s="128">
        <v>15</v>
      </c>
      <c r="Q179" s="120">
        <f t="shared" si="86"/>
        <v>3</v>
      </c>
      <c r="R179" s="132">
        <f t="shared" si="84"/>
        <v>32</v>
      </c>
      <c r="S179" s="138">
        <v>15</v>
      </c>
      <c r="T179" s="141">
        <v>12</v>
      </c>
      <c r="U179" s="143">
        <f t="shared" ref="U179:U180" si="87">SUM(U178+T179)</f>
        <v>250</v>
      </c>
      <c r="V179" s="260">
        <v>15</v>
      </c>
      <c r="W179" s="236"/>
      <c r="X179" s="268">
        <v>0.04</v>
      </c>
      <c r="Y179" s="147">
        <v>15</v>
      </c>
      <c r="Z179" s="150">
        <v>23</v>
      </c>
      <c r="AA179" s="153">
        <f t="shared" si="83"/>
        <v>473</v>
      </c>
    </row>
    <row r="180" spans="3:27" ht="15.75" thickBot="1">
      <c r="C180" s="382"/>
      <c r="D180" s="93">
        <v>16</v>
      </c>
      <c r="E180" s="201">
        <v>1</v>
      </c>
      <c r="F180" s="204">
        <f t="shared" si="78"/>
        <v>33</v>
      </c>
      <c r="G180" s="90">
        <v>16</v>
      </c>
      <c r="H180" s="190">
        <v>11</v>
      </c>
      <c r="I180" s="193">
        <f t="shared" si="79"/>
        <v>247</v>
      </c>
      <c r="J180" s="174">
        <v>16</v>
      </c>
      <c r="K180" s="178">
        <v>8</v>
      </c>
      <c r="L180" s="180">
        <f t="shared" si="80"/>
        <v>176</v>
      </c>
      <c r="M180" s="160">
        <v>16</v>
      </c>
      <c r="N180" s="163">
        <v>1</v>
      </c>
      <c r="O180" s="166">
        <f t="shared" si="81"/>
        <v>33</v>
      </c>
      <c r="P180" s="129">
        <v>16</v>
      </c>
      <c r="Q180" s="113">
        <f t="shared" si="86"/>
        <v>1</v>
      </c>
      <c r="R180" s="133">
        <f>SUM(R179+Q180)</f>
        <v>33</v>
      </c>
      <c r="S180" s="139">
        <v>16</v>
      </c>
      <c r="T180" s="7">
        <v>13</v>
      </c>
      <c r="U180" s="143">
        <f t="shared" si="87"/>
        <v>263</v>
      </c>
      <c r="V180" s="265">
        <v>16</v>
      </c>
      <c r="W180" s="237"/>
      <c r="X180" s="269">
        <v>0.04</v>
      </c>
      <c r="Y180" s="148">
        <v>16</v>
      </c>
      <c r="Z180" s="151">
        <v>22</v>
      </c>
      <c r="AA180" s="154">
        <f t="shared" si="83"/>
        <v>495</v>
      </c>
    </row>
    <row r="181" spans="3:27" ht="15.75" thickBot="1">
      <c r="C181" s="382"/>
      <c r="D181" s="372" t="s">
        <v>186</v>
      </c>
      <c r="E181" s="373"/>
      <c r="F181" s="374"/>
      <c r="G181" s="372" t="s">
        <v>186</v>
      </c>
      <c r="H181" s="373"/>
      <c r="I181" s="374"/>
      <c r="J181" s="372" t="s">
        <v>186</v>
      </c>
      <c r="K181" s="373"/>
      <c r="L181" s="374"/>
      <c r="M181" s="372" t="s">
        <v>186</v>
      </c>
      <c r="N181" s="373"/>
      <c r="O181" s="374"/>
      <c r="P181" s="372" t="s">
        <v>186</v>
      </c>
      <c r="Q181" s="373"/>
      <c r="R181" s="374"/>
      <c r="S181" s="372" t="s">
        <v>186</v>
      </c>
      <c r="T181" s="373"/>
      <c r="U181" s="374"/>
      <c r="V181" s="372" t="s">
        <v>186</v>
      </c>
      <c r="W181" s="373"/>
      <c r="X181" s="374"/>
      <c r="Y181" s="372" t="s">
        <v>186</v>
      </c>
      <c r="Z181" s="373"/>
      <c r="AA181" s="374"/>
    </row>
    <row r="182" spans="3:27" ht="15.75" thickBot="1">
      <c r="C182" s="383"/>
      <c r="D182" s="373">
        <f>IF('!USE ME! !USE ME!'!$F17="CP 10",'MOD Functions'!F165,IF('!USE ME! !USE ME!'!$F17="CP 20",'MOD Functions'!F166,IF('!USE ME! !USE ME!'!$F17="CP 30",'MOD Functions'!F167,IF('!USE ME! !USE ME!'!$F17="CP 40",'MOD Functions'!F168,IF('!USE ME! !USE ME!'!$F17="CP 50",'MOD Functions'!F169,IF('!USE ME! !USE ME!'!$F17="CP 60",'MOD Functions'!F170,IF('!USE ME! !USE ME!'!$F17="CP 70",'MOD Functions'!F171,IF('!USE ME! !USE ME!'!$F17="CP 80",'MOD Functions'!F172,IF('!USE ME! !USE ME!'!$F17="CP 90",'MOD Functions'!F173,IF('!USE ME! !USE ME!'!$F17="CP 100",'MOD Functions'!F174,IF('!USE ME! !USE ME!'!$F17="CP 110",'MOD Functions'!F175,IF('!USE ME! !USE ME!'!$F17="CP 120",'MOD Functions'!F176,IF('!USE ME! !USE ME!'!$F17="CP 130",'MOD Functions'!F177,IF('!USE ME! !USE ME!'!$F17="CP 140",'MOD Functions'!F178,IF('!USE ME! !USE ME!'!$F17="CP 150",'MOD Functions'!F179,IF('!USE ME! !USE ME!'!$F17="CP 160",'MOD Functions'!F180,))))))))))))))))</f>
        <v>33</v>
      </c>
      <c r="E182" s="373"/>
      <c r="F182" s="374"/>
      <c r="G182" s="373">
        <f>IF('!USE ME! !USE ME!'!$F17="CP 10",'MOD Functions'!I165,IF('!USE ME! !USE ME!'!$F17="CP 20",'MOD Functions'!I166,IF('!USE ME! !USE ME!'!$F17="CP 30",'MOD Functions'!I167,IF('!USE ME! !USE ME!'!$F17="CP 40",'MOD Functions'!I168,IF('!USE ME! !USE ME!'!$F17="CP 50",'MOD Functions'!I169,IF('!USE ME! !USE ME!'!$F17="CP 60",'MOD Functions'!I170,IF('!USE ME! !USE ME!'!$F17="CP 70",'MOD Functions'!I171,IF('!USE ME! !USE ME!'!$F17="CP 80",'MOD Functions'!I172,IF('!USE ME! !USE ME!'!$F17="CP 90",'MOD Functions'!I173,IF('!USE ME! !USE ME!'!$F17="CP 100",'MOD Functions'!I174,IF('!USE ME! !USE ME!'!$F17="CP 110",'MOD Functions'!I175,IF('!USE ME! !USE ME!'!$F17="CP 120",'MOD Functions'!I176,IF('!USE ME! !USE ME!'!$F17="CP 130",'MOD Functions'!I177,IF('!USE ME! !USE ME!'!$F17="CP 140",'MOD Functions'!I178,IF('!USE ME! !USE ME!'!$F17="CP 150",'MOD Functions'!I179,IF('!USE ME! !USE ME!'!$F17="CP 160",'MOD Functions'!I180,))))))))))))))))</f>
        <v>247</v>
      </c>
      <c r="H182" s="373"/>
      <c r="I182" s="374"/>
      <c r="J182" s="373">
        <f>IF('!USE ME! !USE ME!'!$F17="CP 10",'MOD Functions'!L165,IF('!USE ME! !USE ME!'!$F17="CP 20",'MOD Functions'!L166,IF('!USE ME! !USE ME!'!$F17="CP 30",'MOD Functions'!L167,IF('!USE ME! !USE ME!'!$F17="CP 40",'MOD Functions'!L168,IF('!USE ME! !USE ME!'!$F17="CP 50",'MOD Functions'!L169,IF('!USE ME! !USE ME!'!$F17="CP 60",'MOD Functions'!L170,IF('!USE ME! !USE ME!'!$F17="CP 70",'MOD Functions'!L171,IF('!USE ME! !USE ME!'!$F17="CP 80",'MOD Functions'!L172,IF('!USE ME! !USE ME!'!$F17="CP 90",'MOD Functions'!L173,IF('!USE ME! !USE ME!'!$F17="CP 100",'MOD Functions'!L174,IF('!USE ME! !USE ME!'!$F17="CP 110",'MOD Functions'!L175,IF('!USE ME! !USE ME!'!$F17="CP 120",'MOD Functions'!L176,IF('!USE ME! !USE ME!'!$F17="CP 130",'MOD Functions'!L177,IF('!USE ME! !USE ME!'!$F17="CP 140",'MOD Functions'!L178,IF('!USE ME! !USE ME!'!$F17="CP 150",'MOD Functions'!L179,IF('!USE ME! !USE ME!'!$F17="CP 160",'MOD Functions'!L180,))))))))))))))))</f>
        <v>176</v>
      </c>
      <c r="K182" s="373"/>
      <c r="L182" s="374"/>
      <c r="M182" s="373">
        <f>IF('!USE ME! !USE ME!'!$F17="CP 10",'MOD Functions'!O165,IF('!USE ME! !USE ME!'!$F17="CP 20",'MOD Functions'!O166,IF('!USE ME! !USE ME!'!$F17="CP 30",'MOD Functions'!O167,IF('!USE ME! !USE ME!'!$F17="CP 40",'MOD Functions'!O168,IF('!USE ME! !USE ME!'!$F17="CP 50",'MOD Functions'!O169,IF('!USE ME! !USE ME!'!$F17="CP 60",'MOD Functions'!O170,IF('!USE ME! !USE ME!'!$F17="CP 70",'MOD Functions'!O171,IF('!USE ME! !USE ME!'!$F17="CP 80",'MOD Functions'!O172,IF('!USE ME! !USE ME!'!$F17="CP 90",'MOD Functions'!O173,IF('!USE ME! !USE ME!'!$F17="CP 100",'MOD Functions'!O174,IF('!USE ME! !USE ME!'!$F17="CP 110",'MOD Functions'!O175,IF('!USE ME! !USE ME!'!$F17="CP 120",'MOD Functions'!O176,IF('!USE ME! !USE ME!'!$F17="CP 130",'MOD Functions'!O177,IF('!USE ME! !USE ME!'!$F17="CP 140",'MOD Functions'!O178,IF('!USE ME! !USE ME!'!$F17="CP 150",'MOD Functions'!O179,IF('!USE ME! !USE ME!'!$F17="CP 160",'MOD Functions'!O180,))))))))))))))))</f>
        <v>33</v>
      </c>
      <c r="N182" s="373"/>
      <c r="O182" s="374"/>
      <c r="P182" s="373">
        <f>IF('!USE ME! !USE ME!'!$F17="CP 10",'MOD Functions'!R165,IF('!USE ME! !USE ME!'!$F17="CP 20",'MOD Functions'!R166,IF('!USE ME! !USE ME!'!$F17="CP 30",'MOD Functions'!R167,IF('!USE ME! !USE ME!'!$F17="CP 40",'MOD Functions'!R168,IF('!USE ME! !USE ME!'!$F17="CP 50",'MOD Functions'!R169,IF('!USE ME! !USE ME!'!$F17="CP 60",'MOD Functions'!R170,IF('!USE ME! !USE ME!'!$F17="CP 70",'MOD Functions'!R171,IF('!USE ME! !USE ME!'!$F17="CP 80",'MOD Functions'!R172,IF('!USE ME! !USE ME!'!$F17="CP 90",'MOD Functions'!R173,IF('!USE ME! !USE ME!'!$F17="CP 100",'MOD Functions'!R174,IF('!USE ME! !USE ME!'!$F17="CP 110",'MOD Functions'!R175,IF('!USE ME! !USE ME!'!$F17="CP 120",'MOD Functions'!R176,IF('!USE ME! !USE ME!'!$F17="CP 130",'MOD Functions'!R177,IF('!USE ME! !USE ME!'!$F17="CP 140",'MOD Functions'!R178,IF('!USE ME! !USE ME!'!$F17="CP 150",'MOD Functions'!R179,IF('!USE ME! !USE ME!'!$F17="CP 160",'MOD Functions'!R180,))))))))))))))))</f>
        <v>33</v>
      </c>
      <c r="Q182" s="373"/>
      <c r="R182" s="374"/>
      <c r="S182" s="373">
        <f>IF('!USE ME! !USE ME!'!$F17="CP 10",'MOD Functions'!U165,IF('!USE ME! !USE ME!'!$F17="CP 20",'MOD Functions'!U166,IF('!USE ME! !USE ME!'!$F17="CP 30",'MOD Functions'!U167,IF('!USE ME! !USE ME!'!$F17="CP 40",'MOD Functions'!U168,IF('!USE ME! !USE ME!'!$F17="CP 50",'MOD Functions'!U169,IF('!USE ME! !USE ME!'!$F17="CP 60",'MOD Functions'!U170,IF('!USE ME! !USE ME!'!$F17="CP 70",'MOD Functions'!U171,IF('!USE ME! !USE ME!'!$F17="CP 80",'MOD Functions'!U172,IF('!USE ME! !USE ME!'!$F17="CP 90",'MOD Functions'!U173,IF('!USE ME! !USE ME!'!$F17="CP 100",'MOD Functions'!U174,IF('!USE ME! !USE ME!'!$F17="CP 110",'MOD Functions'!U175,IF('!USE ME! !USE ME!'!$F17="CP 120",'MOD Functions'!U176,IF('!USE ME! !USE ME!'!$F17="CP 130",'MOD Functions'!U177,IF('!USE ME! !USE ME!'!$F17="CP 140",'MOD Functions'!U178,IF('!USE ME! !USE ME!'!$F17="CP 150",'MOD Functions'!U179,IF('!USE ME! !USE ME!'!$F17="CP 160",'MOD Functions'!U180,))))))))))))))))</f>
        <v>263</v>
      </c>
      <c r="T182" s="373"/>
      <c r="U182" s="374"/>
      <c r="V182" s="373">
        <f>IF('!USE ME! !USE ME!'!$F17="CP 10",'MOD Functions'!X165,IF('!USE ME! !USE ME!'!$F17="CP 20",'MOD Functions'!X166,IF('!USE ME! !USE ME!'!$F17="CP 30",'MOD Functions'!X167,IF('!USE ME! !USE ME!'!$F17="CP 40",'MOD Functions'!X168,IF('!USE ME! !USE ME!'!$F17="CP 50",'MOD Functions'!X169,IF('!USE ME! !USE ME!'!$F17="CP 60",'MOD Functions'!X170,IF('!USE ME! !USE ME!'!$F17="CP 70",'MOD Functions'!X171,IF('!USE ME! !USE ME!'!$F17="CP 80",'MOD Functions'!X172,IF('!USE ME! !USE ME!'!$F17="CP 90",'MOD Functions'!X173,IF('!USE ME! !USE ME!'!$F17="CP 100",'MOD Functions'!X174,IF('!USE ME! !USE ME!'!$F17="CP 110",'MOD Functions'!X175,IF('!USE ME! !USE ME!'!$F17="CP 120",'MOD Functions'!X176,IF('!USE ME! !USE ME!'!$F17="CP 130",'MOD Functions'!X177,IF('!USE ME! !USE ME!'!$F17="CP 140",'MOD Functions'!X178,IF('!USE ME! !USE ME!'!$F17="CP 150",'MOD Functions'!X179,IF('!USE ME! !USE ME!'!$F17="CP 160",'MOD Functions'!X180,))))))))))))))))</f>
        <v>0.04</v>
      </c>
      <c r="W182" s="373"/>
      <c r="X182" s="374"/>
      <c r="Y182" s="373">
        <f>IF('!USE ME! !USE ME!'!$F17="CP 10",'MOD Functions'!AA165,IF('!USE ME! !USE ME!'!$F17="CP 20",'MOD Functions'!AA166,IF('!USE ME! !USE ME!'!$F17="CP 30",'MOD Functions'!AA167,IF('!USE ME! !USE ME!'!$F17="CP 40",'MOD Functions'!AA168,IF('!USE ME! !USE ME!'!$F17="CP 50",'MOD Functions'!AA169,IF('!USE ME! !USE ME!'!$F17="CP 60",'MOD Functions'!AA170,IF('!USE ME! !USE ME!'!$F17="CP 70",'MOD Functions'!AA171,IF('!USE ME! !USE ME!'!$F17="CP 80",'MOD Functions'!AA172,IF('!USE ME! !USE ME!'!$F17="CP 90",'MOD Functions'!AA173,IF('!USE ME! !USE ME!'!$F17="CP 100",'MOD Functions'!AA174,IF('!USE ME! !USE ME!'!$F17="CP 110",'MOD Functions'!AA175,IF('!USE ME! !USE ME!'!$F17="CP 120",'MOD Functions'!AA176,IF('!USE ME! !USE ME!'!$F17="CP 130",'MOD Functions'!AA177,IF('!USE ME! !USE ME!'!$F17="CP 140",'MOD Functions'!AA178,IF('!USE ME! !USE ME!'!$F17="CP 150",'MOD Functions'!AA179,IF('!USE ME! !USE ME!'!$F17="CP 160",'MOD Functions'!AA180,))))))))))))))))</f>
        <v>495</v>
      </c>
      <c r="Z182" s="373"/>
      <c r="AA182" s="374"/>
    </row>
    <row r="183" spans="3:27" ht="15.75" thickBot="1">
      <c r="C183" s="381" t="s">
        <v>46</v>
      </c>
      <c r="D183" s="379" t="s">
        <v>167</v>
      </c>
      <c r="E183" s="379"/>
      <c r="F183" s="380"/>
      <c r="G183" s="377" t="s">
        <v>168</v>
      </c>
      <c r="H183" s="376"/>
      <c r="I183" s="378"/>
      <c r="J183" s="377" t="s">
        <v>169</v>
      </c>
      <c r="K183" s="376"/>
      <c r="L183" s="378"/>
      <c r="M183" s="377" t="s">
        <v>170</v>
      </c>
      <c r="N183" s="376"/>
      <c r="O183" s="378"/>
      <c r="P183" s="377" t="s">
        <v>171</v>
      </c>
      <c r="Q183" s="376"/>
      <c r="R183" s="378"/>
      <c r="S183" s="377" t="s">
        <v>172</v>
      </c>
      <c r="T183" s="376"/>
      <c r="U183" s="378"/>
      <c r="V183" s="376" t="s">
        <v>173</v>
      </c>
      <c r="W183" s="376"/>
      <c r="X183" s="376"/>
      <c r="Y183" s="377" t="s">
        <v>174</v>
      </c>
      <c r="Z183" s="376"/>
      <c r="AA183" s="378"/>
    </row>
    <row r="184" spans="3:27" ht="15.75" thickBot="1">
      <c r="C184" s="382"/>
      <c r="D184" s="195" t="s">
        <v>183</v>
      </c>
      <c r="E184" s="195" t="s">
        <v>184</v>
      </c>
      <c r="F184" s="195" t="s">
        <v>185</v>
      </c>
      <c r="G184" s="183" t="s">
        <v>183</v>
      </c>
      <c r="H184" s="183" t="s">
        <v>184</v>
      </c>
      <c r="I184" s="183" t="s">
        <v>185</v>
      </c>
      <c r="J184" s="172" t="s">
        <v>183</v>
      </c>
      <c r="K184" s="172" t="s">
        <v>184</v>
      </c>
      <c r="L184" s="172" t="s">
        <v>185</v>
      </c>
      <c r="M184" s="156" t="s">
        <v>183</v>
      </c>
      <c r="N184" s="156" t="s">
        <v>184</v>
      </c>
      <c r="O184" s="156" t="s">
        <v>185</v>
      </c>
      <c r="P184" s="126" t="s">
        <v>183</v>
      </c>
      <c r="Q184" s="126" t="s">
        <v>184</v>
      </c>
      <c r="R184" s="126" t="s">
        <v>185</v>
      </c>
      <c r="S184" s="136" t="s">
        <v>183</v>
      </c>
      <c r="T184" s="136" t="s">
        <v>184</v>
      </c>
      <c r="U184" s="136" t="s">
        <v>185</v>
      </c>
      <c r="V184" s="262" t="s">
        <v>183</v>
      </c>
      <c r="W184" s="262" t="s">
        <v>184</v>
      </c>
      <c r="X184" s="262" t="s">
        <v>185</v>
      </c>
      <c r="Y184" s="145" t="s">
        <v>183</v>
      </c>
      <c r="Z184" s="145" t="s">
        <v>184</v>
      </c>
      <c r="AA184" s="145" t="s">
        <v>185</v>
      </c>
    </row>
    <row r="185" spans="3:27">
      <c r="C185" s="382"/>
      <c r="D185" s="196">
        <v>1</v>
      </c>
      <c r="E185" s="199">
        <v>0</v>
      </c>
      <c r="F185" s="202"/>
      <c r="G185" s="184">
        <v>1</v>
      </c>
      <c r="H185" s="187">
        <v>0</v>
      </c>
      <c r="I185" s="191"/>
      <c r="J185" s="173">
        <v>1</v>
      </c>
      <c r="K185" s="175">
        <v>0</v>
      </c>
      <c r="L185" s="181"/>
      <c r="M185" s="157">
        <v>1</v>
      </c>
      <c r="N185" s="161">
        <v>0</v>
      </c>
      <c r="O185" s="164"/>
      <c r="P185" s="127">
        <v>1</v>
      </c>
      <c r="Q185" s="130">
        <f>IF(MOD(P185,4)=1,3,IF(MOD(P185,4)=0,1,MOD(P185,4)))</f>
        <v>3</v>
      </c>
      <c r="R185" s="134"/>
      <c r="S185" s="137">
        <v>1</v>
      </c>
      <c r="T185" s="140">
        <v>0</v>
      </c>
      <c r="U185" s="142"/>
      <c r="V185" s="264">
        <v>1</v>
      </c>
      <c r="W185" s="266"/>
      <c r="X185" s="267">
        <v>0.04</v>
      </c>
      <c r="Y185" s="146">
        <v>1</v>
      </c>
      <c r="Z185" s="149">
        <v>0</v>
      </c>
      <c r="AA185" s="152"/>
    </row>
    <row r="186" spans="3:27">
      <c r="C186" s="382"/>
      <c r="D186" s="197">
        <v>2</v>
      </c>
      <c r="E186" s="200">
        <v>3</v>
      </c>
      <c r="F186" s="203">
        <f>SUM(F185+E186)</f>
        <v>3</v>
      </c>
      <c r="G186" s="185">
        <v>2</v>
      </c>
      <c r="H186" s="188">
        <v>22</v>
      </c>
      <c r="I186" s="192">
        <f>SUM(I185+H186)</f>
        <v>22</v>
      </c>
      <c r="J186" s="170">
        <v>2</v>
      </c>
      <c r="K186" s="176">
        <v>16</v>
      </c>
      <c r="L186" s="180">
        <f>SUM(L185+K186)</f>
        <v>16</v>
      </c>
      <c r="M186" s="158">
        <v>2</v>
      </c>
      <c r="N186" s="162">
        <v>3</v>
      </c>
      <c r="O186" s="165">
        <f>SUM(O185+N186)</f>
        <v>3</v>
      </c>
      <c r="P186" s="128">
        <v>2</v>
      </c>
      <c r="Q186" s="120">
        <f>IF(MOD(P186,4)=1,3,IF(MOD(P186,4)=0,1,MOD(P186,4)))</f>
        <v>2</v>
      </c>
      <c r="R186" s="132">
        <f>SUM(R185+Q185)</f>
        <v>3</v>
      </c>
      <c r="S186" s="138">
        <v>2</v>
      </c>
      <c r="T186" s="141">
        <v>15</v>
      </c>
      <c r="U186" s="143">
        <f>SUM(U185+T186)</f>
        <v>15</v>
      </c>
      <c r="V186" s="260">
        <v>2</v>
      </c>
      <c r="W186" s="236"/>
      <c r="X186" s="268">
        <v>0.04</v>
      </c>
      <c r="Y186" s="147">
        <v>2</v>
      </c>
      <c r="Z186" s="150">
        <v>45</v>
      </c>
      <c r="AA186" s="152">
        <f>SUM(AA185+Z186)</f>
        <v>45</v>
      </c>
    </row>
    <row r="187" spans="3:27">
      <c r="C187" s="382"/>
      <c r="D187" s="197">
        <v>3</v>
      </c>
      <c r="E187" s="200">
        <v>2</v>
      </c>
      <c r="F187" s="203">
        <f t="shared" ref="F187:F200" si="88">SUM(F186+E187)</f>
        <v>5</v>
      </c>
      <c r="G187" s="185">
        <v>3</v>
      </c>
      <c r="H187" s="188">
        <v>12</v>
      </c>
      <c r="I187" s="192">
        <f t="shared" ref="I187:I200" si="89">SUM(I186+H187)</f>
        <v>34</v>
      </c>
      <c r="J187" s="170">
        <v>3</v>
      </c>
      <c r="K187" s="177">
        <v>8</v>
      </c>
      <c r="L187" s="180">
        <f t="shared" ref="L187:L200" si="90">SUM(L186+K187)</f>
        <v>24</v>
      </c>
      <c r="M187" s="158">
        <v>3</v>
      </c>
      <c r="N187" s="162">
        <v>2</v>
      </c>
      <c r="O187" s="165">
        <f t="shared" ref="O187:O200" si="91">SUM(O186+N187)</f>
        <v>5</v>
      </c>
      <c r="P187" s="128">
        <v>3</v>
      </c>
      <c r="Q187" s="120">
        <f>IF(MOD(P187,4)=1,3,IF(MOD(P187,4)=0,1,MOD(P187,4)))</f>
        <v>3</v>
      </c>
      <c r="R187" s="132">
        <f>SUM(R186+Q186)</f>
        <v>5</v>
      </c>
      <c r="S187" s="138">
        <v>3</v>
      </c>
      <c r="T187" s="141">
        <v>13</v>
      </c>
      <c r="U187" s="143">
        <f t="shared" ref="U187:U197" si="92">SUM(U186+T187)</f>
        <v>28</v>
      </c>
      <c r="V187" s="260">
        <v>3</v>
      </c>
      <c r="W187" s="236"/>
      <c r="X187" s="268">
        <v>0.04</v>
      </c>
      <c r="Y187" s="147">
        <v>3</v>
      </c>
      <c r="Z187" s="150">
        <v>23</v>
      </c>
      <c r="AA187" s="153">
        <f t="shared" ref="AA187:AA200" si="93">SUM(AA186+Z187)</f>
        <v>68</v>
      </c>
    </row>
    <row r="188" spans="3:27">
      <c r="C188" s="382"/>
      <c r="D188" s="197">
        <v>4</v>
      </c>
      <c r="E188" s="200">
        <v>3</v>
      </c>
      <c r="F188" s="203">
        <f t="shared" si="88"/>
        <v>8</v>
      </c>
      <c r="G188" s="185">
        <v>4</v>
      </c>
      <c r="H188" s="188">
        <v>22</v>
      </c>
      <c r="I188" s="192">
        <f t="shared" si="89"/>
        <v>56</v>
      </c>
      <c r="J188" s="170">
        <v>4</v>
      </c>
      <c r="K188" s="177">
        <v>16</v>
      </c>
      <c r="L188" s="180">
        <f t="shared" si="90"/>
        <v>40</v>
      </c>
      <c r="M188" s="158">
        <v>4</v>
      </c>
      <c r="N188" s="162">
        <v>3</v>
      </c>
      <c r="O188" s="165">
        <f t="shared" si="91"/>
        <v>8</v>
      </c>
      <c r="P188" s="128">
        <v>4</v>
      </c>
      <c r="Q188" s="120">
        <f>IF(MOD(P188,4)=1,3,IF(MOD(P188,4)=0,1,MOD(P188,4)))</f>
        <v>1</v>
      </c>
      <c r="R188" s="132">
        <f t="shared" ref="R188:R199" si="94">SUM(R187+Q187)</f>
        <v>8</v>
      </c>
      <c r="S188" s="138">
        <v>4</v>
      </c>
      <c r="T188" s="141">
        <v>24</v>
      </c>
      <c r="U188" s="143">
        <f t="shared" si="92"/>
        <v>52</v>
      </c>
      <c r="V188" s="260">
        <v>4</v>
      </c>
      <c r="W188" s="236"/>
      <c r="X188" s="268">
        <v>0.04</v>
      </c>
      <c r="Y188" s="147">
        <v>4</v>
      </c>
      <c r="Z188" s="150">
        <v>45</v>
      </c>
      <c r="AA188" s="153">
        <f t="shared" si="93"/>
        <v>113</v>
      </c>
    </row>
    <row r="189" spans="3:27">
      <c r="C189" s="382"/>
      <c r="D189" s="197">
        <v>5</v>
      </c>
      <c r="E189" s="200">
        <v>1</v>
      </c>
      <c r="F189" s="203">
        <f t="shared" si="88"/>
        <v>9</v>
      </c>
      <c r="G189" s="185">
        <v>5</v>
      </c>
      <c r="H189" s="188">
        <v>11</v>
      </c>
      <c r="I189" s="192">
        <f t="shared" si="89"/>
        <v>67</v>
      </c>
      <c r="J189" s="170">
        <v>5</v>
      </c>
      <c r="K189" s="177">
        <v>8</v>
      </c>
      <c r="L189" s="180">
        <f t="shared" si="90"/>
        <v>48</v>
      </c>
      <c r="M189" s="158">
        <v>5</v>
      </c>
      <c r="N189" s="162">
        <v>1</v>
      </c>
      <c r="O189" s="165">
        <f t="shared" si="91"/>
        <v>9</v>
      </c>
      <c r="P189" s="128">
        <v>5</v>
      </c>
      <c r="Q189" s="120">
        <f t="shared" ref="Q189:Q191" si="95">IF(MOD(P189,4)=1,3,IF(MOD(P189,4)=0,1,MOD(P189,4)))</f>
        <v>3</v>
      </c>
      <c r="R189" s="132">
        <f t="shared" si="94"/>
        <v>9</v>
      </c>
      <c r="S189" s="138">
        <v>5</v>
      </c>
      <c r="T189" s="141">
        <v>13</v>
      </c>
      <c r="U189" s="143">
        <f t="shared" si="92"/>
        <v>65</v>
      </c>
      <c r="V189" s="260">
        <v>5</v>
      </c>
      <c r="W189" s="236"/>
      <c r="X189" s="268">
        <v>0.04</v>
      </c>
      <c r="Y189" s="147">
        <v>5</v>
      </c>
      <c r="Z189" s="150">
        <v>22</v>
      </c>
      <c r="AA189" s="153">
        <f t="shared" si="93"/>
        <v>135</v>
      </c>
    </row>
    <row r="190" spans="3:27">
      <c r="C190" s="382"/>
      <c r="D190" s="197">
        <v>6</v>
      </c>
      <c r="E190" s="200">
        <v>3</v>
      </c>
      <c r="F190" s="203">
        <f t="shared" si="88"/>
        <v>12</v>
      </c>
      <c r="G190" s="185">
        <v>6</v>
      </c>
      <c r="H190" s="188">
        <v>23</v>
      </c>
      <c r="I190" s="192">
        <f t="shared" si="89"/>
        <v>90</v>
      </c>
      <c r="J190" s="170">
        <v>6</v>
      </c>
      <c r="K190" s="177">
        <v>16</v>
      </c>
      <c r="L190" s="180">
        <f t="shared" si="90"/>
        <v>64</v>
      </c>
      <c r="M190" s="158">
        <v>6</v>
      </c>
      <c r="N190" s="162">
        <v>3</v>
      </c>
      <c r="O190" s="165">
        <f t="shared" si="91"/>
        <v>12</v>
      </c>
      <c r="P190" s="128">
        <v>6</v>
      </c>
      <c r="Q190" s="120">
        <f t="shared" si="95"/>
        <v>2</v>
      </c>
      <c r="R190" s="132">
        <f t="shared" si="94"/>
        <v>12</v>
      </c>
      <c r="S190" s="138">
        <v>6</v>
      </c>
      <c r="T190" s="141">
        <v>24</v>
      </c>
      <c r="U190" s="143">
        <f t="shared" si="92"/>
        <v>89</v>
      </c>
      <c r="V190" s="260">
        <v>6</v>
      </c>
      <c r="W190" s="236"/>
      <c r="X190" s="268">
        <v>0.04</v>
      </c>
      <c r="Y190" s="147">
        <v>6</v>
      </c>
      <c r="Z190" s="150">
        <v>45</v>
      </c>
      <c r="AA190" s="153">
        <f t="shared" si="93"/>
        <v>180</v>
      </c>
    </row>
    <row r="191" spans="3:27">
      <c r="C191" s="382"/>
      <c r="D191" s="197">
        <v>7</v>
      </c>
      <c r="E191" s="200">
        <v>2</v>
      </c>
      <c r="F191" s="203">
        <f t="shared" si="88"/>
        <v>14</v>
      </c>
      <c r="G191" s="185">
        <v>7</v>
      </c>
      <c r="H191" s="188">
        <v>11</v>
      </c>
      <c r="I191" s="192">
        <f t="shared" si="89"/>
        <v>101</v>
      </c>
      <c r="J191" s="170">
        <v>7</v>
      </c>
      <c r="K191" s="177">
        <v>8</v>
      </c>
      <c r="L191" s="180">
        <f t="shared" si="90"/>
        <v>72</v>
      </c>
      <c r="M191" s="158">
        <v>7</v>
      </c>
      <c r="N191" s="162">
        <v>2</v>
      </c>
      <c r="O191" s="165">
        <f t="shared" si="91"/>
        <v>14</v>
      </c>
      <c r="P191" s="128">
        <v>7</v>
      </c>
      <c r="Q191" s="120">
        <f t="shared" si="95"/>
        <v>3</v>
      </c>
      <c r="R191" s="132">
        <f t="shared" si="94"/>
        <v>14</v>
      </c>
      <c r="S191" s="138">
        <v>7</v>
      </c>
      <c r="T191" s="141">
        <v>13</v>
      </c>
      <c r="U191" s="143">
        <f t="shared" si="92"/>
        <v>102</v>
      </c>
      <c r="V191" s="260">
        <v>7</v>
      </c>
      <c r="W191" s="236"/>
      <c r="X191" s="268">
        <v>0.04</v>
      </c>
      <c r="Y191" s="147">
        <v>7</v>
      </c>
      <c r="Z191" s="150">
        <v>23</v>
      </c>
      <c r="AA191" s="153">
        <f t="shared" si="93"/>
        <v>203</v>
      </c>
    </row>
    <row r="192" spans="3:27">
      <c r="C192" s="382"/>
      <c r="D192" s="197">
        <v>8</v>
      </c>
      <c r="E192" s="200">
        <v>3</v>
      </c>
      <c r="F192" s="203">
        <f t="shared" si="88"/>
        <v>17</v>
      </c>
      <c r="G192" s="185">
        <v>8</v>
      </c>
      <c r="H192" s="188">
        <v>23</v>
      </c>
      <c r="I192" s="192">
        <f t="shared" si="89"/>
        <v>124</v>
      </c>
      <c r="J192" s="170">
        <v>8</v>
      </c>
      <c r="K192" s="177">
        <v>16</v>
      </c>
      <c r="L192" s="180">
        <f t="shared" si="90"/>
        <v>88</v>
      </c>
      <c r="M192" s="158">
        <v>8</v>
      </c>
      <c r="N192" s="162">
        <v>3</v>
      </c>
      <c r="O192" s="165">
        <f t="shared" si="91"/>
        <v>17</v>
      </c>
      <c r="P192" s="128">
        <v>8</v>
      </c>
      <c r="Q192" s="120">
        <f t="shared" ref="Q192:Q200" si="96">IF(MOD(P192,4)=1,3,IF(MOD(P192,4)=0,1,MOD(P192,4)))</f>
        <v>1</v>
      </c>
      <c r="R192" s="132">
        <f t="shared" si="94"/>
        <v>17</v>
      </c>
      <c r="S192" s="138">
        <v>8</v>
      </c>
      <c r="T192" s="141">
        <v>25</v>
      </c>
      <c r="U192" s="143">
        <f t="shared" si="92"/>
        <v>127</v>
      </c>
      <c r="V192" s="260">
        <v>8</v>
      </c>
      <c r="W192" s="236"/>
      <c r="X192" s="268">
        <v>0.04</v>
      </c>
      <c r="Y192" s="147">
        <v>8</v>
      </c>
      <c r="Z192" s="150">
        <v>45</v>
      </c>
      <c r="AA192" s="153">
        <f t="shared" si="93"/>
        <v>248</v>
      </c>
    </row>
    <row r="193" spans="3:27">
      <c r="C193" s="382"/>
      <c r="D193" s="197">
        <v>9</v>
      </c>
      <c r="E193" s="200">
        <v>1</v>
      </c>
      <c r="F193" s="203">
        <f t="shared" si="88"/>
        <v>18</v>
      </c>
      <c r="G193" s="185">
        <v>9</v>
      </c>
      <c r="H193" s="188">
        <v>11</v>
      </c>
      <c r="I193" s="192">
        <f t="shared" si="89"/>
        <v>135</v>
      </c>
      <c r="J193" s="170">
        <v>9</v>
      </c>
      <c r="K193" s="177">
        <v>8</v>
      </c>
      <c r="L193" s="180">
        <f t="shared" si="90"/>
        <v>96</v>
      </c>
      <c r="M193" s="158">
        <v>9</v>
      </c>
      <c r="N193" s="162">
        <v>1</v>
      </c>
      <c r="O193" s="165">
        <f t="shared" si="91"/>
        <v>18</v>
      </c>
      <c r="P193" s="128">
        <v>9</v>
      </c>
      <c r="Q193" s="120">
        <f t="shared" si="96"/>
        <v>3</v>
      </c>
      <c r="R193" s="132">
        <f t="shared" si="94"/>
        <v>18</v>
      </c>
      <c r="S193" s="138">
        <v>9</v>
      </c>
      <c r="T193" s="141">
        <v>12</v>
      </c>
      <c r="U193" s="143">
        <f t="shared" si="92"/>
        <v>139</v>
      </c>
      <c r="V193" s="260">
        <v>9</v>
      </c>
      <c r="W193" s="236"/>
      <c r="X193" s="268">
        <v>0.04</v>
      </c>
      <c r="Y193" s="147">
        <v>9</v>
      </c>
      <c r="Z193" s="150">
        <v>22</v>
      </c>
      <c r="AA193" s="153">
        <f t="shared" si="93"/>
        <v>270</v>
      </c>
    </row>
    <row r="194" spans="3:27">
      <c r="C194" s="382"/>
      <c r="D194" s="197">
        <v>10</v>
      </c>
      <c r="E194" s="200">
        <v>3</v>
      </c>
      <c r="F194" s="203">
        <f t="shared" si="88"/>
        <v>21</v>
      </c>
      <c r="G194" s="185">
        <v>10</v>
      </c>
      <c r="H194" s="188">
        <v>22</v>
      </c>
      <c r="I194" s="192">
        <f t="shared" si="89"/>
        <v>157</v>
      </c>
      <c r="J194" s="170">
        <v>10</v>
      </c>
      <c r="K194" s="177">
        <v>16</v>
      </c>
      <c r="L194" s="180">
        <f t="shared" si="90"/>
        <v>112</v>
      </c>
      <c r="M194" s="158">
        <v>10</v>
      </c>
      <c r="N194" s="162">
        <v>3</v>
      </c>
      <c r="O194" s="165">
        <f t="shared" si="91"/>
        <v>21</v>
      </c>
      <c r="P194" s="128">
        <v>10</v>
      </c>
      <c r="Q194" s="120">
        <f t="shared" si="96"/>
        <v>2</v>
      </c>
      <c r="R194" s="132">
        <f t="shared" si="94"/>
        <v>21</v>
      </c>
      <c r="S194" s="138">
        <v>10</v>
      </c>
      <c r="T194" s="141">
        <v>25</v>
      </c>
      <c r="U194" s="143">
        <f t="shared" si="92"/>
        <v>164</v>
      </c>
      <c r="V194" s="260">
        <v>10</v>
      </c>
      <c r="W194" s="236"/>
      <c r="X194" s="268">
        <v>0.04</v>
      </c>
      <c r="Y194" s="147">
        <v>10</v>
      </c>
      <c r="Z194" s="150">
        <v>45</v>
      </c>
      <c r="AA194" s="153">
        <f t="shared" si="93"/>
        <v>315</v>
      </c>
    </row>
    <row r="195" spans="3:27">
      <c r="C195" s="382"/>
      <c r="D195" s="197">
        <v>11</v>
      </c>
      <c r="E195" s="200">
        <v>2</v>
      </c>
      <c r="F195" s="203">
        <f t="shared" si="88"/>
        <v>23</v>
      </c>
      <c r="G195" s="185">
        <v>11</v>
      </c>
      <c r="H195" s="188">
        <v>12</v>
      </c>
      <c r="I195" s="192">
        <f t="shared" si="89"/>
        <v>169</v>
      </c>
      <c r="J195" s="170">
        <v>11</v>
      </c>
      <c r="K195" s="177">
        <v>8</v>
      </c>
      <c r="L195" s="180">
        <f t="shared" si="90"/>
        <v>120</v>
      </c>
      <c r="M195" s="158">
        <v>11</v>
      </c>
      <c r="N195" s="162">
        <v>2</v>
      </c>
      <c r="O195" s="165">
        <f t="shared" si="91"/>
        <v>23</v>
      </c>
      <c r="P195" s="128">
        <v>11</v>
      </c>
      <c r="Q195" s="120">
        <f t="shared" si="96"/>
        <v>3</v>
      </c>
      <c r="R195" s="132">
        <f t="shared" si="94"/>
        <v>23</v>
      </c>
      <c r="S195" s="138">
        <v>11</v>
      </c>
      <c r="T195" s="141">
        <v>12</v>
      </c>
      <c r="U195" s="143">
        <f t="shared" si="92"/>
        <v>176</v>
      </c>
      <c r="V195" s="260">
        <v>11</v>
      </c>
      <c r="W195" s="236"/>
      <c r="X195" s="268">
        <v>0.04</v>
      </c>
      <c r="Y195" s="147">
        <v>11</v>
      </c>
      <c r="Z195" s="150">
        <v>23</v>
      </c>
      <c r="AA195" s="153">
        <f t="shared" si="93"/>
        <v>338</v>
      </c>
    </row>
    <row r="196" spans="3:27">
      <c r="C196" s="382"/>
      <c r="D196" s="197">
        <v>12</v>
      </c>
      <c r="E196" s="200">
        <v>3</v>
      </c>
      <c r="F196" s="203">
        <f t="shared" si="88"/>
        <v>26</v>
      </c>
      <c r="G196" s="185">
        <v>12</v>
      </c>
      <c r="H196" s="188">
        <v>22</v>
      </c>
      <c r="I196" s="192">
        <f t="shared" si="89"/>
        <v>191</v>
      </c>
      <c r="J196" s="170">
        <v>12</v>
      </c>
      <c r="K196" s="177">
        <v>16</v>
      </c>
      <c r="L196" s="180">
        <f t="shared" si="90"/>
        <v>136</v>
      </c>
      <c r="M196" s="158">
        <v>12</v>
      </c>
      <c r="N196" s="162">
        <v>3</v>
      </c>
      <c r="O196" s="165">
        <f t="shared" si="91"/>
        <v>26</v>
      </c>
      <c r="P196" s="128">
        <v>12</v>
      </c>
      <c r="Q196" s="120">
        <f t="shared" si="96"/>
        <v>1</v>
      </c>
      <c r="R196" s="132">
        <f t="shared" si="94"/>
        <v>26</v>
      </c>
      <c r="S196" s="138">
        <v>12</v>
      </c>
      <c r="T196" s="141">
        <v>25</v>
      </c>
      <c r="U196" s="143">
        <f t="shared" si="92"/>
        <v>201</v>
      </c>
      <c r="V196" s="260">
        <v>12</v>
      </c>
      <c r="W196" s="236"/>
      <c r="X196" s="268">
        <v>0.04</v>
      </c>
      <c r="Y196" s="147">
        <v>12</v>
      </c>
      <c r="Z196" s="150">
        <v>45</v>
      </c>
      <c r="AA196" s="153">
        <f t="shared" si="93"/>
        <v>383</v>
      </c>
    </row>
    <row r="197" spans="3:27">
      <c r="C197" s="382"/>
      <c r="D197" s="197">
        <v>13</v>
      </c>
      <c r="E197" s="200">
        <v>1</v>
      </c>
      <c r="F197" s="203">
        <f t="shared" si="88"/>
        <v>27</v>
      </c>
      <c r="G197" s="185">
        <v>13</v>
      </c>
      <c r="H197" s="188">
        <v>11</v>
      </c>
      <c r="I197" s="192">
        <f t="shared" si="89"/>
        <v>202</v>
      </c>
      <c r="J197" s="170">
        <v>13</v>
      </c>
      <c r="K197" s="177">
        <v>8</v>
      </c>
      <c r="L197" s="180">
        <f t="shared" si="90"/>
        <v>144</v>
      </c>
      <c r="M197" s="158">
        <v>13</v>
      </c>
      <c r="N197" s="162">
        <v>1</v>
      </c>
      <c r="O197" s="165">
        <f t="shared" si="91"/>
        <v>27</v>
      </c>
      <c r="P197" s="128">
        <v>13</v>
      </c>
      <c r="Q197" s="120">
        <f t="shared" si="96"/>
        <v>3</v>
      </c>
      <c r="R197" s="132">
        <f t="shared" si="94"/>
        <v>27</v>
      </c>
      <c r="S197" s="138">
        <v>13</v>
      </c>
      <c r="T197" s="141">
        <v>12</v>
      </c>
      <c r="U197" s="143">
        <f t="shared" si="92"/>
        <v>213</v>
      </c>
      <c r="V197" s="260">
        <v>13</v>
      </c>
      <c r="W197" s="236"/>
      <c r="X197" s="268">
        <v>0.04</v>
      </c>
      <c r="Y197" s="147">
        <v>13</v>
      </c>
      <c r="Z197" s="150">
        <v>22</v>
      </c>
      <c r="AA197" s="153">
        <f t="shared" si="93"/>
        <v>405</v>
      </c>
    </row>
    <row r="198" spans="3:27">
      <c r="C198" s="382"/>
      <c r="D198" s="197">
        <v>14</v>
      </c>
      <c r="E198" s="200">
        <v>3</v>
      </c>
      <c r="F198" s="203">
        <f t="shared" si="88"/>
        <v>30</v>
      </c>
      <c r="G198" s="185">
        <v>14</v>
      </c>
      <c r="H198" s="188">
        <v>23</v>
      </c>
      <c r="I198" s="192">
        <f t="shared" si="89"/>
        <v>225</v>
      </c>
      <c r="J198" s="170">
        <v>14</v>
      </c>
      <c r="K198" s="177">
        <v>16</v>
      </c>
      <c r="L198" s="180">
        <f t="shared" si="90"/>
        <v>160</v>
      </c>
      <c r="M198" s="158">
        <v>14</v>
      </c>
      <c r="N198" s="162">
        <v>3</v>
      </c>
      <c r="O198" s="165">
        <f t="shared" si="91"/>
        <v>30</v>
      </c>
      <c r="P198" s="128">
        <v>14</v>
      </c>
      <c r="Q198" s="120">
        <f t="shared" si="96"/>
        <v>2</v>
      </c>
      <c r="R198" s="132">
        <f t="shared" si="94"/>
        <v>30</v>
      </c>
      <c r="S198" s="138">
        <v>14</v>
      </c>
      <c r="T198" s="141">
        <v>25</v>
      </c>
      <c r="U198" s="143">
        <f>SUM(U197+T198)</f>
        <v>238</v>
      </c>
      <c r="V198" s="260">
        <v>14</v>
      </c>
      <c r="W198" s="236"/>
      <c r="X198" s="268">
        <v>0.04</v>
      </c>
      <c r="Y198" s="147">
        <v>14</v>
      </c>
      <c r="Z198" s="150">
        <v>45</v>
      </c>
      <c r="AA198" s="153">
        <f t="shared" si="93"/>
        <v>450</v>
      </c>
    </row>
    <row r="199" spans="3:27">
      <c r="C199" s="382"/>
      <c r="D199" s="197">
        <v>15</v>
      </c>
      <c r="E199" s="200">
        <v>2</v>
      </c>
      <c r="F199" s="203">
        <f t="shared" si="88"/>
        <v>32</v>
      </c>
      <c r="G199" s="185">
        <v>15</v>
      </c>
      <c r="H199" s="189">
        <v>11</v>
      </c>
      <c r="I199" s="192">
        <f t="shared" si="89"/>
        <v>236</v>
      </c>
      <c r="J199" s="170">
        <v>15</v>
      </c>
      <c r="K199" s="177">
        <v>8</v>
      </c>
      <c r="L199" s="180">
        <f t="shared" si="90"/>
        <v>168</v>
      </c>
      <c r="M199" s="158">
        <v>15</v>
      </c>
      <c r="N199" s="162">
        <v>2</v>
      </c>
      <c r="O199" s="165">
        <f t="shared" si="91"/>
        <v>32</v>
      </c>
      <c r="P199" s="128">
        <v>15</v>
      </c>
      <c r="Q199" s="120">
        <f t="shared" si="96"/>
        <v>3</v>
      </c>
      <c r="R199" s="132">
        <f t="shared" si="94"/>
        <v>32</v>
      </c>
      <c r="S199" s="138">
        <v>15</v>
      </c>
      <c r="T199" s="141">
        <v>12</v>
      </c>
      <c r="U199" s="143">
        <f t="shared" ref="U199:U200" si="97">SUM(U198+T199)</f>
        <v>250</v>
      </c>
      <c r="V199" s="260">
        <v>15</v>
      </c>
      <c r="W199" s="236"/>
      <c r="X199" s="268">
        <v>0.04</v>
      </c>
      <c r="Y199" s="147">
        <v>15</v>
      </c>
      <c r="Z199" s="150">
        <v>23</v>
      </c>
      <c r="AA199" s="153">
        <f t="shared" si="93"/>
        <v>473</v>
      </c>
    </row>
    <row r="200" spans="3:27" ht="15.75" thickBot="1">
      <c r="C200" s="382"/>
      <c r="D200" s="93">
        <v>16</v>
      </c>
      <c r="E200" s="201">
        <v>1</v>
      </c>
      <c r="F200" s="204">
        <f t="shared" si="88"/>
        <v>33</v>
      </c>
      <c r="G200" s="90">
        <v>16</v>
      </c>
      <c r="H200" s="190">
        <v>11</v>
      </c>
      <c r="I200" s="193">
        <f t="shared" si="89"/>
        <v>247</v>
      </c>
      <c r="J200" s="174">
        <v>16</v>
      </c>
      <c r="K200" s="178">
        <v>8</v>
      </c>
      <c r="L200" s="180">
        <f t="shared" si="90"/>
        <v>176</v>
      </c>
      <c r="M200" s="160">
        <v>16</v>
      </c>
      <c r="N200" s="163">
        <v>1</v>
      </c>
      <c r="O200" s="166">
        <f t="shared" si="91"/>
        <v>33</v>
      </c>
      <c r="P200" s="129">
        <v>16</v>
      </c>
      <c r="Q200" s="113">
        <f t="shared" si="96"/>
        <v>1</v>
      </c>
      <c r="R200" s="133">
        <f>SUM(R199+Q200)</f>
        <v>33</v>
      </c>
      <c r="S200" s="139">
        <v>16</v>
      </c>
      <c r="T200" s="7">
        <v>13</v>
      </c>
      <c r="U200" s="143">
        <f t="shared" si="97"/>
        <v>263</v>
      </c>
      <c r="V200" s="265">
        <v>16</v>
      </c>
      <c r="W200" s="237"/>
      <c r="X200" s="269">
        <v>0.04</v>
      </c>
      <c r="Y200" s="148">
        <v>16</v>
      </c>
      <c r="Z200" s="151">
        <v>22</v>
      </c>
      <c r="AA200" s="154">
        <f t="shared" si="93"/>
        <v>495</v>
      </c>
    </row>
    <row r="201" spans="3:27" ht="15.75" thickBot="1">
      <c r="C201" s="382"/>
      <c r="D201" s="372" t="s">
        <v>186</v>
      </c>
      <c r="E201" s="373"/>
      <c r="F201" s="374"/>
      <c r="G201" s="372" t="s">
        <v>186</v>
      </c>
      <c r="H201" s="373"/>
      <c r="I201" s="374"/>
      <c r="J201" s="372" t="s">
        <v>186</v>
      </c>
      <c r="K201" s="373"/>
      <c r="L201" s="374"/>
      <c r="M201" s="372" t="s">
        <v>186</v>
      </c>
      <c r="N201" s="373"/>
      <c r="O201" s="374"/>
      <c r="P201" s="372" t="s">
        <v>186</v>
      </c>
      <c r="Q201" s="373"/>
      <c r="R201" s="374"/>
      <c r="S201" s="372" t="s">
        <v>186</v>
      </c>
      <c r="T201" s="373"/>
      <c r="U201" s="374"/>
      <c r="V201" s="372" t="s">
        <v>186</v>
      </c>
      <c r="W201" s="373"/>
      <c r="X201" s="374"/>
      <c r="Y201" s="372" t="s">
        <v>186</v>
      </c>
      <c r="Z201" s="373"/>
      <c r="AA201" s="374"/>
    </row>
    <row r="202" spans="3:27" ht="15.75" thickBot="1">
      <c r="C202" s="383"/>
      <c r="D202" s="373">
        <f>IF('!USE ME! !USE ME!'!$F18="CP 10",'MOD Functions'!F185,IF('!USE ME! !USE ME!'!$F18="CP 20",'MOD Functions'!F186,IF('!USE ME! !USE ME!'!$F18="CP 30",'MOD Functions'!F187,IF('!USE ME! !USE ME!'!$F18="CP 40",'MOD Functions'!F188,IF('!USE ME! !USE ME!'!$F18="CP 50",'MOD Functions'!F189,IF('!USE ME! !USE ME!'!$F18="CP 60",'MOD Functions'!F190,IF('!USE ME! !USE ME!'!$F18="CP 70",'MOD Functions'!F191,IF('!USE ME! !USE ME!'!$F18="CP 80",'MOD Functions'!F192,IF('!USE ME! !USE ME!'!$F18="CP 90",'MOD Functions'!F193,IF('!USE ME! !USE ME!'!$F18="CP 100",'MOD Functions'!F194,IF('!USE ME! !USE ME!'!$F18="CP 110",'MOD Functions'!F195,IF('!USE ME! !USE ME!'!$F18="CP 120",'MOD Functions'!F196,IF('!USE ME! !USE ME!'!$F18="CP 130",'MOD Functions'!F197,IF('!USE ME! !USE ME!'!$F18="CP 140",'MOD Functions'!F198,IF('!USE ME! !USE ME!'!$F18="CP 150",'MOD Functions'!F199,IF('!USE ME! !USE ME!'!$F18="CP 160",'MOD Functions'!F200,))))))))))))))))</f>
        <v>33</v>
      </c>
      <c r="E202" s="373"/>
      <c r="F202" s="374"/>
      <c r="G202" s="373">
        <f>IF('!USE ME! !USE ME!'!$F18="CP 10",'MOD Functions'!I185,IF('!USE ME! !USE ME!'!$F18="CP 20",'MOD Functions'!I186,IF('!USE ME! !USE ME!'!$F18="CP 30",'MOD Functions'!I187,IF('!USE ME! !USE ME!'!$F18="CP 40",'MOD Functions'!I188,IF('!USE ME! !USE ME!'!$F18="CP 50",'MOD Functions'!I189,IF('!USE ME! !USE ME!'!$F18="CP 60",'MOD Functions'!I190,IF('!USE ME! !USE ME!'!$F18="CP 70",'MOD Functions'!I191,IF('!USE ME! !USE ME!'!$F18="CP 80",'MOD Functions'!I192,IF('!USE ME! !USE ME!'!$F18="CP 90",'MOD Functions'!I193,IF('!USE ME! !USE ME!'!$F18="CP 100",'MOD Functions'!I194,IF('!USE ME! !USE ME!'!$F18="CP 110",'MOD Functions'!I195,IF('!USE ME! !USE ME!'!$F18="CP 120",'MOD Functions'!I196,IF('!USE ME! !USE ME!'!$F18="CP 130",'MOD Functions'!I197,IF('!USE ME! !USE ME!'!$F18="CP 140",'MOD Functions'!I198,IF('!USE ME! !USE ME!'!$F18="CP 150",'MOD Functions'!I199,IF('!USE ME! !USE ME!'!$F18="CP 160",'MOD Functions'!I200,))))))))))))))))</f>
        <v>247</v>
      </c>
      <c r="H202" s="373"/>
      <c r="I202" s="374"/>
      <c r="J202" s="373">
        <f>IF('!USE ME! !USE ME!'!$F18="CP 10",'MOD Functions'!L185,IF('!USE ME! !USE ME!'!$F18="CP 20",'MOD Functions'!L186,IF('!USE ME! !USE ME!'!$F18="CP 30",'MOD Functions'!L187,IF('!USE ME! !USE ME!'!$F18="CP 40",'MOD Functions'!L188,IF('!USE ME! !USE ME!'!$F18="CP 50",'MOD Functions'!L189,IF('!USE ME! !USE ME!'!$F18="CP 60",'MOD Functions'!L190,IF('!USE ME! !USE ME!'!$F18="CP 70",'MOD Functions'!L191,IF('!USE ME! !USE ME!'!$F18="CP 80",'MOD Functions'!L192,IF('!USE ME! !USE ME!'!$F18="CP 90",'MOD Functions'!L193,IF('!USE ME! !USE ME!'!$F18="CP 100",'MOD Functions'!L194,IF('!USE ME! !USE ME!'!$F18="CP 110",'MOD Functions'!L195,IF('!USE ME! !USE ME!'!$F18="CP 120",'MOD Functions'!L196,IF('!USE ME! !USE ME!'!$F18="CP 130",'MOD Functions'!L197,IF('!USE ME! !USE ME!'!$F18="CP 140",'MOD Functions'!L198,IF('!USE ME! !USE ME!'!$F18="CP 150",'MOD Functions'!L199,IF('!USE ME! !USE ME!'!$F18="CP 160",'MOD Functions'!L200,))))))))))))))))</f>
        <v>176</v>
      </c>
      <c r="K202" s="373"/>
      <c r="L202" s="374"/>
      <c r="M202" s="373">
        <f>IF('!USE ME! !USE ME!'!$F18="CP 10",'MOD Functions'!O185,IF('!USE ME! !USE ME!'!$F18="CP 20",'MOD Functions'!O186,IF('!USE ME! !USE ME!'!$F18="CP 30",'MOD Functions'!O187,IF('!USE ME! !USE ME!'!$F18="CP 40",'MOD Functions'!O188,IF('!USE ME! !USE ME!'!$F18="CP 50",'MOD Functions'!O189,IF('!USE ME! !USE ME!'!$F18="CP 60",'MOD Functions'!O190,IF('!USE ME! !USE ME!'!$F18="CP 70",'MOD Functions'!O191,IF('!USE ME! !USE ME!'!$F18="CP 80",'MOD Functions'!O192,IF('!USE ME! !USE ME!'!$F18="CP 90",'MOD Functions'!O193,IF('!USE ME! !USE ME!'!$F18="CP 100",'MOD Functions'!O194,IF('!USE ME! !USE ME!'!$F18="CP 110",'MOD Functions'!O195,IF('!USE ME! !USE ME!'!$F18="CP 120",'MOD Functions'!O196,IF('!USE ME! !USE ME!'!$F18="CP 130",'MOD Functions'!O197,IF('!USE ME! !USE ME!'!$F18="CP 140",'MOD Functions'!O198,IF('!USE ME! !USE ME!'!$F18="CP 150",'MOD Functions'!O199,IF('!USE ME! !USE ME!'!$F18="CP 160",'MOD Functions'!O200,))))))))))))))))</f>
        <v>33</v>
      </c>
      <c r="N202" s="373"/>
      <c r="O202" s="374"/>
      <c r="P202" s="373">
        <f>IF('!USE ME! !USE ME!'!$F18="CP 10",'MOD Functions'!R185,IF('!USE ME! !USE ME!'!$F18="CP 20",'MOD Functions'!R186,IF('!USE ME! !USE ME!'!$F18="CP 30",'MOD Functions'!R187,IF('!USE ME! !USE ME!'!$F18="CP 40",'MOD Functions'!R188,IF('!USE ME! !USE ME!'!$F18="CP 50",'MOD Functions'!R189,IF('!USE ME! !USE ME!'!$F18="CP 60",'MOD Functions'!R190,IF('!USE ME! !USE ME!'!$F18="CP 70",'MOD Functions'!R191,IF('!USE ME! !USE ME!'!$F18="CP 80",'MOD Functions'!R192,IF('!USE ME! !USE ME!'!$F18="CP 90",'MOD Functions'!R193,IF('!USE ME! !USE ME!'!$F18="CP 100",'MOD Functions'!R194,IF('!USE ME! !USE ME!'!$F18="CP 110",'MOD Functions'!R195,IF('!USE ME! !USE ME!'!$F18="CP 120",'MOD Functions'!R196,IF('!USE ME! !USE ME!'!$F18="CP 130",'MOD Functions'!R197,IF('!USE ME! !USE ME!'!$F18="CP 140",'MOD Functions'!R198,IF('!USE ME! !USE ME!'!$F18="CP 150",'MOD Functions'!R199,IF('!USE ME! !USE ME!'!$F18="CP 160",'MOD Functions'!R200,))))))))))))))))</f>
        <v>33</v>
      </c>
      <c r="Q202" s="373"/>
      <c r="R202" s="374"/>
      <c r="S202" s="373">
        <f>IF('!USE ME! !USE ME!'!$F18="CP 10",'MOD Functions'!U185,IF('!USE ME! !USE ME!'!$F18="CP 20",'MOD Functions'!U186,IF('!USE ME! !USE ME!'!$F18="CP 30",'MOD Functions'!U187,IF('!USE ME! !USE ME!'!$F18="CP 40",'MOD Functions'!U188,IF('!USE ME! !USE ME!'!$F18="CP 50",'MOD Functions'!U189,IF('!USE ME! !USE ME!'!$F18="CP 60",'MOD Functions'!U190,IF('!USE ME! !USE ME!'!$F18="CP 70",'MOD Functions'!U191,IF('!USE ME! !USE ME!'!$F18="CP 80",'MOD Functions'!U192,IF('!USE ME! !USE ME!'!$F18="CP 90",'MOD Functions'!U193,IF('!USE ME! !USE ME!'!$F18="CP 100",'MOD Functions'!U194,IF('!USE ME! !USE ME!'!$F18="CP 110",'MOD Functions'!U195,IF('!USE ME! !USE ME!'!$F18="CP 120",'MOD Functions'!U196,IF('!USE ME! !USE ME!'!$F18="CP 130",'MOD Functions'!U197,IF('!USE ME! !USE ME!'!$F18="CP 140",'MOD Functions'!U198,IF('!USE ME! !USE ME!'!$F18="CP 150",'MOD Functions'!U199,IF('!USE ME! !USE ME!'!$F18="CP 160",'MOD Functions'!U200,))))))))))))))))</f>
        <v>263</v>
      </c>
      <c r="T202" s="373"/>
      <c r="U202" s="374"/>
      <c r="V202" s="373">
        <f>IF('!USE ME! !USE ME!'!$F18="CP 10",'MOD Functions'!X185,IF('!USE ME! !USE ME!'!$F18="CP 20",'MOD Functions'!X186,IF('!USE ME! !USE ME!'!$F18="CP 30",'MOD Functions'!X187,IF('!USE ME! !USE ME!'!$F18="CP 40",'MOD Functions'!X188,IF('!USE ME! !USE ME!'!$F18="CP 50",'MOD Functions'!X189,IF('!USE ME! !USE ME!'!$F18="CP 60",'MOD Functions'!X190,IF('!USE ME! !USE ME!'!$F18="CP 70",'MOD Functions'!X191,IF('!USE ME! !USE ME!'!$F18="CP 80",'MOD Functions'!X192,IF('!USE ME! !USE ME!'!$F18="CP 90",'MOD Functions'!X193,IF('!USE ME! !USE ME!'!$F18="CP 100",'MOD Functions'!X194,IF('!USE ME! !USE ME!'!$F18="CP 110",'MOD Functions'!X195,IF('!USE ME! !USE ME!'!$F18="CP 120",'MOD Functions'!X196,IF('!USE ME! !USE ME!'!$F18="CP 130",'MOD Functions'!X197,IF('!USE ME! !USE ME!'!$F18="CP 140",'MOD Functions'!X198,IF('!USE ME! !USE ME!'!$F18="CP 150",'MOD Functions'!X199,IF('!USE ME! !USE ME!'!$F18="CP 160",'MOD Functions'!X200,))))))))))))))))</f>
        <v>0.04</v>
      </c>
      <c r="W202" s="373"/>
      <c r="X202" s="374"/>
      <c r="Y202" s="373">
        <f>IF('!USE ME! !USE ME!'!$F18="CP 10",'MOD Functions'!AA185,IF('!USE ME! !USE ME!'!$F18="CP 20",'MOD Functions'!AA186,IF('!USE ME! !USE ME!'!$F18="CP 30",'MOD Functions'!AA187,IF('!USE ME! !USE ME!'!$F18="CP 40",'MOD Functions'!AA188,IF('!USE ME! !USE ME!'!$F18="CP 50",'MOD Functions'!AA189,IF('!USE ME! !USE ME!'!$F18="CP 60",'MOD Functions'!AA190,IF('!USE ME! !USE ME!'!$F18="CP 70",'MOD Functions'!AA191,IF('!USE ME! !USE ME!'!$F18="CP 80",'MOD Functions'!AA192,IF('!USE ME! !USE ME!'!$F18="CP 90",'MOD Functions'!AA193,IF('!USE ME! !USE ME!'!$F18="CP 100",'MOD Functions'!AA194,IF('!USE ME! !USE ME!'!$F18="CP 110",'MOD Functions'!AA195,IF('!USE ME! !USE ME!'!$F18="CP 120",'MOD Functions'!AA196,IF('!USE ME! !USE ME!'!$F18="CP 130",'MOD Functions'!AA197,IF('!USE ME! !USE ME!'!$F18="CP 140",'MOD Functions'!AA198,IF('!USE ME! !USE ME!'!$F18="CP 150",'MOD Functions'!AA199,IF('!USE ME! !USE ME!'!$F18="CP 160",'MOD Functions'!AA200,))))))))))))))))</f>
        <v>495</v>
      </c>
      <c r="Z202" s="373"/>
      <c r="AA202" s="374"/>
    </row>
    <row r="203" spans="3:27" ht="15.75" thickBot="1">
      <c r="C203" s="381" t="s">
        <v>187</v>
      </c>
      <c r="D203" s="379" t="s">
        <v>167</v>
      </c>
      <c r="E203" s="379"/>
      <c r="F203" s="380"/>
      <c r="G203" s="377" t="s">
        <v>168</v>
      </c>
      <c r="H203" s="376"/>
      <c r="I203" s="378"/>
      <c r="J203" s="377" t="s">
        <v>169</v>
      </c>
      <c r="K203" s="376"/>
      <c r="L203" s="378"/>
      <c r="M203" s="377" t="s">
        <v>170</v>
      </c>
      <c r="N203" s="376"/>
      <c r="O203" s="378"/>
      <c r="P203" s="377" t="s">
        <v>171</v>
      </c>
      <c r="Q203" s="376"/>
      <c r="R203" s="378"/>
      <c r="S203" s="377" t="s">
        <v>172</v>
      </c>
      <c r="T203" s="376"/>
      <c r="U203" s="378"/>
      <c r="V203" s="376" t="s">
        <v>173</v>
      </c>
      <c r="W203" s="376"/>
      <c r="X203" s="376"/>
      <c r="Y203" s="377" t="s">
        <v>174</v>
      </c>
      <c r="Z203" s="376"/>
      <c r="AA203" s="378"/>
    </row>
    <row r="204" spans="3:27" ht="15.75" thickBot="1">
      <c r="C204" s="382"/>
      <c r="D204" s="195" t="s">
        <v>183</v>
      </c>
      <c r="E204" s="195" t="s">
        <v>184</v>
      </c>
      <c r="F204" s="195" t="s">
        <v>185</v>
      </c>
      <c r="G204" s="183" t="s">
        <v>183</v>
      </c>
      <c r="H204" s="183" t="s">
        <v>184</v>
      </c>
      <c r="I204" s="183" t="s">
        <v>185</v>
      </c>
      <c r="J204" s="172" t="s">
        <v>183</v>
      </c>
      <c r="K204" s="172" t="s">
        <v>184</v>
      </c>
      <c r="L204" s="172" t="s">
        <v>185</v>
      </c>
      <c r="M204" s="156" t="s">
        <v>183</v>
      </c>
      <c r="N204" s="156" t="s">
        <v>184</v>
      </c>
      <c r="O204" s="156" t="s">
        <v>185</v>
      </c>
      <c r="P204" s="126" t="s">
        <v>183</v>
      </c>
      <c r="Q204" s="126" t="s">
        <v>184</v>
      </c>
      <c r="R204" s="126" t="s">
        <v>185</v>
      </c>
      <c r="S204" s="136" t="s">
        <v>183</v>
      </c>
      <c r="T204" s="136" t="s">
        <v>184</v>
      </c>
      <c r="U204" s="136" t="s">
        <v>185</v>
      </c>
      <c r="V204" s="262" t="s">
        <v>183</v>
      </c>
      <c r="W204" s="262" t="s">
        <v>184</v>
      </c>
      <c r="X204" s="262" t="s">
        <v>185</v>
      </c>
      <c r="Y204" s="145" t="s">
        <v>183</v>
      </c>
      <c r="Z204" s="145" t="s">
        <v>184</v>
      </c>
      <c r="AA204" s="145" t="s">
        <v>185</v>
      </c>
    </row>
    <row r="205" spans="3:27">
      <c r="C205" s="382"/>
      <c r="D205" s="196">
        <v>1</v>
      </c>
      <c r="E205" s="199">
        <v>0</v>
      </c>
      <c r="F205" s="202"/>
      <c r="G205" s="184">
        <v>1</v>
      </c>
      <c r="H205" s="187">
        <v>0</v>
      </c>
      <c r="I205" s="191"/>
      <c r="J205" s="173">
        <v>1</v>
      </c>
      <c r="K205" s="175">
        <v>0</v>
      </c>
      <c r="L205" s="181"/>
      <c r="M205" s="157">
        <v>1</v>
      </c>
      <c r="N205" s="161">
        <v>0</v>
      </c>
      <c r="O205" s="164"/>
      <c r="P205" s="127">
        <v>1</v>
      </c>
      <c r="Q205" s="130">
        <f>IF(MOD(P205,4)=1,3,IF(MOD(P205,4)=0,1,MOD(P205,4)))</f>
        <v>3</v>
      </c>
      <c r="R205" s="134"/>
      <c r="S205" s="137">
        <v>1</v>
      </c>
      <c r="T205" s="140">
        <v>0</v>
      </c>
      <c r="U205" s="142"/>
      <c r="V205" s="264">
        <v>1</v>
      </c>
      <c r="W205" s="266"/>
      <c r="X205" s="267">
        <v>0.04</v>
      </c>
      <c r="Y205" s="146">
        <v>1</v>
      </c>
      <c r="Z205" s="149">
        <v>0</v>
      </c>
      <c r="AA205" s="152"/>
    </row>
    <row r="206" spans="3:27">
      <c r="C206" s="382"/>
      <c r="D206" s="197">
        <v>2</v>
      </c>
      <c r="E206" s="200">
        <v>3</v>
      </c>
      <c r="F206" s="203">
        <f>SUM(F205+E206)</f>
        <v>3</v>
      </c>
      <c r="G206" s="185">
        <v>2</v>
      </c>
      <c r="H206" s="188">
        <v>22</v>
      </c>
      <c r="I206" s="192">
        <f>SUM(I205+H206)</f>
        <v>22</v>
      </c>
      <c r="J206" s="170">
        <v>2</v>
      </c>
      <c r="K206" s="176">
        <v>16</v>
      </c>
      <c r="L206" s="180">
        <f>SUM(L205+K206)</f>
        <v>16</v>
      </c>
      <c r="M206" s="158">
        <v>2</v>
      </c>
      <c r="N206" s="162">
        <v>3</v>
      </c>
      <c r="O206" s="165">
        <f>SUM(O205+N206)</f>
        <v>3</v>
      </c>
      <c r="P206" s="128">
        <v>2</v>
      </c>
      <c r="Q206" s="120">
        <f>IF(MOD(P206,4)=1,3,IF(MOD(P206,4)=0,1,MOD(P206,4)))</f>
        <v>2</v>
      </c>
      <c r="R206" s="132">
        <f>SUM(R205+Q205)</f>
        <v>3</v>
      </c>
      <c r="S206" s="138">
        <v>2</v>
      </c>
      <c r="T206" s="141">
        <v>15</v>
      </c>
      <c r="U206" s="143">
        <f>SUM(U205+T206)</f>
        <v>15</v>
      </c>
      <c r="V206" s="260">
        <v>2</v>
      </c>
      <c r="W206" s="236"/>
      <c r="X206" s="268">
        <v>0.04</v>
      </c>
      <c r="Y206" s="147">
        <v>2</v>
      </c>
      <c r="Z206" s="150">
        <v>45</v>
      </c>
      <c r="AA206" s="152">
        <f>SUM(AA205+Z206)</f>
        <v>45</v>
      </c>
    </row>
    <row r="207" spans="3:27">
      <c r="C207" s="382"/>
      <c r="D207" s="197">
        <v>3</v>
      </c>
      <c r="E207" s="200">
        <v>2</v>
      </c>
      <c r="F207" s="203">
        <f t="shared" ref="F207:F220" si="98">SUM(F206+E207)</f>
        <v>5</v>
      </c>
      <c r="G207" s="185">
        <v>3</v>
      </c>
      <c r="H207" s="188">
        <v>12</v>
      </c>
      <c r="I207" s="192">
        <f t="shared" ref="I207:I220" si="99">SUM(I206+H207)</f>
        <v>34</v>
      </c>
      <c r="J207" s="170">
        <v>3</v>
      </c>
      <c r="K207" s="177">
        <v>8</v>
      </c>
      <c r="L207" s="180">
        <f t="shared" ref="L207:L220" si="100">SUM(L206+K207)</f>
        <v>24</v>
      </c>
      <c r="M207" s="158">
        <v>3</v>
      </c>
      <c r="N207" s="162">
        <v>2</v>
      </c>
      <c r="O207" s="165">
        <f t="shared" ref="O207:O220" si="101">SUM(O206+N207)</f>
        <v>5</v>
      </c>
      <c r="P207" s="128">
        <v>3</v>
      </c>
      <c r="Q207" s="120">
        <f>IF(MOD(P207,4)=1,3,IF(MOD(P207,4)=0,1,MOD(P207,4)))</f>
        <v>3</v>
      </c>
      <c r="R207" s="132">
        <f>SUM(R206+Q206)</f>
        <v>5</v>
      </c>
      <c r="S207" s="138">
        <v>3</v>
      </c>
      <c r="T207" s="141">
        <v>13</v>
      </c>
      <c r="U207" s="143">
        <f t="shared" ref="U207:U217" si="102">SUM(U206+T207)</f>
        <v>28</v>
      </c>
      <c r="V207" s="260">
        <v>3</v>
      </c>
      <c r="W207" s="236"/>
      <c r="X207" s="268">
        <v>0.04</v>
      </c>
      <c r="Y207" s="147">
        <v>3</v>
      </c>
      <c r="Z207" s="150">
        <v>23</v>
      </c>
      <c r="AA207" s="153">
        <f t="shared" ref="AA207:AA220" si="103">SUM(AA206+Z207)</f>
        <v>68</v>
      </c>
    </row>
    <row r="208" spans="3:27">
      <c r="C208" s="382"/>
      <c r="D208" s="197">
        <v>4</v>
      </c>
      <c r="E208" s="200">
        <v>3</v>
      </c>
      <c r="F208" s="203">
        <f t="shared" si="98"/>
        <v>8</v>
      </c>
      <c r="G208" s="185">
        <v>4</v>
      </c>
      <c r="H208" s="188">
        <v>22</v>
      </c>
      <c r="I208" s="192">
        <f t="shared" si="99"/>
        <v>56</v>
      </c>
      <c r="J208" s="170">
        <v>4</v>
      </c>
      <c r="K208" s="177">
        <v>16</v>
      </c>
      <c r="L208" s="180">
        <f t="shared" si="100"/>
        <v>40</v>
      </c>
      <c r="M208" s="158">
        <v>4</v>
      </c>
      <c r="N208" s="162">
        <v>3</v>
      </c>
      <c r="O208" s="165">
        <f t="shared" si="101"/>
        <v>8</v>
      </c>
      <c r="P208" s="128">
        <v>4</v>
      </c>
      <c r="Q208" s="120">
        <f>IF(MOD(P208,4)=1,3,IF(MOD(P208,4)=0,1,MOD(P208,4)))</f>
        <v>1</v>
      </c>
      <c r="R208" s="132">
        <f t="shared" ref="R208:R219" si="104">SUM(R207+Q207)</f>
        <v>8</v>
      </c>
      <c r="S208" s="138">
        <v>4</v>
      </c>
      <c r="T208" s="141">
        <v>24</v>
      </c>
      <c r="U208" s="143">
        <f t="shared" si="102"/>
        <v>52</v>
      </c>
      <c r="V208" s="260">
        <v>4</v>
      </c>
      <c r="W208" s="236"/>
      <c r="X208" s="268">
        <v>0.04</v>
      </c>
      <c r="Y208" s="147">
        <v>4</v>
      </c>
      <c r="Z208" s="150">
        <v>45</v>
      </c>
      <c r="AA208" s="153">
        <f t="shared" si="103"/>
        <v>113</v>
      </c>
    </row>
    <row r="209" spans="3:27">
      <c r="C209" s="382"/>
      <c r="D209" s="197">
        <v>5</v>
      </c>
      <c r="E209" s="200">
        <v>1</v>
      </c>
      <c r="F209" s="203">
        <f t="shared" si="98"/>
        <v>9</v>
      </c>
      <c r="G209" s="185">
        <v>5</v>
      </c>
      <c r="H209" s="188">
        <v>11</v>
      </c>
      <c r="I209" s="192">
        <f t="shared" si="99"/>
        <v>67</v>
      </c>
      <c r="J209" s="170">
        <v>5</v>
      </c>
      <c r="K209" s="177">
        <v>8</v>
      </c>
      <c r="L209" s="180">
        <f t="shared" si="100"/>
        <v>48</v>
      </c>
      <c r="M209" s="158">
        <v>5</v>
      </c>
      <c r="N209" s="162">
        <v>1</v>
      </c>
      <c r="O209" s="165">
        <f t="shared" si="101"/>
        <v>9</v>
      </c>
      <c r="P209" s="128">
        <v>5</v>
      </c>
      <c r="Q209" s="120">
        <f t="shared" ref="Q209:Q211" si="105">IF(MOD(P209,4)=1,3,IF(MOD(P209,4)=0,1,MOD(P209,4)))</f>
        <v>3</v>
      </c>
      <c r="R209" s="132">
        <f t="shared" si="104"/>
        <v>9</v>
      </c>
      <c r="S209" s="138">
        <v>5</v>
      </c>
      <c r="T209" s="141">
        <v>13</v>
      </c>
      <c r="U209" s="143">
        <f t="shared" si="102"/>
        <v>65</v>
      </c>
      <c r="V209" s="260">
        <v>5</v>
      </c>
      <c r="W209" s="236"/>
      <c r="X209" s="268">
        <v>0.04</v>
      </c>
      <c r="Y209" s="147">
        <v>5</v>
      </c>
      <c r="Z209" s="150">
        <v>22</v>
      </c>
      <c r="AA209" s="153">
        <f t="shared" si="103"/>
        <v>135</v>
      </c>
    </row>
    <row r="210" spans="3:27">
      <c r="C210" s="382"/>
      <c r="D210" s="197">
        <v>6</v>
      </c>
      <c r="E210" s="200">
        <v>3</v>
      </c>
      <c r="F210" s="203">
        <f t="shared" si="98"/>
        <v>12</v>
      </c>
      <c r="G210" s="185">
        <v>6</v>
      </c>
      <c r="H210" s="188">
        <v>23</v>
      </c>
      <c r="I210" s="192">
        <f t="shared" si="99"/>
        <v>90</v>
      </c>
      <c r="J210" s="170">
        <v>6</v>
      </c>
      <c r="K210" s="177">
        <v>16</v>
      </c>
      <c r="L210" s="180">
        <f t="shared" si="100"/>
        <v>64</v>
      </c>
      <c r="M210" s="158">
        <v>6</v>
      </c>
      <c r="N210" s="162">
        <v>3</v>
      </c>
      <c r="O210" s="165">
        <f t="shared" si="101"/>
        <v>12</v>
      </c>
      <c r="P210" s="128">
        <v>6</v>
      </c>
      <c r="Q210" s="120">
        <f t="shared" si="105"/>
        <v>2</v>
      </c>
      <c r="R210" s="132">
        <f t="shared" si="104"/>
        <v>12</v>
      </c>
      <c r="S210" s="138">
        <v>6</v>
      </c>
      <c r="T210" s="141">
        <v>24</v>
      </c>
      <c r="U210" s="143">
        <f t="shared" si="102"/>
        <v>89</v>
      </c>
      <c r="V210" s="260">
        <v>6</v>
      </c>
      <c r="W210" s="236"/>
      <c r="X210" s="268">
        <v>0.04</v>
      </c>
      <c r="Y210" s="147">
        <v>6</v>
      </c>
      <c r="Z210" s="150">
        <v>45</v>
      </c>
      <c r="AA210" s="153">
        <f t="shared" si="103"/>
        <v>180</v>
      </c>
    </row>
    <row r="211" spans="3:27">
      <c r="C211" s="382"/>
      <c r="D211" s="197">
        <v>7</v>
      </c>
      <c r="E211" s="200">
        <v>2</v>
      </c>
      <c r="F211" s="203">
        <f t="shared" si="98"/>
        <v>14</v>
      </c>
      <c r="G211" s="185">
        <v>7</v>
      </c>
      <c r="H211" s="188">
        <v>11</v>
      </c>
      <c r="I211" s="192">
        <f t="shared" si="99"/>
        <v>101</v>
      </c>
      <c r="J211" s="170">
        <v>7</v>
      </c>
      <c r="K211" s="177">
        <v>8</v>
      </c>
      <c r="L211" s="180">
        <f t="shared" si="100"/>
        <v>72</v>
      </c>
      <c r="M211" s="158">
        <v>7</v>
      </c>
      <c r="N211" s="162">
        <v>2</v>
      </c>
      <c r="O211" s="165">
        <f t="shared" si="101"/>
        <v>14</v>
      </c>
      <c r="P211" s="128">
        <v>7</v>
      </c>
      <c r="Q211" s="120">
        <f t="shared" si="105"/>
        <v>3</v>
      </c>
      <c r="R211" s="132">
        <f t="shared" si="104"/>
        <v>14</v>
      </c>
      <c r="S211" s="138">
        <v>7</v>
      </c>
      <c r="T211" s="141">
        <v>13</v>
      </c>
      <c r="U211" s="143">
        <f t="shared" si="102"/>
        <v>102</v>
      </c>
      <c r="V211" s="260">
        <v>7</v>
      </c>
      <c r="W211" s="236"/>
      <c r="X211" s="268">
        <v>0.04</v>
      </c>
      <c r="Y211" s="147">
        <v>7</v>
      </c>
      <c r="Z211" s="150">
        <v>23</v>
      </c>
      <c r="AA211" s="153">
        <f t="shared" si="103"/>
        <v>203</v>
      </c>
    </row>
    <row r="212" spans="3:27">
      <c r="C212" s="382"/>
      <c r="D212" s="197">
        <v>8</v>
      </c>
      <c r="E212" s="200">
        <v>3</v>
      </c>
      <c r="F212" s="203">
        <f t="shared" si="98"/>
        <v>17</v>
      </c>
      <c r="G212" s="185">
        <v>8</v>
      </c>
      <c r="H212" s="188">
        <v>23</v>
      </c>
      <c r="I212" s="192">
        <f t="shared" si="99"/>
        <v>124</v>
      </c>
      <c r="J212" s="170">
        <v>8</v>
      </c>
      <c r="K212" s="177">
        <v>16</v>
      </c>
      <c r="L212" s="180">
        <f t="shared" si="100"/>
        <v>88</v>
      </c>
      <c r="M212" s="158">
        <v>8</v>
      </c>
      <c r="N212" s="162">
        <v>3</v>
      </c>
      <c r="O212" s="165">
        <f t="shared" si="101"/>
        <v>17</v>
      </c>
      <c r="P212" s="128">
        <v>8</v>
      </c>
      <c r="Q212" s="120">
        <f t="shared" ref="Q212:Q220" si="106">IF(MOD(P212,4)=1,3,IF(MOD(P212,4)=0,1,MOD(P212,4)))</f>
        <v>1</v>
      </c>
      <c r="R212" s="132">
        <f t="shared" si="104"/>
        <v>17</v>
      </c>
      <c r="S212" s="138">
        <v>8</v>
      </c>
      <c r="T212" s="141">
        <v>25</v>
      </c>
      <c r="U212" s="143">
        <f t="shared" si="102"/>
        <v>127</v>
      </c>
      <c r="V212" s="260">
        <v>8</v>
      </c>
      <c r="W212" s="236"/>
      <c r="X212" s="268">
        <v>0.04</v>
      </c>
      <c r="Y212" s="147">
        <v>8</v>
      </c>
      <c r="Z212" s="150">
        <v>45</v>
      </c>
      <c r="AA212" s="153">
        <f t="shared" si="103"/>
        <v>248</v>
      </c>
    </row>
    <row r="213" spans="3:27">
      <c r="C213" s="382"/>
      <c r="D213" s="197">
        <v>9</v>
      </c>
      <c r="E213" s="200">
        <v>1</v>
      </c>
      <c r="F213" s="203">
        <f t="shared" si="98"/>
        <v>18</v>
      </c>
      <c r="G213" s="185">
        <v>9</v>
      </c>
      <c r="H213" s="188">
        <v>11</v>
      </c>
      <c r="I213" s="192">
        <f t="shared" si="99"/>
        <v>135</v>
      </c>
      <c r="J213" s="170">
        <v>9</v>
      </c>
      <c r="K213" s="177">
        <v>8</v>
      </c>
      <c r="L213" s="180">
        <f t="shared" si="100"/>
        <v>96</v>
      </c>
      <c r="M213" s="158">
        <v>9</v>
      </c>
      <c r="N213" s="162">
        <v>1</v>
      </c>
      <c r="O213" s="165">
        <f t="shared" si="101"/>
        <v>18</v>
      </c>
      <c r="P213" s="128">
        <v>9</v>
      </c>
      <c r="Q213" s="120">
        <f t="shared" si="106"/>
        <v>3</v>
      </c>
      <c r="R213" s="132">
        <f t="shared" si="104"/>
        <v>18</v>
      </c>
      <c r="S213" s="138">
        <v>9</v>
      </c>
      <c r="T213" s="141">
        <v>12</v>
      </c>
      <c r="U213" s="143">
        <f t="shared" si="102"/>
        <v>139</v>
      </c>
      <c r="V213" s="260">
        <v>9</v>
      </c>
      <c r="W213" s="236"/>
      <c r="X213" s="268">
        <v>0.04</v>
      </c>
      <c r="Y213" s="147">
        <v>9</v>
      </c>
      <c r="Z213" s="150">
        <v>22</v>
      </c>
      <c r="AA213" s="153">
        <f t="shared" si="103"/>
        <v>270</v>
      </c>
    </row>
    <row r="214" spans="3:27">
      <c r="C214" s="382"/>
      <c r="D214" s="197">
        <v>10</v>
      </c>
      <c r="E214" s="200">
        <v>3</v>
      </c>
      <c r="F214" s="203">
        <f t="shared" si="98"/>
        <v>21</v>
      </c>
      <c r="G214" s="185">
        <v>10</v>
      </c>
      <c r="H214" s="188">
        <v>22</v>
      </c>
      <c r="I214" s="192">
        <f t="shared" si="99"/>
        <v>157</v>
      </c>
      <c r="J214" s="170">
        <v>10</v>
      </c>
      <c r="K214" s="177">
        <v>16</v>
      </c>
      <c r="L214" s="180">
        <f t="shared" si="100"/>
        <v>112</v>
      </c>
      <c r="M214" s="158">
        <v>10</v>
      </c>
      <c r="N214" s="162">
        <v>3</v>
      </c>
      <c r="O214" s="165">
        <f t="shared" si="101"/>
        <v>21</v>
      </c>
      <c r="P214" s="128">
        <v>10</v>
      </c>
      <c r="Q214" s="120">
        <f t="shared" si="106"/>
        <v>2</v>
      </c>
      <c r="R214" s="132">
        <f t="shared" si="104"/>
        <v>21</v>
      </c>
      <c r="S214" s="138">
        <v>10</v>
      </c>
      <c r="T214" s="141">
        <v>25</v>
      </c>
      <c r="U214" s="143">
        <f t="shared" si="102"/>
        <v>164</v>
      </c>
      <c r="V214" s="260">
        <v>10</v>
      </c>
      <c r="W214" s="236"/>
      <c r="X214" s="268">
        <v>0.04</v>
      </c>
      <c r="Y214" s="147">
        <v>10</v>
      </c>
      <c r="Z214" s="150">
        <v>45</v>
      </c>
      <c r="AA214" s="153">
        <f t="shared" si="103"/>
        <v>315</v>
      </c>
    </row>
    <row r="215" spans="3:27">
      <c r="C215" s="382"/>
      <c r="D215" s="197">
        <v>11</v>
      </c>
      <c r="E215" s="200">
        <v>2</v>
      </c>
      <c r="F215" s="203">
        <f t="shared" si="98"/>
        <v>23</v>
      </c>
      <c r="G215" s="185">
        <v>11</v>
      </c>
      <c r="H215" s="188">
        <v>12</v>
      </c>
      <c r="I215" s="192">
        <f t="shared" si="99"/>
        <v>169</v>
      </c>
      <c r="J215" s="170">
        <v>11</v>
      </c>
      <c r="K215" s="177">
        <v>8</v>
      </c>
      <c r="L215" s="180">
        <f t="shared" si="100"/>
        <v>120</v>
      </c>
      <c r="M215" s="158">
        <v>11</v>
      </c>
      <c r="N215" s="162">
        <v>2</v>
      </c>
      <c r="O215" s="165">
        <f t="shared" si="101"/>
        <v>23</v>
      </c>
      <c r="P215" s="128">
        <v>11</v>
      </c>
      <c r="Q215" s="120">
        <f t="shared" si="106"/>
        <v>3</v>
      </c>
      <c r="R215" s="132">
        <f t="shared" si="104"/>
        <v>23</v>
      </c>
      <c r="S215" s="138">
        <v>11</v>
      </c>
      <c r="T215" s="141">
        <v>12</v>
      </c>
      <c r="U215" s="143">
        <f t="shared" si="102"/>
        <v>176</v>
      </c>
      <c r="V215" s="260">
        <v>11</v>
      </c>
      <c r="W215" s="236"/>
      <c r="X215" s="268">
        <v>0.04</v>
      </c>
      <c r="Y215" s="147">
        <v>11</v>
      </c>
      <c r="Z215" s="150">
        <v>23</v>
      </c>
      <c r="AA215" s="153">
        <f t="shared" si="103"/>
        <v>338</v>
      </c>
    </row>
    <row r="216" spans="3:27">
      <c r="C216" s="382"/>
      <c r="D216" s="197">
        <v>12</v>
      </c>
      <c r="E216" s="200">
        <v>3</v>
      </c>
      <c r="F216" s="203">
        <f t="shared" si="98"/>
        <v>26</v>
      </c>
      <c r="G216" s="185">
        <v>12</v>
      </c>
      <c r="H216" s="188">
        <v>22</v>
      </c>
      <c r="I216" s="192">
        <f t="shared" si="99"/>
        <v>191</v>
      </c>
      <c r="J216" s="170">
        <v>12</v>
      </c>
      <c r="K216" s="177">
        <v>16</v>
      </c>
      <c r="L216" s="180">
        <f t="shared" si="100"/>
        <v>136</v>
      </c>
      <c r="M216" s="158">
        <v>12</v>
      </c>
      <c r="N216" s="162">
        <v>3</v>
      </c>
      <c r="O216" s="165">
        <f t="shared" si="101"/>
        <v>26</v>
      </c>
      <c r="P216" s="128">
        <v>12</v>
      </c>
      <c r="Q216" s="120">
        <f t="shared" si="106"/>
        <v>1</v>
      </c>
      <c r="R216" s="132">
        <f t="shared" si="104"/>
        <v>26</v>
      </c>
      <c r="S216" s="138">
        <v>12</v>
      </c>
      <c r="T216" s="141">
        <v>25</v>
      </c>
      <c r="U216" s="143">
        <f t="shared" si="102"/>
        <v>201</v>
      </c>
      <c r="V216" s="260">
        <v>12</v>
      </c>
      <c r="W216" s="236"/>
      <c r="X216" s="268">
        <v>0.04</v>
      </c>
      <c r="Y216" s="147">
        <v>12</v>
      </c>
      <c r="Z216" s="150">
        <v>45</v>
      </c>
      <c r="AA216" s="153">
        <f t="shared" si="103"/>
        <v>383</v>
      </c>
    </row>
    <row r="217" spans="3:27">
      <c r="C217" s="382"/>
      <c r="D217" s="197">
        <v>13</v>
      </c>
      <c r="E217" s="200">
        <v>1</v>
      </c>
      <c r="F217" s="203">
        <f t="shared" si="98"/>
        <v>27</v>
      </c>
      <c r="G217" s="185">
        <v>13</v>
      </c>
      <c r="H217" s="188">
        <v>11</v>
      </c>
      <c r="I217" s="192">
        <f t="shared" si="99"/>
        <v>202</v>
      </c>
      <c r="J217" s="170">
        <v>13</v>
      </c>
      <c r="K217" s="177">
        <v>8</v>
      </c>
      <c r="L217" s="180">
        <f t="shared" si="100"/>
        <v>144</v>
      </c>
      <c r="M217" s="158">
        <v>13</v>
      </c>
      <c r="N217" s="162">
        <v>1</v>
      </c>
      <c r="O217" s="165">
        <f t="shared" si="101"/>
        <v>27</v>
      </c>
      <c r="P217" s="128">
        <v>13</v>
      </c>
      <c r="Q217" s="120">
        <f t="shared" si="106"/>
        <v>3</v>
      </c>
      <c r="R217" s="132">
        <f t="shared" si="104"/>
        <v>27</v>
      </c>
      <c r="S217" s="138">
        <v>13</v>
      </c>
      <c r="T217" s="141">
        <v>12</v>
      </c>
      <c r="U217" s="143">
        <f t="shared" si="102"/>
        <v>213</v>
      </c>
      <c r="V217" s="260">
        <v>13</v>
      </c>
      <c r="W217" s="236"/>
      <c r="X217" s="268">
        <v>0.04</v>
      </c>
      <c r="Y217" s="147">
        <v>13</v>
      </c>
      <c r="Z217" s="150">
        <v>22</v>
      </c>
      <c r="AA217" s="153">
        <f t="shared" si="103"/>
        <v>405</v>
      </c>
    </row>
    <row r="218" spans="3:27">
      <c r="C218" s="382"/>
      <c r="D218" s="197">
        <v>14</v>
      </c>
      <c r="E218" s="200">
        <v>3</v>
      </c>
      <c r="F218" s="203">
        <f t="shared" si="98"/>
        <v>30</v>
      </c>
      <c r="G218" s="185">
        <v>14</v>
      </c>
      <c r="H218" s="188">
        <v>23</v>
      </c>
      <c r="I218" s="192">
        <f t="shared" si="99"/>
        <v>225</v>
      </c>
      <c r="J218" s="170">
        <v>14</v>
      </c>
      <c r="K218" s="177">
        <v>16</v>
      </c>
      <c r="L218" s="180">
        <f t="shared" si="100"/>
        <v>160</v>
      </c>
      <c r="M218" s="158">
        <v>14</v>
      </c>
      <c r="N218" s="162">
        <v>3</v>
      </c>
      <c r="O218" s="165">
        <f t="shared" si="101"/>
        <v>30</v>
      </c>
      <c r="P218" s="128">
        <v>14</v>
      </c>
      <c r="Q218" s="120">
        <f t="shared" si="106"/>
        <v>2</v>
      </c>
      <c r="R218" s="132">
        <f t="shared" si="104"/>
        <v>30</v>
      </c>
      <c r="S218" s="138">
        <v>14</v>
      </c>
      <c r="T218" s="141">
        <v>25</v>
      </c>
      <c r="U218" s="143">
        <f>SUM(U217+T218)</f>
        <v>238</v>
      </c>
      <c r="V218" s="260">
        <v>14</v>
      </c>
      <c r="W218" s="236"/>
      <c r="X218" s="268">
        <v>0.04</v>
      </c>
      <c r="Y218" s="147">
        <v>14</v>
      </c>
      <c r="Z218" s="150">
        <v>45</v>
      </c>
      <c r="AA218" s="153">
        <f t="shared" si="103"/>
        <v>450</v>
      </c>
    </row>
    <row r="219" spans="3:27">
      <c r="C219" s="382"/>
      <c r="D219" s="197">
        <v>15</v>
      </c>
      <c r="E219" s="200">
        <v>2</v>
      </c>
      <c r="F219" s="203">
        <f t="shared" si="98"/>
        <v>32</v>
      </c>
      <c r="G219" s="185">
        <v>15</v>
      </c>
      <c r="H219" s="189">
        <v>11</v>
      </c>
      <c r="I219" s="192">
        <f t="shared" si="99"/>
        <v>236</v>
      </c>
      <c r="J219" s="170">
        <v>15</v>
      </c>
      <c r="K219" s="177">
        <v>8</v>
      </c>
      <c r="L219" s="180">
        <f t="shared" si="100"/>
        <v>168</v>
      </c>
      <c r="M219" s="158">
        <v>15</v>
      </c>
      <c r="N219" s="162">
        <v>2</v>
      </c>
      <c r="O219" s="165">
        <f t="shared" si="101"/>
        <v>32</v>
      </c>
      <c r="P219" s="128">
        <v>15</v>
      </c>
      <c r="Q219" s="120">
        <f t="shared" si="106"/>
        <v>3</v>
      </c>
      <c r="R219" s="132">
        <f t="shared" si="104"/>
        <v>32</v>
      </c>
      <c r="S219" s="138">
        <v>15</v>
      </c>
      <c r="T219" s="141">
        <v>12</v>
      </c>
      <c r="U219" s="143">
        <f t="shared" ref="U219:U220" si="107">SUM(U218+T219)</f>
        <v>250</v>
      </c>
      <c r="V219" s="260">
        <v>15</v>
      </c>
      <c r="W219" s="236"/>
      <c r="X219" s="268">
        <v>0.04</v>
      </c>
      <c r="Y219" s="147">
        <v>15</v>
      </c>
      <c r="Z219" s="150">
        <v>23</v>
      </c>
      <c r="AA219" s="153">
        <f t="shared" si="103"/>
        <v>473</v>
      </c>
    </row>
    <row r="220" spans="3:27" ht="15.75" thickBot="1">
      <c r="C220" s="382"/>
      <c r="D220" s="93">
        <v>16</v>
      </c>
      <c r="E220" s="201">
        <v>1</v>
      </c>
      <c r="F220" s="204">
        <f t="shared" si="98"/>
        <v>33</v>
      </c>
      <c r="G220" s="90">
        <v>16</v>
      </c>
      <c r="H220" s="190">
        <v>11</v>
      </c>
      <c r="I220" s="193">
        <f t="shared" si="99"/>
        <v>247</v>
      </c>
      <c r="J220" s="174">
        <v>16</v>
      </c>
      <c r="K220" s="178">
        <v>8</v>
      </c>
      <c r="L220" s="180">
        <f t="shared" si="100"/>
        <v>176</v>
      </c>
      <c r="M220" s="160">
        <v>16</v>
      </c>
      <c r="N220" s="163">
        <v>1</v>
      </c>
      <c r="O220" s="166">
        <f t="shared" si="101"/>
        <v>33</v>
      </c>
      <c r="P220" s="129">
        <v>16</v>
      </c>
      <c r="Q220" s="113">
        <f t="shared" si="106"/>
        <v>1</v>
      </c>
      <c r="R220" s="133">
        <f>SUM(R219+Q220)</f>
        <v>33</v>
      </c>
      <c r="S220" s="139">
        <v>16</v>
      </c>
      <c r="T220" s="7">
        <v>13</v>
      </c>
      <c r="U220" s="143">
        <f t="shared" si="107"/>
        <v>263</v>
      </c>
      <c r="V220" s="265">
        <v>16</v>
      </c>
      <c r="W220" s="237"/>
      <c r="X220" s="269">
        <v>0.04</v>
      </c>
      <c r="Y220" s="148">
        <v>16</v>
      </c>
      <c r="Z220" s="151">
        <v>22</v>
      </c>
      <c r="AA220" s="154">
        <f t="shared" si="103"/>
        <v>495</v>
      </c>
    </row>
    <row r="221" spans="3:27" ht="15.75" thickBot="1">
      <c r="C221" s="382"/>
      <c r="D221" s="372" t="s">
        <v>186</v>
      </c>
      <c r="E221" s="373"/>
      <c r="F221" s="374"/>
      <c r="G221" s="372" t="s">
        <v>186</v>
      </c>
      <c r="H221" s="373"/>
      <c r="I221" s="374"/>
      <c r="J221" s="372" t="s">
        <v>186</v>
      </c>
      <c r="K221" s="373"/>
      <c r="L221" s="374"/>
      <c r="M221" s="372" t="s">
        <v>186</v>
      </c>
      <c r="N221" s="373"/>
      <c r="O221" s="374"/>
      <c r="P221" s="372" t="s">
        <v>186</v>
      </c>
      <c r="Q221" s="373"/>
      <c r="R221" s="374"/>
      <c r="S221" s="372" t="s">
        <v>186</v>
      </c>
      <c r="T221" s="373"/>
      <c r="U221" s="374"/>
      <c r="V221" s="372" t="s">
        <v>186</v>
      </c>
      <c r="W221" s="373"/>
      <c r="X221" s="374"/>
      <c r="Y221" s="372" t="s">
        <v>186</v>
      </c>
      <c r="Z221" s="373"/>
      <c r="AA221" s="374"/>
    </row>
    <row r="222" spans="3:27" ht="15.75" thickBot="1">
      <c r="C222" s="383"/>
      <c r="D222" s="373">
        <f>IF('!USE ME! !USE ME!'!$F19="CP 10",'MOD Functions'!F205,IF('!USE ME! !USE ME!'!$F19="CP 20",'MOD Functions'!F206,IF('!USE ME! !USE ME!'!$F19="CP 30",'MOD Functions'!F207,IF('!USE ME! !USE ME!'!$F19="CP 40",'MOD Functions'!F208,IF('!USE ME! !USE ME!'!$F19="CP 50",'MOD Functions'!F209,IF('!USE ME! !USE ME!'!$F19="CP 60",'MOD Functions'!F210,IF('!USE ME! !USE ME!'!$F19="CP 70",'MOD Functions'!F211,IF('!USE ME! !USE ME!'!$F19="CP 80",'MOD Functions'!F212,IF('!USE ME! !USE ME!'!$F19="CP 90",'MOD Functions'!F213,IF('!USE ME! !USE ME!'!$F19="CP 100",'MOD Functions'!F214,IF('!USE ME! !USE ME!'!$F19="CP 110",'MOD Functions'!F215,IF('!USE ME! !USE ME!'!$F19="CP 120",'MOD Functions'!F216,IF('!USE ME! !USE ME!'!$F19="CP 130",'MOD Functions'!F217,IF('!USE ME! !USE ME!'!$F19="CP 140",'MOD Functions'!F218,IF('!USE ME! !USE ME!'!$F19="CP 150",'MOD Functions'!F219,IF('!USE ME! !USE ME!'!$F19="CP 160",'MOD Functions'!F220,))))))))))))))))</f>
        <v>33</v>
      </c>
      <c r="E222" s="373"/>
      <c r="F222" s="374"/>
      <c r="G222" s="373">
        <f>IF('!USE ME! !USE ME!'!$F19="CP 10",'MOD Functions'!I205,IF('!USE ME! !USE ME!'!$F19="CP 20",'MOD Functions'!I206,IF('!USE ME! !USE ME!'!$F19="CP 30",'MOD Functions'!I207,IF('!USE ME! !USE ME!'!$F19="CP 40",'MOD Functions'!I208,IF('!USE ME! !USE ME!'!$F19="CP 50",'MOD Functions'!I209,IF('!USE ME! !USE ME!'!$F19="CP 60",'MOD Functions'!I210,IF('!USE ME! !USE ME!'!$F19="CP 70",'MOD Functions'!I211,IF('!USE ME! !USE ME!'!$F19="CP 80",'MOD Functions'!I212,IF('!USE ME! !USE ME!'!$F19="CP 90",'MOD Functions'!I213,IF('!USE ME! !USE ME!'!$F19="CP 100",'MOD Functions'!I214,IF('!USE ME! !USE ME!'!$F19="CP 110",'MOD Functions'!I215,IF('!USE ME! !USE ME!'!$F19="CP 120",'MOD Functions'!I216,IF('!USE ME! !USE ME!'!$F19="CP 130",'MOD Functions'!I217,IF('!USE ME! !USE ME!'!$F19="CP 140",'MOD Functions'!I218,IF('!USE ME! !USE ME!'!$F19="CP 150",'MOD Functions'!I219,IF('!USE ME! !USE ME!'!$F19="CP 160",'MOD Functions'!I220,))))))))))))))))</f>
        <v>247</v>
      </c>
      <c r="H222" s="373"/>
      <c r="I222" s="374"/>
      <c r="J222" s="373">
        <f>IF('!USE ME! !USE ME!'!$F19="CP 10",'MOD Functions'!L205,IF('!USE ME! !USE ME!'!$F19="CP 20",'MOD Functions'!L206,IF('!USE ME! !USE ME!'!$F19="CP 30",'MOD Functions'!L207,IF('!USE ME! !USE ME!'!$F19="CP 40",'MOD Functions'!L208,IF('!USE ME! !USE ME!'!$F19="CP 50",'MOD Functions'!L209,IF('!USE ME! !USE ME!'!$F19="CP 60",'MOD Functions'!L210,IF('!USE ME! !USE ME!'!$F19="CP 70",'MOD Functions'!L211,IF('!USE ME! !USE ME!'!$F19="CP 80",'MOD Functions'!L212,IF('!USE ME! !USE ME!'!$F19="CP 90",'MOD Functions'!L213,IF('!USE ME! !USE ME!'!$F19="CP 100",'MOD Functions'!L214,IF('!USE ME! !USE ME!'!$F19="CP 110",'MOD Functions'!L215,IF('!USE ME! !USE ME!'!$F19="CP 120",'MOD Functions'!L216,IF('!USE ME! !USE ME!'!$F19="CP 130",'MOD Functions'!L217,IF('!USE ME! !USE ME!'!$F19="CP 140",'MOD Functions'!L218,IF('!USE ME! !USE ME!'!$F19="CP 150",'MOD Functions'!L219,IF('!USE ME! !USE ME!'!$F19="CP 160",'MOD Functions'!L220,))))))))))))))))</f>
        <v>176</v>
      </c>
      <c r="K222" s="373"/>
      <c r="L222" s="374"/>
      <c r="M222" s="373">
        <f>IF('!USE ME! !USE ME!'!$F19="CP 10",'MOD Functions'!O205,IF('!USE ME! !USE ME!'!$F19="CP 20",'MOD Functions'!O206,IF('!USE ME! !USE ME!'!$F19="CP 30",'MOD Functions'!O207,IF('!USE ME! !USE ME!'!$F19="CP 40",'MOD Functions'!O208,IF('!USE ME! !USE ME!'!$F19="CP 50",'MOD Functions'!O209,IF('!USE ME! !USE ME!'!$F19="CP 60",'MOD Functions'!O210,IF('!USE ME! !USE ME!'!$F19="CP 70",'MOD Functions'!O211,IF('!USE ME! !USE ME!'!$F19="CP 80",'MOD Functions'!O212,IF('!USE ME! !USE ME!'!$F19="CP 90",'MOD Functions'!O213,IF('!USE ME! !USE ME!'!$F19="CP 100",'MOD Functions'!O214,IF('!USE ME! !USE ME!'!$F19="CP 110",'MOD Functions'!O215,IF('!USE ME! !USE ME!'!$F19="CP 120",'MOD Functions'!O216,IF('!USE ME! !USE ME!'!$F19="CP 130",'MOD Functions'!O217,IF('!USE ME! !USE ME!'!$F19="CP 140",'MOD Functions'!O218,IF('!USE ME! !USE ME!'!$F19="CP 150",'MOD Functions'!O219,IF('!USE ME! !USE ME!'!$F19="CP 160",'MOD Functions'!O220,))))))))))))))))</f>
        <v>33</v>
      </c>
      <c r="N222" s="373"/>
      <c r="O222" s="374"/>
      <c r="P222" s="373">
        <f>IF('!USE ME! !USE ME!'!$F19="CP 10",'MOD Functions'!R205,IF('!USE ME! !USE ME!'!$F19="CP 20",'MOD Functions'!R206,IF('!USE ME! !USE ME!'!$F19="CP 30",'MOD Functions'!R207,IF('!USE ME! !USE ME!'!$F19="CP 40",'MOD Functions'!R208,IF('!USE ME! !USE ME!'!$F19="CP 50",'MOD Functions'!R209,IF('!USE ME! !USE ME!'!$F19="CP 60",'MOD Functions'!R210,IF('!USE ME! !USE ME!'!$F19="CP 70",'MOD Functions'!R211,IF('!USE ME! !USE ME!'!$F19="CP 80",'MOD Functions'!R212,IF('!USE ME! !USE ME!'!$F19="CP 90",'MOD Functions'!R213,IF('!USE ME! !USE ME!'!$F19="CP 100",'MOD Functions'!R214,IF('!USE ME! !USE ME!'!$F19="CP 110",'MOD Functions'!R215,IF('!USE ME! !USE ME!'!$F19="CP 120",'MOD Functions'!R216,IF('!USE ME! !USE ME!'!$F19="CP 130",'MOD Functions'!R217,IF('!USE ME! !USE ME!'!$F19="CP 140",'MOD Functions'!R218,IF('!USE ME! !USE ME!'!$F19="CP 150",'MOD Functions'!R219,IF('!USE ME! !USE ME!'!$F19="CP 160",'MOD Functions'!R220,))))))))))))))))</f>
        <v>33</v>
      </c>
      <c r="Q222" s="373"/>
      <c r="R222" s="374"/>
      <c r="S222" s="373">
        <f>IF('!USE ME! !USE ME!'!$F19="CP 10",'MOD Functions'!U205,IF('!USE ME! !USE ME!'!$F19="CP 20",'MOD Functions'!U206,IF('!USE ME! !USE ME!'!$F19="CP 30",'MOD Functions'!U207,IF('!USE ME! !USE ME!'!$F19="CP 40",'MOD Functions'!U208,IF('!USE ME! !USE ME!'!$F19="CP 50",'MOD Functions'!U209,IF('!USE ME! !USE ME!'!$F19="CP 60",'MOD Functions'!U210,IF('!USE ME! !USE ME!'!$F19="CP 70",'MOD Functions'!U211,IF('!USE ME! !USE ME!'!$F19="CP 80",'MOD Functions'!U212,IF('!USE ME! !USE ME!'!$F19="CP 90",'MOD Functions'!U213,IF('!USE ME! !USE ME!'!$F19="CP 100",'MOD Functions'!U214,IF('!USE ME! !USE ME!'!$F19="CP 110",'MOD Functions'!U215,IF('!USE ME! !USE ME!'!$F19="CP 120",'MOD Functions'!U216,IF('!USE ME! !USE ME!'!$F19="CP 130",'MOD Functions'!U217,IF('!USE ME! !USE ME!'!$F19="CP 140",'MOD Functions'!U218,IF('!USE ME! !USE ME!'!$F19="CP 150",'MOD Functions'!U219,IF('!USE ME! !USE ME!'!$F19="CP 160",'MOD Functions'!U220,))))))))))))))))</f>
        <v>263</v>
      </c>
      <c r="T222" s="373"/>
      <c r="U222" s="374"/>
      <c r="V222" s="373">
        <f>IF('!USE ME! !USE ME!'!$F19="CP 10",'MOD Functions'!X205,IF('!USE ME! !USE ME!'!$F19="CP 20",'MOD Functions'!X206,IF('!USE ME! !USE ME!'!$F19="CP 30",'MOD Functions'!X207,IF('!USE ME! !USE ME!'!$F19="CP 40",'MOD Functions'!X208,IF('!USE ME! !USE ME!'!$F19="CP 50",'MOD Functions'!X209,IF('!USE ME! !USE ME!'!$F19="CP 60",'MOD Functions'!X210,IF('!USE ME! !USE ME!'!$F19="CP 70",'MOD Functions'!X211,IF('!USE ME! !USE ME!'!$F19="CP 80",'MOD Functions'!X212,IF('!USE ME! !USE ME!'!$F19="CP 90",'MOD Functions'!X213,IF('!USE ME! !USE ME!'!$F19="CP 100",'MOD Functions'!X214,IF('!USE ME! !USE ME!'!$F19="CP 110",'MOD Functions'!X215,IF('!USE ME! !USE ME!'!$F19="CP 120",'MOD Functions'!X216,IF('!USE ME! !USE ME!'!$F19="CP 130",'MOD Functions'!X217,IF('!USE ME! !USE ME!'!$F19="CP 140",'MOD Functions'!X218,IF('!USE ME! !USE ME!'!$F19="CP 150",'MOD Functions'!X219,IF('!USE ME! !USE ME!'!$F19="CP 160",'MOD Functions'!X220,))))))))))))))))</f>
        <v>0.04</v>
      </c>
      <c r="W222" s="373"/>
      <c r="X222" s="374"/>
      <c r="Y222" s="373">
        <f>IF('!USE ME! !USE ME!'!$F19="CP 10",'MOD Functions'!AA205,IF('!USE ME! !USE ME!'!$F19="CP 20",'MOD Functions'!AA206,IF('!USE ME! !USE ME!'!$F19="CP 30",'MOD Functions'!AA207,IF('!USE ME! !USE ME!'!$F19="CP 40",'MOD Functions'!AA208,IF('!USE ME! !USE ME!'!$F19="CP 50",'MOD Functions'!AA209,IF('!USE ME! !USE ME!'!$F19="CP 60",'MOD Functions'!AA210,IF('!USE ME! !USE ME!'!$F19="CP 70",'MOD Functions'!AA211,IF('!USE ME! !USE ME!'!$F19="CP 80",'MOD Functions'!AA212,IF('!USE ME! !USE ME!'!$F19="CP 90",'MOD Functions'!AA213,IF('!USE ME! !USE ME!'!$F19="CP 100",'MOD Functions'!AA214,IF('!USE ME! !USE ME!'!$F19="CP 110",'MOD Functions'!AA215,IF('!USE ME! !USE ME!'!$F19="CP 120",'MOD Functions'!AA216,IF('!USE ME! !USE ME!'!$F19="CP 130",'MOD Functions'!AA217,IF('!USE ME! !USE ME!'!$F19="CP 140",'MOD Functions'!AA218,IF('!USE ME! !USE ME!'!$F19="CP 150",'MOD Functions'!AA219,IF('!USE ME! !USE ME!'!$F19="CP 160",'MOD Functions'!AA220,))))))))))))))))</f>
        <v>495</v>
      </c>
      <c r="Z222" s="373"/>
      <c r="AA222" s="374"/>
    </row>
    <row r="223" spans="3:27" ht="15.75" thickBot="1">
      <c r="C223" s="381" t="s">
        <v>188</v>
      </c>
      <c r="D223" s="379" t="s">
        <v>167</v>
      </c>
      <c r="E223" s="379"/>
      <c r="F223" s="380"/>
      <c r="G223" s="377" t="s">
        <v>168</v>
      </c>
      <c r="H223" s="376"/>
      <c r="I223" s="378"/>
      <c r="J223" s="377" t="s">
        <v>169</v>
      </c>
      <c r="K223" s="376"/>
      <c r="L223" s="378"/>
      <c r="M223" s="377" t="s">
        <v>170</v>
      </c>
      <c r="N223" s="376"/>
      <c r="O223" s="378"/>
      <c r="P223" s="377" t="s">
        <v>171</v>
      </c>
      <c r="Q223" s="376"/>
      <c r="R223" s="378"/>
      <c r="S223" s="377" t="s">
        <v>172</v>
      </c>
      <c r="T223" s="376"/>
      <c r="U223" s="378"/>
      <c r="V223" s="376" t="s">
        <v>173</v>
      </c>
      <c r="W223" s="376"/>
      <c r="X223" s="376"/>
      <c r="Y223" s="377" t="s">
        <v>174</v>
      </c>
      <c r="Z223" s="376"/>
      <c r="AA223" s="378"/>
    </row>
    <row r="224" spans="3:27" ht="15.75" thickBot="1">
      <c r="C224" s="382"/>
      <c r="D224" s="195" t="s">
        <v>183</v>
      </c>
      <c r="E224" s="195" t="s">
        <v>184</v>
      </c>
      <c r="F224" s="195" t="s">
        <v>185</v>
      </c>
      <c r="G224" s="183" t="s">
        <v>183</v>
      </c>
      <c r="H224" s="183" t="s">
        <v>184</v>
      </c>
      <c r="I224" s="183" t="s">
        <v>185</v>
      </c>
      <c r="J224" s="172" t="s">
        <v>183</v>
      </c>
      <c r="K224" s="172" t="s">
        <v>184</v>
      </c>
      <c r="L224" s="172" t="s">
        <v>185</v>
      </c>
      <c r="M224" s="156" t="s">
        <v>183</v>
      </c>
      <c r="N224" s="156" t="s">
        <v>184</v>
      </c>
      <c r="O224" s="156" t="s">
        <v>185</v>
      </c>
      <c r="P224" s="126" t="s">
        <v>183</v>
      </c>
      <c r="Q224" s="126" t="s">
        <v>184</v>
      </c>
      <c r="R224" s="126" t="s">
        <v>185</v>
      </c>
      <c r="S224" s="136" t="s">
        <v>183</v>
      </c>
      <c r="T224" s="136" t="s">
        <v>184</v>
      </c>
      <c r="U224" s="136" t="s">
        <v>185</v>
      </c>
      <c r="V224" s="262" t="s">
        <v>183</v>
      </c>
      <c r="W224" s="262" t="s">
        <v>184</v>
      </c>
      <c r="X224" s="262" t="s">
        <v>185</v>
      </c>
      <c r="Y224" s="145" t="s">
        <v>183</v>
      </c>
      <c r="Z224" s="145" t="s">
        <v>184</v>
      </c>
      <c r="AA224" s="145" t="s">
        <v>185</v>
      </c>
    </row>
    <row r="225" spans="3:27">
      <c r="C225" s="382"/>
      <c r="D225" s="196">
        <v>1</v>
      </c>
      <c r="E225" s="199">
        <v>0</v>
      </c>
      <c r="F225" s="202"/>
      <c r="G225" s="184">
        <v>1</v>
      </c>
      <c r="H225" s="187">
        <v>0</v>
      </c>
      <c r="I225" s="191"/>
      <c r="J225" s="173">
        <v>1</v>
      </c>
      <c r="K225" s="175">
        <v>0</v>
      </c>
      <c r="L225" s="181"/>
      <c r="M225" s="157">
        <v>1</v>
      </c>
      <c r="N225" s="161">
        <v>0</v>
      </c>
      <c r="O225" s="164"/>
      <c r="P225" s="127">
        <v>1</v>
      </c>
      <c r="Q225" s="130">
        <f>IF(MOD(P225,4)=1,3,IF(MOD(P225,4)=0,1,MOD(P225,4)))</f>
        <v>3</v>
      </c>
      <c r="R225" s="134"/>
      <c r="S225" s="137">
        <v>1</v>
      </c>
      <c r="T225" s="140">
        <v>0</v>
      </c>
      <c r="U225" s="142"/>
      <c r="V225" s="264">
        <v>1</v>
      </c>
      <c r="W225" s="266"/>
      <c r="X225" s="267">
        <v>0.04</v>
      </c>
      <c r="Y225" s="146">
        <v>1</v>
      </c>
      <c r="Z225" s="149">
        <v>0</v>
      </c>
      <c r="AA225" s="152"/>
    </row>
    <row r="226" spans="3:27">
      <c r="C226" s="382"/>
      <c r="D226" s="197">
        <v>2</v>
      </c>
      <c r="E226" s="200">
        <v>3</v>
      </c>
      <c r="F226" s="203">
        <f>SUM(F225+E226)</f>
        <v>3</v>
      </c>
      <c r="G226" s="185">
        <v>2</v>
      </c>
      <c r="H226" s="188">
        <v>22</v>
      </c>
      <c r="I226" s="192">
        <f>SUM(I225+H226)</f>
        <v>22</v>
      </c>
      <c r="J226" s="170">
        <v>2</v>
      </c>
      <c r="K226" s="176">
        <v>16</v>
      </c>
      <c r="L226" s="180">
        <f>SUM(L225+K226)</f>
        <v>16</v>
      </c>
      <c r="M226" s="158">
        <v>2</v>
      </c>
      <c r="N226" s="162">
        <v>3</v>
      </c>
      <c r="O226" s="165">
        <f>SUM(O225+N226)</f>
        <v>3</v>
      </c>
      <c r="P226" s="128">
        <v>2</v>
      </c>
      <c r="Q226" s="120">
        <f>IF(MOD(P226,4)=1,3,IF(MOD(P226,4)=0,1,MOD(P226,4)))</f>
        <v>2</v>
      </c>
      <c r="R226" s="132">
        <f>SUM(R225+Q225)</f>
        <v>3</v>
      </c>
      <c r="S226" s="138">
        <v>2</v>
      </c>
      <c r="T226" s="141">
        <v>15</v>
      </c>
      <c r="U226" s="143">
        <f>SUM(U225+T226)</f>
        <v>15</v>
      </c>
      <c r="V226" s="260">
        <v>2</v>
      </c>
      <c r="W226" s="236"/>
      <c r="X226" s="268">
        <v>0.04</v>
      </c>
      <c r="Y226" s="147">
        <v>2</v>
      </c>
      <c r="Z226" s="150">
        <v>45</v>
      </c>
      <c r="AA226" s="152">
        <f>SUM(AA225+Z226)</f>
        <v>45</v>
      </c>
    </row>
    <row r="227" spans="3:27">
      <c r="C227" s="382"/>
      <c r="D227" s="197">
        <v>3</v>
      </c>
      <c r="E227" s="200">
        <v>2</v>
      </c>
      <c r="F227" s="203">
        <f t="shared" ref="F227:F240" si="108">SUM(F226+E227)</f>
        <v>5</v>
      </c>
      <c r="G227" s="185">
        <v>3</v>
      </c>
      <c r="H227" s="188">
        <v>12</v>
      </c>
      <c r="I227" s="192">
        <f t="shared" ref="I227:I240" si="109">SUM(I226+H227)</f>
        <v>34</v>
      </c>
      <c r="J227" s="170">
        <v>3</v>
      </c>
      <c r="K227" s="177">
        <v>8</v>
      </c>
      <c r="L227" s="180">
        <f t="shared" ref="L227:L240" si="110">SUM(L226+K227)</f>
        <v>24</v>
      </c>
      <c r="M227" s="158">
        <v>3</v>
      </c>
      <c r="N227" s="162">
        <v>2</v>
      </c>
      <c r="O227" s="165">
        <f t="shared" ref="O227:O240" si="111">SUM(O226+N227)</f>
        <v>5</v>
      </c>
      <c r="P227" s="128">
        <v>3</v>
      </c>
      <c r="Q227" s="120">
        <f>IF(MOD(P227,4)=1,3,IF(MOD(P227,4)=0,1,MOD(P227,4)))</f>
        <v>3</v>
      </c>
      <c r="R227" s="132">
        <f>SUM(R226+Q226)</f>
        <v>5</v>
      </c>
      <c r="S227" s="138">
        <v>3</v>
      </c>
      <c r="T227" s="141">
        <v>13</v>
      </c>
      <c r="U227" s="143">
        <f t="shared" ref="U227:U237" si="112">SUM(U226+T227)</f>
        <v>28</v>
      </c>
      <c r="V227" s="260">
        <v>3</v>
      </c>
      <c r="W227" s="236"/>
      <c r="X227" s="268">
        <v>0.04</v>
      </c>
      <c r="Y227" s="147">
        <v>3</v>
      </c>
      <c r="Z227" s="150">
        <v>23</v>
      </c>
      <c r="AA227" s="153">
        <f t="shared" ref="AA227:AA240" si="113">SUM(AA226+Z227)</f>
        <v>68</v>
      </c>
    </row>
    <row r="228" spans="3:27">
      <c r="C228" s="382"/>
      <c r="D228" s="197">
        <v>4</v>
      </c>
      <c r="E228" s="200">
        <v>3</v>
      </c>
      <c r="F228" s="203">
        <f t="shared" si="108"/>
        <v>8</v>
      </c>
      <c r="G228" s="185">
        <v>4</v>
      </c>
      <c r="H228" s="188">
        <v>22</v>
      </c>
      <c r="I228" s="192">
        <f t="shared" si="109"/>
        <v>56</v>
      </c>
      <c r="J228" s="170">
        <v>4</v>
      </c>
      <c r="K228" s="177">
        <v>16</v>
      </c>
      <c r="L228" s="180">
        <f t="shared" si="110"/>
        <v>40</v>
      </c>
      <c r="M228" s="158">
        <v>4</v>
      </c>
      <c r="N228" s="162">
        <v>3</v>
      </c>
      <c r="O228" s="165">
        <f t="shared" si="111"/>
        <v>8</v>
      </c>
      <c r="P228" s="128">
        <v>4</v>
      </c>
      <c r="Q228" s="120">
        <f>IF(MOD(P228,4)=1,3,IF(MOD(P228,4)=0,1,MOD(P228,4)))</f>
        <v>1</v>
      </c>
      <c r="R228" s="132">
        <f t="shared" ref="R228:R239" si="114">SUM(R227+Q227)</f>
        <v>8</v>
      </c>
      <c r="S228" s="138">
        <v>4</v>
      </c>
      <c r="T228" s="141">
        <v>24</v>
      </c>
      <c r="U228" s="143">
        <f t="shared" si="112"/>
        <v>52</v>
      </c>
      <c r="V228" s="260">
        <v>4</v>
      </c>
      <c r="W228" s="236"/>
      <c r="X228" s="268">
        <v>0.04</v>
      </c>
      <c r="Y228" s="147">
        <v>4</v>
      </c>
      <c r="Z228" s="150">
        <v>45</v>
      </c>
      <c r="AA228" s="153">
        <f t="shared" si="113"/>
        <v>113</v>
      </c>
    </row>
    <row r="229" spans="3:27">
      <c r="C229" s="382"/>
      <c r="D229" s="197">
        <v>5</v>
      </c>
      <c r="E229" s="200">
        <v>1</v>
      </c>
      <c r="F229" s="203">
        <f t="shared" si="108"/>
        <v>9</v>
      </c>
      <c r="G229" s="185">
        <v>5</v>
      </c>
      <c r="H229" s="188">
        <v>11</v>
      </c>
      <c r="I229" s="192">
        <f t="shared" si="109"/>
        <v>67</v>
      </c>
      <c r="J229" s="170">
        <v>5</v>
      </c>
      <c r="K229" s="177">
        <v>8</v>
      </c>
      <c r="L229" s="180">
        <f t="shared" si="110"/>
        <v>48</v>
      </c>
      <c r="M229" s="158">
        <v>5</v>
      </c>
      <c r="N229" s="162">
        <v>1</v>
      </c>
      <c r="O229" s="165">
        <f t="shared" si="111"/>
        <v>9</v>
      </c>
      <c r="P229" s="128">
        <v>5</v>
      </c>
      <c r="Q229" s="120">
        <f t="shared" ref="Q229:Q231" si="115">IF(MOD(P229,4)=1,3,IF(MOD(P229,4)=0,1,MOD(P229,4)))</f>
        <v>3</v>
      </c>
      <c r="R229" s="132">
        <f t="shared" si="114"/>
        <v>9</v>
      </c>
      <c r="S229" s="138">
        <v>5</v>
      </c>
      <c r="T229" s="141">
        <v>13</v>
      </c>
      <c r="U229" s="143">
        <f t="shared" si="112"/>
        <v>65</v>
      </c>
      <c r="V229" s="260">
        <v>5</v>
      </c>
      <c r="W229" s="236"/>
      <c r="X229" s="268">
        <v>0.04</v>
      </c>
      <c r="Y229" s="147">
        <v>5</v>
      </c>
      <c r="Z229" s="150">
        <v>22</v>
      </c>
      <c r="AA229" s="153">
        <f t="shared" si="113"/>
        <v>135</v>
      </c>
    </row>
    <row r="230" spans="3:27">
      <c r="C230" s="382"/>
      <c r="D230" s="197">
        <v>6</v>
      </c>
      <c r="E230" s="200">
        <v>3</v>
      </c>
      <c r="F230" s="203">
        <f t="shared" si="108"/>
        <v>12</v>
      </c>
      <c r="G230" s="185">
        <v>6</v>
      </c>
      <c r="H230" s="188">
        <v>23</v>
      </c>
      <c r="I230" s="192">
        <f t="shared" si="109"/>
        <v>90</v>
      </c>
      <c r="J230" s="170">
        <v>6</v>
      </c>
      <c r="K230" s="177">
        <v>16</v>
      </c>
      <c r="L230" s="180">
        <f t="shared" si="110"/>
        <v>64</v>
      </c>
      <c r="M230" s="158">
        <v>6</v>
      </c>
      <c r="N230" s="162">
        <v>3</v>
      </c>
      <c r="O230" s="165">
        <f t="shared" si="111"/>
        <v>12</v>
      </c>
      <c r="P230" s="128">
        <v>6</v>
      </c>
      <c r="Q230" s="120">
        <f t="shared" si="115"/>
        <v>2</v>
      </c>
      <c r="R230" s="132">
        <f t="shared" si="114"/>
        <v>12</v>
      </c>
      <c r="S230" s="138">
        <v>6</v>
      </c>
      <c r="T230" s="141">
        <v>24</v>
      </c>
      <c r="U230" s="143">
        <f t="shared" si="112"/>
        <v>89</v>
      </c>
      <c r="V230" s="260">
        <v>6</v>
      </c>
      <c r="W230" s="236"/>
      <c r="X230" s="268">
        <v>0.04</v>
      </c>
      <c r="Y230" s="147">
        <v>6</v>
      </c>
      <c r="Z230" s="150">
        <v>45</v>
      </c>
      <c r="AA230" s="153">
        <f t="shared" si="113"/>
        <v>180</v>
      </c>
    </row>
    <row r="231" spans="3:27">
      <c r="C231" s="382"/>
      <c r="D231" s="197">
        <v>7</v>
      </c>
      <c r="E231" s="200">
        <v>2</v>
      </c>
      <c r="F231" s="203">
        <f t="shared" si="108"/>
        <v>14</v>
      </c>
      <c r="G231" s="185">
        <v>7</v>
      </c>
      <c r="H231" s="188">
        <v>11</v>
      </c>
      <c r="I231" s="192">
        <f t="shared" si="109"/>
        <v>101</v>
      </c>
      <c r="J231" s="170">
        <v>7</v>
      </c>
      <c r="K231" s="177">
        <v>8</v>
      </c>
      <c r="L231" s="180">
        <f t="shared" si="110"/>
        <v>72</v>
      </c>
      <c r="M231" s="158">
        <v>7</v>
      </c>
      <c r="N231" s="162">
        <v>2</v>
      </c>
      <c r="O231" s="165">
        <f t="shared" si="111"/>
        <v>14</v>
      </c>
      <c r="P231" s="128">
        <v>7</v>
      </c>
      <c r="Q231" s="120">
        <f t="shared" si="115"/>
        <v>3</v>
      </c>
      <c r="R231" s="132">
        <f t="shared" si="114"/>
        <v>14</v>
      </c>
      <c r="S231" s="138">
        <v>7</v>
      </c>
      <c r="T231" s="141">
        <v>13</v>
      </c>
      <c r="U231" s="143">
        <f t="shared" si="112"/>
        <v>102</v>
      </c>
      <c r="V231" s="260">
        <v>7</v>
      </c>
      <c r="W231" s="236"/>
      <c r="X231" s="268">
        <v>0.04</v>
      </c>
      <c r="Y231" s="147">
        <v>7</v>
      </c>
      <c r="Z231" s="150">
        <v>23</v>
      </c>
      <c r="AA231" s="153">
        <f t="shared" si="113"/>
        <v>203</v>
      </c>
    </row>
    <row r="232" spans="3:27">
      <c r="C232" s="382"/>
      <c r="D232" s="197">
        <v>8</v>
      </c>
      <c r="E232" s="200">
        <v>3</v>
      </c>
      <c r="F232" s="203">
        <f t="shared" si="108"/>
        <v>17</v>
      </c>
      <c r="G232" s="185">
        <v>8</v>
      </c>
      <c r="H232" s="188">
        <v>23</v>
      </c>
      <c r="I232" s="192">
        <f t="shared" si="109"/>
        <v>124</v>
      </c>
      <c r="J232" s="170">
        <v>8</v>
      </c>
      <c r="K232" s="177">
        <v>16</v>
      </c>
      <c r="L232" s="180">
        <f t="shared" si="110"/>
        <v>88</v>
      </c>
      <c r="M232" s="158">
        <v>8</v>
      </c>
      <c r="N232" s="162">
        <v>3</v>
      </c>
      <c r="O232" s="165">
        <f t="shared" si="111"/>
        <v>17</v>
      </c>
      <c r="P232" s="128">
        <v>8</v>
      </c>
      <c r="Q232" s="120">
        <f t="shared" ref="Q232:Q240" si="116">IF(MOD(P232,4)=1,3,IF(MOD(P232,4)=0,1,MOD(P232,4)))</f>
        <v>1</v>
      </c>
      <c r="R232" s="132">
        <f t="shared" si="114"/>
        <v>17</v>
      </c>
      <c r="S232" s="138">
        <v>8</v>
      </c>
      <c r="T232" s="141">
        <v>25</v>
      </c>
      <c r="U232" s="143">
        <f t="shared" si="112"/>
        <v>127</v>
      </c>
      <c r="V232" s="260">
        <v>8</v>
      </c>
      <c r="W232" s="236"/>
      <c r="X232" s="268">
        <v>0.04</v>
      </c>
      <c r="Y232" s="147">
        <v>8</v>
      </c>
      <c r="Z232" s="150">
        <v>45</v>
      </c>
      <c r="AA232" s="153">
        <f t="shared" si="113"/>
        <v>248</v>
      </c>
    </row>
    <row r="233" spans="3:27">
      <c r="C233" s="382"/>
      <c r="D233" s="197">
        <v>9</v>
      </c>
      <c r="E233" s="200">
        <v>1</v>
      </c>
      <c r="F233" s="203">
        <f t="shared" si="108"/>
        <v>18</v>
      </c>
      <c r="G233" s="185">
        <v>9</v>
      </c>
      <c r="H233" s="188">
        <v>11</v>
      </c>
      <c r="I233" s="192">
        <f t="shared" si="109"/>
        <v>135</v>
      </c>
      <c r="J233" s="170">
        <v>9</v>
      </c>
      <c r="K233" s="177">
        <v>8</v>
      </c>
      <c r="L233" s="180">
        <f t="shared" si="110"/>
        <v>96</v>
      </c>
      <c r="M233" s="158">
        <v>9</v>
      </c>
      <c r="N233" s="162">
        <v>1</v>
      </c>
      <c r="O233" s="165">
        <f t="shared" si="111"/>
        <v>18</v>
      </c>
      <c r="P233" s="128">
        <v>9</v>
      </c>
      <c r="Q233" s="120">
        <f t="shared" si="116"/>
        <v>3</v>
      </c>
      <c r="R233" s="132">
        <f t="shared" si="114"/>
        <v>18</v>
      </c>
      <c r="S233" s="138">
        <v>9</v>
      </c>
      <c r="T233" s="141">
        <v>12</v>
      </c>
      <c r="U233" s="143">
        <f t="shared" si="112"/>
        <v>139</v>
      </c>
      <c r="V233" s="260">
        <v>9</v>
      </c>
      <c r="W233" s="236"/>
      <c r="X233" s="268">
        <v>0.04</v>
      </c>
      <c r="Y233" s="147">
        <v>9</v>
      </c>
      <c r="Z233" s="150">
        <v>22</v>
      </c>
      <c r="AA233" s="153">
        <f t="shared" si="113"/>
        <v>270</v>
      </c>
    </row>
    <row r="234" spans="3:27">
      <c r="C234" s="382"/>
      <c r="D234" s="197">
        <v>10</v>
      </c>
      <c r="E234" s="200">
        <v>3</v>
      </c>
      <c r="F234" s="203">
        <f t="shared" si="108"/>
        <v>21</v>
      </c>
      <c r="G234" s="185">
        <v>10</v>
      </c>
      <c r="H234" s="188">
        <v>22</v>
      </c>
      <c r="I234" s="192">
        <f t="shared" si="109"/>
        <v>157</v>
      </c>
      <c r="J234" s="170">
        <v>10</v>
      </c>
      <c r="K234" s="177">
        <v>16</v>
      </c>
      <c r="L234" s="180">
        <f t="shared" si="110"/>
        <v>112</v>
      </c>
      <c r="M234" s="158">
        <v>10</v>
      </c>
      <c r="N234" s="162">
        <v>3</v>
      </c>
      <c r="O234" s="165">
        <f t="shared" si="111"/>
        <v>21</v>
      </c>
      <c r="P234" s="128">
        <v>10</v>
      </c>
      <c r="Q234" s="120">
        <f t="shared" si="116"/>
        <v>2</v>
      </c>
      <c r="R234" s="132">
        <f t="shared" si="114"/>
        <v>21</v>
      </c>
      <c r="S234" s="138">
        <v>10</v>
      </c>
      <c r="T234" s="141">
        <v>25</v>
      </c>
      <c r="U234" s="143">
        <f t="shared" si="112"/>
        <v>164</v>
      </c>
      <c r="V234" s="260">
        <v>10</v>
      </c>
      <c r="W234" s="236"/>
      <c r="X234" s="268">
        <v>0.04</v>
      </c>
      <c r="Y234" s="147">
        <v>10</v>
      </c>
      <c r="Z234" s="150">
        <v>45</v>
      </c>
      <c r="AA234" s="153">
        <f t="shared" si="113"/>
        <v>315</v>
      </c>
    </row>
    <row r="235" spans="3:27">
      <c r="C235" s="382"/>
      <c r="D235" s="197">
        <v>11</v>
      </c>
      <c r="E235" s="200">
        <v>2</v>
      </c>
      <c r="F235" s="203">
        <f t="shared" si="108"/>
        <v>23</v>
      </c>
      <c r="G235" s="185">
        <v>11</v>
      </c>
      <c r="H235" s="188">
        <v>12</v>
      </c>
      <c r="I235" s="192">
        <f t="shared" si="109"/>
        <v>169</v>
      </c>
      <c r="J235" s="170">
        <v>11</v>
      </c>
      <c r="K235" s="177">
        <v>8</v>
      </c>
      <c r="L235" s="180">
        <f t="shared" si="110"/>
        <v>120</v>
      </c>
      <c r="M235" s="158">
        <v>11</v>
      </c>
      <c r="N235" s="162">
        <v>2</v>
      </c>
      <c r="O235" s="165">
        <f t="shared" si="111"/>
        <v>23</v>
      </c>
      <c r="P235" s="128">
        <v>11</v>
      </c>
      <c r="Q235" s="120">
        <f t="shared" si="116"/>
        <v>3</v>
      </c>
      <c r="R235" s="132">
        <f t="shared" si="114"/>
        <v>23</v>
      </c>
      <c r="S235" s="138">
        <v>11</v>
      </c>
      <c r="T235" s="141">
        <v>12</v>
      </c>
      <c r="U235" s="143">
        <f t="shared" si="112"/>
        <v>176</v>
      </c>
      <c r="V235" s="260">
        <v>11</v>
      </c>
      <c r="W235" s="236"/>
      <c r="X235" s="268">
        <v>0.04</v>
      </c>
      <c r="Y235" s="147">
        <v>11</v>
      </c>
      <c r="Z235" s="150">
        <v>23</v>
      </c>
      <c r="AA235" s="153">
        <f t="shared" si="113"/>
        <v>338</v>
      </c>
    </row>
    <row r="236" spans="3:27">
      <c r="C236" s="382"/>
      <c r="D236" s="197">
        <v>12</v>
      </c>
      <c r="E236" s="200">
        <v>3</v>
      </c>
      <c r="F236" s="203">
        <f t="shared" si="108"/>
        <v>26</v>
      </c>
      <c r="G236" s="185">
        <v>12</v>
      </c>
      <c r="H236" s="188">
        <v>22</v>
      </c>
      <c r="I236" s="192">
        <f t="shared" si="109"/>
        <v>191</v>
      </c>
      <c r="J236" s="170">
        <v>12</v>
      </c>
      <c r="K236" s="177">
        <v>16</v>
      </c>
      <c r="L236" s="180">
        <f t="shared" si="110"/>
        <v>136</v>
      </c>
      <c r="M236" s="158">
        <v>12</v>
      </c>
      <c r="N236" s="162">
        <v>3</v>
      </c>
      <c r="O236" s="165">
        <f t="shared" si="111"/>
        <v>26</v>
      </c>
      <c r="P236" s="128">
        <v>12</v>
      </c>
      <c r="Q236" s="120">
        <f t="shared" si="116"/>
        <v>1</v>
      </c>
      <c r="R236" s="132">
        <f t="shared" si="114"/>
        <v>26</v>
      </c>
      <c r="S236" s="138">
        <v>12</v>
      </c>
      <c r="T236" s="141">
        <v>25</v>
      </c>
      <c r="U236" s="143">
        <f t="shared" si="112"/>
        <v>201</v>
      </c>
      <c r="V236" s="260">
        <v>12</v>
      </c>
      <c r="W236" s="236"/>
      <c r="X236" s="268">
        <v>0.04</v>
      </c>
      <c r="Y236" s="147">
        <v>12</v>
      </c>
      <c r="Z236" s="150">
        <v>45</v>
      </c>
      <c r="AA236" s="153">
        <f t="shared" si="113"/>
        <v>383</v>
      </c>
    </row>
    <row r="237" spans="3:27">
      <c r="C237" s="382"/>
      <c r="D237" s="197">
        <v>13</v>
      </c>
      <c r="E237" s="200">
        <v>1</v>
      </c>
      <c r="F237" s="203">
        <f t="shared" si="108"/>
        <v>27</v>
      </c>
      <c r="G237" s="185">
        <v>13</v>
      </c>
      <c r="H237" s="188">
        <v>11</v>
      </c>
      <c r="I237" s="192">
        <f t="shared" si="109"/>
        <v>202</v>
      </c>
      <c r="J237" s="170">
        <v>13</v>
      </c>
      <c r="K237" s="177">
        <v>8</v>
      </c>
      <c r="L237" s="180">
        <f t="shared" si="110"/>
        <v>144</v>
      </c>
      <c r="M237" s="158">
        <v>13</v>
      </c>
      <c r="N237" s="162">
        <v>1</v>
      </c>
      <c r="O237" s="165">
        <f t="shared" si="111"/>
        <v>27</v>
      </c>
      <c r="P237" s="128">
        <v>13</v>
      </c>
      <c r="Q237" s="120">
        <f t="shared" si="116"/>
        <v>3</v>
      </c>
      <c r="R237" s="132">
        <f t="shared" si="114"/>
        <v>27</v>
      </c>
      <c r="S237" s="138">
        <v>13</v>
      </c>
      <c r="T237" s="141">
        <v>12</v>
      </c>
      <c r="U237" s="143">
        <f t="shared" si="112"/>
        <v>213</v>
      </c>
      <c r="V237" s="260">
        <v>13</v>
      </c>
      <c r="W237" s="236"/>
      <c r="X237" s="268">
        <v>0.04</v>
      </c>
      <c r="Y237" s="147">
        <v>13</v>
      </c>
      <c r="Z237" s="150">
        <v>22</v>
      </c>
      <c r="AA237" s="153">
        <f t="shared" si="113"/>
        <v>405</v>
      </c>
    </row>
    <row r="238" spans="3:27">
      <c r="C238" s="382"/>
      <c r="D238" s="197">
        <v>14</v>
      </c>
      <c r="E238" s="200">
        <v>3</v>
      </c>
      <c r="F238" s="203">
        <f t="shared" si="108"/>
        <v>30</v>
      </c>
      <c r="G238" s="185">
        <v>14</v>
      </c>
      <c r="H238" s="188">
        <v>23</v>
      </c>
      <c r="I238" s="192">
        <f t="shared" si="109"/>
        <v>225</v>
      </c>
      <c r="J238" s="170">
        <v>14</v>
      </c>
      <c r="K238" s="177">
        <v>16</v>
      </c>
      <c r="L238" s="180">
        <f t="shared" si="110"/>
        <v>160</v>
      </c>
      <c r="M238" s="158">
        <v>14</v>
      </c>
      <c r="N238" s="162">
        <v>3</v>
      </c>
      <c r="O238" s="165">
        <f t="shared" si="111"/>
        <v>30</v>
      </c>
      <c r="P238" s="128">
        <v>14</v>
      </c>
      <c r="Q238" s="120">
        <f t="shared" si="116"/>
        <v>2</v>
      </c>
      <c r="R238" s="132">
        <f t="shared" si="114"/>
        <v>30</v>
      </c>
      <c r="S238" s="138">
        <v>14</v>
      </c>
      <c r="T238" s="141">
        <v>25</v>
      </c>
      <c r="U238" s="143">
        <f>SUM(U237+T238)</f>
        <v>238</v>
      </c>
      <c r="V238" s="260">
        <v>14</v>
      </c>
      <c r="W238" s="236"/>
      <c r="X238" s="268">
        <v>0.04</v>
      </c>
      <c r="Y238" s="147">
        <v>14</v>
      </c>
      <c r="Z238" s="150">
        <v>45</v>
      </c>
      <c r="AA238" s="153">
        <f t="shared" si="113"/>
        <v>450</v>
      </c>
    </row>
    <row r="239" spans="3:27">
      <c r="C239" s="382"/>
      <c r="D239" s="197">
        <v>15</v>
      </c>
      <c r="E239" s="200">
        <v>2</v>
      </c>
      <c r="F239" s="203">
        <f t="shared" si="108"/>
        <v>32</v>
      </c>
      <c r="G239" s="185">
        <v>15</v>
      </c>
      <c r="H239" s="189">
        <v>11</v>
      </c>
      <c r="I239" s="192">
        <f t="shared" si="109"/>
        <v>236</v>
      </c>
      <c r="J239" s="170">
        <v>15</v>
      </c>
      <c r="K239" s="177">
        <v>8</v>
      </c>
      <c r="L239" s="180">
        <f t="shared" si="110"/>
        <v>168</v>
      </c>
      <c r="M239" s="158">
        <v>15</v>
      </c>
      <c r="N239" s="162">
        <v>2</v>
      </c>
      <c r="O239" s="165">
        <f t="shared" si="111"/>
        <v>32</v>
      </c>
      <c r="P239" s="128">
        <v>15</v>
      </c>
      <c r="Q239" s="120">
        <f t="shared" si="116"/>
        <v>3</v>
      </c>
      <c r="R239" s="132">
        <f t="shared" si="114"/>
        <v>32</v>
      </c>
      <c r="S239" s="138">
        <v>15</v>
      </c>
      <c r="T239" s="141">
        <v>12</v>
      </c>
      <c r="U239" s="143">
        <f t="shared" ref="U239:U240" si="117">SUM(U238+T239)</f>
        <v>250</v>
      </c>
      <c r="V239" s="260">
        <v>15</v>
      </c>
      <c r="W239" s="236"/>
      <c r="X239" s="268">
        <v>0.04</v>
      </c>
      <c r="Y239" s="147">
        <v>15</v>
      </c>
      <c r="Z239" s="150">
        <v>23</v>
      </c>
      <c r="AA239" s="153">
        <f t="shared" si="113"/>
        <v>473</v>
      </c>
    </row>
    <row r="240" spans="3:27" ht="15.75" thickBot="1">
      <c r="C240" s="382"/>
      <c r="D240" s="93">
        <v>16</v>
      </c>
      <c r="E240" s="201">
        <v>1</v>
      </c>
      <c r="F240" s="204">
        <f t="shared" si="108"/>
        <v>33</v>
      </c>
      <c r="G240" s="90">
        <v>16</v>
      </c>
      <c r="H240" s="190">
        <v>11</v>
      </c>
      <c r="I240" s="193">
        <f t="shared" si="109"/>
        <v>247</v>
      </c>
      <c r="J240" s="174">
        <v>16</v>
      </c>
      <c r="K240" s="178">
        <v>8</v>
      </c>
      <c r="L240" s="180">
        <f t="shared" si="110"/>
        <v>176</v>
      </c>
      <c r="M240" s="160">
        <v>16</v>
      </c>
      <c r="N240" s="163">
        <v>1</v>
      </c>
      <c r="O240" s="166">
        <f t="shared" si="111"/>
        <v>33</v>
      </c>
      <c r="P240" s="129">
        <v>16</v>
      </c>
      <c r="Q240" s="113">
        <f t="shared" si="116"/>
        <v>1</v>
      </c>
      <c r="R240" s="133">
        <f>SUM(R239+Q240)</f>
        <v>33</v>
      </c>
      <c r="S240" s="139">
        <v>16</v>
      </c>
      <c r="T240" s="7">
        <v>13</v>
      </c>
      <c r="U240" s="143">
        <f t="shared" si="117"/>
        <v>263</v>
      </c>
      <c r="V240" s="265">
        <v>16</v>
      </c>
      <c r="W240" s="237"/>
      <c r="X240" s="269">
        <v>0.04</v>
      </c>
      <c r="Y240" s="148">
        <v>16</v>
      </c>
      <c r="Z240" s="151">
        <v>22</v>
      </c>
      <c r="AA240" s="154">
        <f t="shared" si="113"/>
        <v>495</v>
      </c>
    </row>
    <row r="241" spans="3:27" ht="15.75" thickBot="1">
      <c r="C241" s="382"/>
      <c r="D241" s="372" t="s">
        <v>186</v>
      </c>
      <c r="E241" s="373"/>
      <c r="F241" s="374"/>
      <c r="G241" s="372" t="s">
        <v>186</v>
      </c>
      <c r="H241" s="373"/>
      <c r="I241" s="374"/>
      <c r="J241" s="372" t="s">
        <v>186</v>
      </c>
      <c r="K241" s="373"/>
      <c r="L241" s="374"/>
      <c r="M241" s="372" t="s">
        <v>186</v>
      </c>
      <c r="N241" s="373"/>
      <c r="O241" s="374"/>
      <c r="P241" s="372" t="s">
        <v>186</v>
      </c>
      <c r="Q241" s="373"/>
      <c r="R241" s="374"/>
      <c r="S241" s="372" t="s">
        <v>186</v>
      </c>
      <c r="T241" s="373"/>
      <c r="U241" s="374"/>
      <c r="V241" s="372" t="s">
        <v>186</v>
      </c>
      <c r="W241" s="373"/>
      <c r="X241" s="374"/>
      <c r="Y241" s="372" t="s">
        <v>186</v>
      </c>
      <c r="Z241" s="373"/>
      <c r="AA241" s="374"/>
    </row>
    <row r="242" spans="3:27" ht="15.75" thickBot="1">
      <c r="C242" s="383"/>
      <c r="D242" s="373">
        <f>IF('!USE ME! !USE ME!'!$F20="CP 10",'MOD Functions'!F225,IF('!USE ME! !USE ME!'!$F20="CP 20",'MOD Functions'!F226,IF('!USE ME! !USE ME!'!$F20="CP 30",'MOD Functions'!F227,IF('!USE ME! !USE ME!'!$F20="CP 40",'MOD Functions'!F228,IF('!USE ME! !USE ME!'!$F20="CP 50",'MOD Functions'!F229,IF('!USE ME! !USE ME!'!$F20="CP 60",'MOD Functions'!F230,IF('!USE ME! !USE ME!'!$F20="CP 70",'MOD Functions'!F231,IF('!USE ME! !USE ME!'!$F20="CP 80",'MOD Functions'!F232,IF('!USE ME! !USE ME!'!$F20="CP 90",'MOD Functions'!F233,IF('!USE ME! !USE ME!'!$F20="CP 100",'MOD Functions'!F234,IF('!USE ME! !USE ME!'!$F20="CP 110",'MOD Functions'!F235,IF('!USE ME! !USE ME!'!$F20="CP 120",'MOD Functions'!F236,IF('!USE ME! !USE ME!'!$F20="CP 130",'MOD Functions'!F237,IF('!USE ME! !USE ME!'!$F20="CP 140",'MOD Functions'!F238,IF('!USE ME! !USE ME!'!$F20="CP 150",'MOD Functions'!F239,IF('!USE ME! !USE ME!'!$F20="CP 160",'MOD Functions'!F240,))))))))))))))))</f>
        <v>0</v>
      </c>
      <c r="E242" s="373"/>
      <c r="F242" s="374"/>
      <c r="G242" s="373">
        <f>IF('!USE ME! !USE ME!'!$F20="CP 10",'MOD Functions'!I225,IF('!USE ME! !USE ME!'!$F20="CP 20",'MOD Functions'!I226,IF('!USE ME! !USE ME!'!$F20="CP 30",'MOD Functions'!I227,IF('!USE ME! !USE ME!'!$F20="CP 40",'MOD Functions'!I228,IF('!USE ME! !USE ME!'!$F20="CP 50",'MOD Functions'!I229,IF('!USE ME! !USE ME!'!$F20="CP 60",'MOD Functions'!I230,IF('!USE ME! !USE ME!'!$F20="CP 70",'MOD Functions'!I231,IF('!USE ME! !USE ME!'!$F20="CP 80",'MOD Functions'!I232,IF('!USE ME! !USE ME!'!$F20="CP 90",'MOD Functions'!I233,IF('!USE ME! !USE ME!'!$F20="CP 100",'MOD Functions'!I234,IF('!USE ME! !USE ME!'!$F20="CP 110",'MOD Functions'!I235,IF('!USE ME! !USE ME!'!$F20="CP 120",'MOD Functions'!I236,IF('!USE ME! !USE ME!'!$F20="CP 130",'MOD Functions'!I237,IF('!USE ME! !USE ME!'!$F20="CP 140",'MOD Functions'!I238,IF('!USE ME! !USE ME!'!$F20="CP 150",'MOD Functions'!I239,IF('!USE ME! !USE ME!'!$F20="CP 160",'MOD Functions'!I240,))))))))))))))))</f>
        <v>0</v>
      </c>
      <c r="H242" s="373"/>
      <c r="I242" s="374"/>
      <c r="J242" s="373">
        <f>IF('!USE ME! !USE ME!'!$F20="CP 10",'MOD Functions'!L225,IF('!USE ME! !USE ME!'!$F20="CP 20",'MOD Functions'!L226,IF('!USE ME! !USE ME!'!$F20="CP 30",'MOD Functions'!L227,IF('!USE ME! !USE ME!'!$F20="CP 40",'MOD Functions'!L228,IF('!USE ME! !USE ME!'!$F20="CP 50",'MOD Functions'!L229,IF('!USE ME! !USE ME!'!$F20="CP 60",'MOD Functions'!L230,IF('!USE ME! !USE ME!'!$F20="CP 70",'MOD Functions'!L231,IF('!USE ME! !USE ME!'!$F20="CP 80",'MOD Functions'!L232,IF('!USE ME! !USE ME!'!$F20="CP 90",'MOD Functions'!L233,IF('!USE ME! !USE ME!'!$F20="CP 100",'MOD Functions'!L234,IF('!USE ME! !USE ME!'!$F20="CP 110",'MOD Functions'!L235,IF('!USE ME! !USE ME!'!$F20="CP 120",'MOD Functions'!L236,IF('!USE ME! !USE ME!'!$F20="CP 130",'MOD Functions'!L237,IF('!USE ME! !USE ME!'!$F20="CP 140",'MOD Functions'!L238,IF('!USE ME! !USE ME!'!$F20="CP 150",'MOD Functions'!L239,IF('!USE ME! !USE ME!'!$F20="CP 160",'MOD Functions'!L240,))))))))))))))))</f>
        <v>0</v>
      </c>
      <c r="K242" s="373"/>
      <c r="L242" s="374"/>
      <c r="M242" s="373">
        <f>IF('!USE ME! !USE ME!'!$F20="CP 10",'MOD Functions'!O225,IF('!USE ME! !USE ME!'!$F20="CP 20",'MOD Functions'!O226,IF('!USE ME! !USE ME!'!$F20="CP 30",'MOD Functions'!O227,IF('!USE ME! !USE ME!'!$F20="CP 40",'MOD Functions'!O228,IF('!USE ME! !USE ME!'!$F20="CP 50",'MOD Functions'!O229,IF('!USE ME! !USE ME!'!$F20="CP 60",'MOD Functions'!O230,IF('!USE ME! !USE ME!'!$F20="CP 70",'MOD Functions'!O231,IF('!USE ME! !USE ME!'!$F20="CP 80",'MOD Functions'!O232,IF('!USE ME! !USE ME!'!$F20="CP 90",'MOD Functions'!O233,IF('!USE ME! !USE ME!'!$F20="CP 100",'MOD Functions'!O234,IF('!USE ME! !USE ME!'!$F20="CP 110",'MOD Functions'!O235,IF('!USE ME! !USE ME!'!$F20="CP 120",'MOD Functions'!O236,IF('!USE ME! !USE ME!'!$F20="CP 130",'MOD Functions'!O237,IF('!USE ME! !USE ME!'!$F20="CP 140",'MOD Functions'!O238,IF('!USE ME! !USE ME!'!$F20="CP 150",'MOD Functions'!O239,IF('!USE ME! !USE ME!'!$F20="CP 160",'MOD Functions'!O240,))))))))))))))))</f>
        <v>0</v>
      </c>
      <c r="N242" s="373"/>
      <c r="O242" s="374"/>
      <c r="P242" s="373">
        <f>IF('!USE ME! !USE ME!'!$F20="CP 10",'MOD Functions'!R225,IF('!USE ME! !USE ME!'!$F20="CP 20",'MOD Functions'!R226,IF('!USE ME! !USE ME!'!$F20="CP 30",'MOD Functions'!R227,IF('!USE ME! !USE ME!'!$F20="CP 40",'MOD Functions'!R228,IF('!USE ME! !USE ME!'!$F20="CP 50",'MOD Functions'!R229,IF('!USE ME! !USE ME!'!$F20="CP 60",'MOD Functions'!R230,IF('!USE ME! !USE ME!'!$F20="CP 70",'MOD Functions'!R231,IF('!USE ME! !USE ME!'!$F20="CP 80",'MOD Functions'!R232,IF('!USE ME! !USE ME!'!$F20="CP 90",'MOD Functions'!R233,IF('!USE ME! !USE ME!'!$F20="CP 100",'MOD Functions'!R234,IF('!USE ME! !USE ME!'!$F20="CP 110",'MOD Functions'!R235,IF('!USE ME! !USE ME!'!$F20="CP 120",'MOD Functions'!R236,IF('!USE ME! !USE ME!'!$F20="CP 130",'MOD Functions'!R237,IF('!USE ME! !USE ME!'!$F20="CP 140",'MOD Functions'!R238,IF('!USE ME! !USE ME!'!$F20="CP 150",'MOD Functions'!R239,IF('!USE ME! !USE ME!'!$F20="CP 160",'MOD Functions'!R240,))))))))))))))))</f>
        <v>0</v>
      </c>
      <c r="Q242" s="373"/>
      <c r="R242" s="374"/>
      <c r="S242" s="373">
        <f>IF('!USE ME! !USE ME!'!$F20="CP 10",'MOD Functions'!U225,IF('!USE ME! !USE ME!'!$F20="CP 20",'MOD Functions'!U226,IF('!USE ME! !USE ME!'!$F20="CP 30",'MOD Functions'!U227,IF('!USE ME! !USE ME!'!$F20="CP 40",'MOD Functions'!U228,IF('!USE ME! !USE ME!'!$F20="CP 50",'MOD Functions'!U229,IF('!USE ME! !USE ME!'!$F20="CP 60",'MOD Functions'!U230,IF('!USE ME! !USE ME!'!$F20="CP 70",'MOD Functions'!U231,IF('!USE ME! !USE ME!'!$F20="CP 80",'MOD Functions'!U232,IF('!USE ME! !USE ME!'!$F20="CP 90",'MOD Functions'!U233,IF('!USE ME! !USE ME!'!$F20="CP 100",'MOD Functions'!U234,IF('!USE ME! !USE ME!'!$F20="CP 110",'MOD Functions'!U235,IF('!USE ME! !USE ME!'!$F20="CP 120",'MOD Functions'!U236,IF('!USE ME! !USE ME!'!$F20="CP 130",'MOD Functions'!U237,IF('!USE ME! !USE ME!'!$F20="CP 140",'MOD Functions'!U238,IF('!USE ME! !USE ME!'!$F20="CP 150",'MOD Functions'!U239,IF('!USE ME! !USE ME!'!$F20="CP 160",'MOD Functions'!U240,))))))))))))))))</f>
        <v>0</v>
      </c>
      <c r="T242" s="373"/>
      <c r="U242" s="374"/>
      <c r="V242" s="373">
        <f>IF('!USE ME! !USE ME!'!$F20="CP 10",'MOD Functions'!X225,IF('!USE ME! !USE ME!'!$F20="CP 20",'MOD Functions'!X226,IF('!USE ME! !USE ME!'!$F20="CP 30",'MOD Functions'!X227,IF('!USE ME! !USE ME!'!$F20="CP 40",'MOD Functions'!X228,IF('!USE ME! !USE ME!'!$F20="CP 50",'MOD Functions'!X229,IF('!USE ME! !USE ME!'!$F20="CP 60",'MOD Functions'!X230,IF('!USE ME! !USE ME!'!$F20="CP 70",'MOD Functions'!X231,IF('!USE ME! !USE ME!'!$F20="CP 80",'MOD Functions'!X232,IF('!USE ME! !USE ME!'!$F20="CP 90",'MOD Functions'!X233,IF('!USE ME! !USE ME!'!$F20="CP 100",'MOD Functions'!X234,IF('!USE ME! !USE ME!'!$F20="CP 110",'MOD Functions'!X235,IF('!USE ME! !USE ME!'!$F20="CP 120",'MOD Functions'!X236,IF('!USE ME! !USE ME!'!$F20="CP 130",'MOD Functions'!X237,IF('!USE ME! !USE ME!'!$F20="CP 140",'MOD Functions'!X238,IF('!USE ME! !USE ME!'!$F20="CP 150",'MOD Functions'!X239,IF('!USE ME! !USE ME!'!$F20="CP 160",'MOD Functions'!X240,))))))))))))))))</f>
        <v>0</v>
      </c>
      <c r="W242" s="373"/>
      <c r="X242" s="374"/>
      <c r="Y242" s="373">
        <f>IF('!USE ME! !USE ME!'!$F20="CP 10",'MOD Functions'!AA225,IF('!USE ME! !USE ME!'!$F20="CP 20",'MOD Functions'!AA226,IF('!USE ME! !USE ME!'!$F20="CP 30",'MOD Functions'!AA227,IF('!USE ME! !USE ME!'!$F20="CP 40",'MOD Functions'!AA228,IF('!USE ME! !USE ME!'!$F20="CP 50",'MOD Functions'!AA229,IF('!USE ME! !USE ME!'!$F20="CP 60",'MOD Functions'!AA230,IF('!USE ME! !USE ME!'!$F20="CP 70",'MOD Functions'!AA231,IF('!USE ME! !USE ME!'!$F20="CP 80",'MOD Functions'!AA232,IF('!USE ME! !USE ME!'!$F20="CP 90",'MOD Functions'!AA233,IF('!USE ME! !USE ME!'!$F20="CP 100",'MOD Functions'!AA234,IF('!USE ME! !USE ME!'!$F20="CP 110",'MOD Functions'!AA235,IF('!USE ME! !USE ME!'!$F20="CP 120",'MOD Functions'!AA236,IF('!USE ME! !USE ME!'!$F20="CP 130",'MOD Functions'!AA237,IF('!USE ME! !USE ME!'!$F20="CP 140",'MOD Functions'!AA238,IF('!USE ME! !USE ME!'!$F20="CP 150",'MOD Functions'!AA239,IF('!USE ME! !USE ME!'!$F20="CP 160",'MOD Functions'!AA240,))))))))))))))))</f>
        <v>0</v>
      </c>
      <c r="Z242" s="373"/>
      <c r="AA242" s="374"/>
    </row>
    <row r="243" spans="3:27" ht="15.75" thickBot="1">
      <c r="C243" s="381" t="s">
        <v>189</v>
      </c>
      <c r="D243" s="379" t="s">
        <v>167</v>
      </c>
      <c r="E243" s="379"/>
      <c r="F243" s="380"/>
      <c r="G243" s="377" t="s">
        <v>168</v>
      </c>
      <c r="H243" s="376"/>
      <c r="I243" s="378"/>
      <c r="J243" s="377" t="s">
        <v>169</v>
      </c>
      <c r="K243" s="376"/>
      <c r="L243" s="378"/>
      <c r="M243" s="377" t="s">
        <v>170</v>
      </c>
      <c r="N243" s="376"/>
      <c r="O243" s="378"/>
      <c r="P243" s="377" t="s">
        <v>171</v>
      </c>
      <c r="Q243" s="376"/>
      <c r="R243" s="378"/>
      <c r="S243" s="377" t="s">
        <v>172</v>
      </c>
      <c r="T243" s="376"/>
      <c r="U243" s="378"/>
      <c r="V243" s="376" t="s">
        <v>173</v>
      </c>
      <c r="W243" s="376"/>
      <c r="X243" s="376"/>
      <c r="Y243" s="377" t="s">
        <v>174</v>
      </c>
      <c r="Z243" s="376"/>
      <c r="AA243" s="378"/>
    </row>
    <row r="244" spans="3:27" ht="15.75" thickBot="1">
      <c r="C244" s="382"/>
      <c r="D244" s="195" t="s">
        <v>183</v>
      </c>
      <c r="E244" s="195" t="s">
        <v>184</v>
      </c>
      <c r="F244" s="195" t="s">
        <v>185</v>
      </c>
      <c r="G244" s="183" t="s">
        <v>183</v>
      </c>
      <c r="H244" s="183" t="s">
        <v>184</v>
      </c>
      <c r="I244" s="183" t="s">
        <v>185</v>
      </c>
      <c r="J244" s="172" t="s">
        <v>183</v>
      </c>
      <c r="K244" s="172" t="s">
        <v>184</v>
      </c>
      <c r="L244" s="172" t="s">
        <v>185</v>
      </c>
      <c r="M244" s="156" t="s">
        <v>183</v>
      </c>
      <c r="N244" s="156" t="s">
        <v>184</v>
      </c>
      <c r="O244" s="156" t="s">
        <v>185</v>
      </c>
      <c r="P244" s="126" t="s">
        <v>183</v>
      </c>
      <c r="Q244" s="126" t="s">
        <v>184</v>
      </c>
      <c r="R244" s="126" t="s">
        <v>185</v>
      </c>
      <c r="S244" s="136" t="s">
        <v>183</v>
      </c>
      <c r="T244" s="136" t="s">
        <v>184</v>
      </c>
      <c r="U244" s="136" t="s">
        <v>185</v>
      </c>
      <c r="V244" s="262" t="s">
        <v>183</v>
      </c>
      <c r="W244" s="262" t="s">
        <v>184</v>
      </c>
      <c r="X244" s="262" t="s">
        <v>185</v>
      </c>
      <c r="Y244" s="145" t="s">
        <v>183</v>
      </c>
      <c r="Z244" s="145" t="s">
        <v>184</v>
      </c>
      <c r="AA244" s="145" t="s">
        <v>185</v>
      </c>
    </row>
    <row r="245" spans="3:27">
      <c r="C245" s="382"/>
      <c r="D245" s="196">
        <v>1</v>
      </c>
      <c r="E245" s="199">
        <v>0</v>
      </c>
      <c r="F245" s="202"/>
      <c r="G245" s="184">
        <v>1</v>
      </c>
      <c r="H245" s="187">
        <v>0</v>
      </c>
      <c r="I245" s="191"/>
      <c r="J245" s="173">
        <v>1</v>
      </c>
      <c r="K245" s="175">
        <v>0</v>
      </c>
      <c r="L245" s="181"/>
      <c r="M245" s="157">
        <v>1</v>
      </c>
      <c r="N245" s="161">
        <v>0</v>
      </c>
      <c r="O245" s="164"/>
      <c r="P245" s="127">
        <v>1</v>
      </c>
      <c r="Q245" s="130">
        <f>IF(MOD(P245,4)=1,3,IF(MOD(P245,4)=0,1,MOD(P245,4)))</f>
        <v>3</v>
      </c>
      <c r="R245" s="134"/>
      <c r="S245" s="137">
        <v>1</v>
      </c>
      <c r="T245" s="140">
        <v>0</v>
      </c>
      <c r="U245" s="142"/>
      <c r="V245" s="264">
        <v>1</v>
      </c>
      <c r="W245" s="266"/>
      <c r="X245" s="267">
        <v>0.04</v>
      </c>
      <c r="Y245" s="146">
        <v>1</v>
      </c>
      <c r="Z245" s="149">
        <v>0</v>
      </c>
      <c r="AA245" s="152"/>
    </row>
    <row r="246" spans="3:27">
      <c r="C246" s="382"/>
      <c r="D246" s="197">
        <v>2</v>
      </c>
      <c r="E246" s="200">
        <v>3</v>
      </c>
      <c r="F246" s="203">
        <f>SUM(F245+E246)</f>
        <v>3</v>
      </c>
      <c r="G246" s="185">
        <v>2</v>
      </c>
      <c r="H246" s="188">
        <v>22</v>
      </c>
      <c r="I246" s="192">
        <f>SUM(I245+H246)</f>
        <v>22</v>
      </c>
      <c r="J246" s="170">
        <v>2</v>
      </c>
      <c r="K246" s="176">
        <v>16</v>
      </c>
      <c r="L246" s="180">
        <f>SUM(L245+K246)</f>
        <v>16</v>
      </c>
      <c r="M246" s="158">
        <v>2</v>
      </c>
      <c r="N246" s="162">
        <v>3</v>
      </c>
      <c r="O246" s="165">
        <f>SUM(O245+N246)</f>
        <v>3</v>
      </c>
      <c r="P246" s="128">
        <v>2</v>
      </c>
      <c r="Q246" s="120">
        <f>IF(MOD(P246,4)=1,3,IF(MOD(P246,4)=0,1,MOD(P246,4)))</f>
        <v>2</v>
      </c>
      <c r="R246" s="132">
        <f>SUM(R245+Q245)</f>
        <v>3</v>
      </c>
      <c r="S246" s="138">
        <v>2</v>
      </c>
      <c r="T246" s="141">
        <v>15</v>
      </c>
      <c r="U246" s="143">
        <f>SUM(U245+T246)</f>
        <v>15</v>
      </c>
      <c r="V246" s="260">
        <v>2</v>
      </c>
      <c r="W246" s="236"/>
      <c r="X246" s="268">
        <v>0.04</v>
      </c>
      <c r="Y246" s="147">
        <v>2</v>
      </c>
      <c r="Z246" s="150">
        <v>45</v>
      </c>
      <c r="AA246" s="152">
        <f>SUM(AA245+Z246)</f>
        <v>45</v>
      </c>
    </row>
    <row r="247" spans="3:27">
      <c r="C247" s="382"/>
      <c r="D247" s="197">
        <v>3</v>
      </c>
      <c r="E247" s="200">
        <v>2</v>
      </c>
      <c r="F247" s="203">
        <f t="shared" ref="F247:F260" si="118">SUM(F246+E247)</f>
        <v>5</v>
      </c>
      <c r="G247" s="185">
        <v>3</v>
      </c>
      <c r="H247" s="188">
        <v>12</v>
      </c>
      <c r="I247" s="192">
        <f t="shared" ref="I247:I260" si="119">SUM(I246+H247)</f>
        <v>34</v>
      </c>
      <c r="J247" s="170">
        <v>3</v>
      </c>
      <c r="K247" s="177">
        <v>8</v>
      </c>
      <c r="L247" s="180">
        <f t="shared" ref="L247:L260" si="120">SUM(L246+K247)</f>
        <v>24</v>
      </c>
      <c r="M247" s="158">
        <v>3</v>
      </c>
      <c r="N247" s="162">
        <v>2</v>
      </c>
      <c r="O247" s="165">
        <f t="shared" ref="O247:O260" si="121">SUM(O246+N247)</f>
        <v>5</v>
      </c>
      <c r="P247" s="128">
        <v>3</v>
      </c>
      <c r="Q247" s="120">
        <f>IF(MOD(P247,4)=1,3,IF(MOD(P247,4)=0,1,MOD(P247,4)))</f>
        <v>3</v>
      </c>
      <c r="R247" s="132">
        <f>SUM(R246+Q246)</f>
        <v>5</v>
      </c>
      <c r="S247" s="138">
        <v>3</v>
      </c>
      <c r="T247" s="141">
        <v>13</v>
      </c>
      <c r="U247" s="143">
        <f t="shared" ref="U247:U257" si="122">SUM(U246+T247)</f>
        <v>28</v>
      </c>
      <c r="V247" s="260">
        <v>3</v>
      </c>
      <c r="W247" s="236"/>
      <c r="X247" s="268">
        <v>0.04</v>
      </c>
      <c r="Y247" s="147">
        <v>3</v>
      </c>
      <c r="Z247" s="150">
        <v>23</v>
      </c>
      <c r="AA247" s="153">
        <f t="shared" ref="AA247:AA260" si="123">SUM(AA246+Z247)</f>
        <v>68</v>
      </c>
    </row>
    <row r="248" spans="3:27">
      <c r="C248" s="382"/>
      <c r="D248" s="197">
        <v>4</v>
      </c>
      <c r="E248" s="200">
        <v>3</v>
      </c>
      <c r="F248" s="203">
        <f t="shared" si="118"/>
        <v>8</v>
      </c>
      <c r="G248" s="185">
        <v>4</v>
      </c>
      <c r="H248" s="188">
        <v>22</v>
      </c>
      <c r="I248" s="192">
        <f t="shared" si="119"/>
        <v>56</v>
      </c>
      <c r="J248" s="170">
        <v>4</v>
      </c>
      <c r="K248" s="177">
        <v>16</v>
      </c>
      <c r="L248" s="180">
        <f t="shared" si="120"/>
        <v>40</v>
      </c>
      <c r="M248" s="158">
        <v>4</v>
      </c>
      <c r="N248" s="162">
        <v>3</v>
      </c>
      <c r="O248" s="165">
        <f t="shared" si="121"/>
        <v>8</v>
      </c>
      <c r="P248" s="128">
        <v>4</v>
      </c>
      <c r="Q248" s="120">
        <f>IF(MOD(P248,4)=1,3,IF(MOD(P248,4)=0,1,MOD(P248,4)))</f>
        <v>1</v>
      </c>
      <c r="R248" s="132">
        <f t="shared" ref="R248:R259" si="124">SUM(R247+Q247)</f>
        <v>8</v>
      </c>
      <c r="S248" s="138">
        <v>4</v>
      </c>
      <c r="T248" s="141">
        <v>24</v>
      </c>
      <c r="U248" s="143">
        <f t="shared" si="122"/>
        <v>52</v>
      </c>
      <c r="V248" s="260">
        <v>4</v>
      </c>
      <c r="W248" s="236"/>
      <c r="X248" s="268">
        <v>0.04</v>
      </c>
      <c r="Y248" s="147">
        <v>4</v>
      </c>
      <c r="Z248" s="150">
        <v>45</v>
      </c>
      <c r="AA248" s="153">
        <f t="shared" si="123"/>
        <v>113</v>
      </c>
    </row>
    <row r="249" spans="3:27">
      <c r="C249" s="382"/>
      <c r="D249" s="197">
        <v>5</v>
      </c>
      <c r="E249" s="200">
        <v>1</v>
      </c>
      <c r="F249" s="203">
        <f t="shared" si="118"/>
        <v>9</v>
      </c>
      <c r="G249" s="185">
        <v>5</v>
      </c>
      <c r="H249" s="188">
        <v>11</v>
      </c>
      <c r="I249" s="192">
        <f t="shared" si="119"/>
        <v>67</v>
      </c>
      <c r="J249" s="170">
        <v>5</v>
      </c>
      <c r="K249" s="177">
        <v>8</v>
      </c>
      <c r="L249" s="180">
        <f t="shared" si="120"/>
        <v>48</v>
      </c>
      <c r="M249" s="158">
        <v>5</v>
      </c>
      <c r="N249" s="162">
        <v>1</v>
      </c>
      <c r="O249" s="165">
        <f t="shared" si="121"/>
        <v>9</v>
      </c>
      <c r="P249" s="128">
        <v>5</v>
      </c>
      <c r="Q249" s="120">
        <f t="shared" ref="Q249:Q251" si="125">IF(MOD(P249,4)=1,3,IF(MOD(P249,4)=0,1,MOD(P249,4)))</f>
        <v>3</v>
      </c>
      <c r="R249" s="132">
        <f t="shared" si="124"/>
        <v>9</v>
      </c>
      <c r="S249" s="138">
        <v>5</v>
      </c>
      <c r="T249" s="141">
        <v>13</v>
      </c>
      <c r="U249" s="143">
        <f t="shared" si="122"/>
        <v>65</v>
      </c>
      <c r="V249" s="260">
        <v>5</v>
      </c>
      <c r="W249" s="236"/>
      <c r="X249" s="268">
        <v>0.04</v>
      </c>
      <c r="Y249" s="147">
        <v>5</v>
      </c>
      <c r="Z249" s="150">
        <v>22</v>
      </c>
      <c r="AA249" s="153">
        <f t="shared" si="123"/>
        <v>135</v>
      </c>
    </row>
    <row r="250" spans="3:27">
      <c r="C250" s="382"/>
      <c r="D250" s="197">
        <v>6</v>
      </c>
      <c r="E250" s="200">
        <v>3</v>
      </c>
      <c r="F250" s="203">
        <f t="shared" si="118"/>
        <v>12</v>
      </c>
      <c r="G250" s="185">
        <v>6</v>
      </c>
      <c r="H250" s="188">
        <v>23</v>
      </c>
      <c r="I250" s="192">
        <f t="shared" si="119"/>
        <v>90</v>
      </c>
      <c r="J250" s="170">
        <v>6</v>
      </c>
      <c r="K250" s="177">
        <v>16</v>
      </c>
      <c r="L250" s="180">
        <f t="shared" si="120"/>
        <v>64</v>
      </c>
      <c r="M250" s="158">
        <v>6</v>
      </c>
      <c r="N250" s="162">
        <v>3</v>
      </c>
      <c r="O250" s="165">
        <f t="shared" si="121"/>
        <v>12</v>
      </c>
      <c r="P250" s="128">
        <v>6</v>
      </c>
      <c r="Q250" s="120">
        <f t="shared" si="125"/>
        <v>2</v>
      </c>
      <c r="R250" s="132">
        <f t="shared" si="124"/>
        <v>12</v>
      </c>
      <c r="S250" s="138">
        <v>6</v>
      </c>
      <c r="T250" s="141">
        <v>24</v>
      </c>
      <c r="U250" s="143">
        <f t="shared" si="122"/>
        <v>89</v>
      </c>
      <c r="V250" s="260">
        <v>6</v>
      </c>
      <c r="W250" s="236"/>
      <c r="X250" s="268">
        <v>0.04</v>
      </c>
      <c r="Y250" s="147">
        <v>6</v>
      </c>
      <c r="Z250" s="150">
        <v>45</v>
      </c>
      <c r="AA250" s="153">
        <f t="shared" si="123"/>
        <v>180</v>
      </c>
    </row>
    <row r="251" spans="3:27">
      <c r="C251" s="382"/>
      <c r="D251" s="197">
        <v>7</v>
      </c>
      <c r="E251" s="200">
        <v>2</v>
      </c>
      <c r="F251" s="203">
        <f t="shared" si="118"/>
        <v>14</v>
      </c>
      <c r="G251" s="185">
        <v>7</v>
      </c>
      <c r="H251" s="188">
        <v>11</v>
      </c>
      <c r="I251" s="192">
        <f t="shared" si="119"/>
        <v>101</v>
      </c>
      <c r="J251" s="170">
        <v>7</v>
      </c>
      <c r="K251" s="177">
        <v>8</v>
      </c>
      <c r="L251" s="180">
        <f t="shared" si="120"/>
        <v>72</v>
      </c>
      <c r="M251" s="158">
        <v>7</v>
      </c>
      <c r="N251" s="162">
        <v>2</v>
      </c>
      <c r="O251" s="165">
        <f t="shared" si="121"/>
        <v>14</v>
      </c>
      <c r="P251" s="128">
        <v>7</v>
      </c>
      <c r="Q251" s="120">
        <f t="shared" si="125"/>
        <v>3</v>
      </c>
      <c r="R251" s="132">
        <f t="shared" si="124"/>
        <v>14</v>
      </c>
      <c r="S251" s="138">
        <v>7</v>
      </c>
      <c r="T251" s="141">
        <v>13</v>
      </c>
      <c r="U251" s="143">
        <f t="shared" si="122"/>
        <v>102</v>
      </c>
      <c r="V251" s="260">
        <v>7</v>
      </c>
      <c r="W251" s="236"/>
      <c r="X251" s="268">
        <v>0.04</v>
      </c>
      <c r="Y251" s="147">
        <v>7</v>
      </c>
      <c r="Z251" s="150">
        <v>23</v>
      </c>
      <c r="AA251" s="153">
        <f t="shared" si="123"/>
        <v>203</v>
      </c>
    </row>
    <row r="252" spans="3:27">
      <c r="C252" s="382"/>
      <c r="D252" s="197">
        <v>8</v>
      </c>
      <c r="E252" s="200">
        <v>3</v>
      </c>
      <c r="F252" s="203">
        <f t="shared" si="118"/>
        <v>17</v>
      </c>
      <c r="G252" s="185">
        <v>8</v>
      </c>
      <c r="H252" s="188">
        <v>23</v>
      </c>
      <c r="I252" s="192">
        <f t="shared" si="119"/>
        <v>124</v>
      </c>
      <c r="J252" s="170">
        <v>8</v>
      </c>
      <c r="K252" s="177">
        <v>16</v>
      </c>
      <c r="L252" s="180">
        <f t="shared" si="120"/>
        <v>88</v>
      </c>
      <c r="M252" s="158">
        <v>8</v>
      </c>
      <c r="N252" s="162">
        <v>3</v>
      </c>
      <c r="O252" s="165">
        <f t="shared" si="121"/>
        <v>17</v>
      </c>
      <c r="P252" s="128">
        <v>8</v>
      </c>
      <c r="Q252" s="120">
        <f t="shared" ref="Q252:Q260" si="126">IF(MOD(P252,4)=1,3,IF(MOD(P252,4)=0,1,MOD(P252,4)))</f>
        <v>1</v>
      </c>
      <c r="R252" s="132">
        <f t="shared" si="124"/>
        <v>17</v>
      </c>
      <c r="S252" s="138">
        <v>8</v>
      </c>
      <c r="T252" s="141">
        <v>25</v>
      </c>
      <c r="U252" s="143">
        <f t="shared" si="122"/>
        <v>127</v>
      </c>
      <c r="V252" s="260">
        <v>8</v>
      </c>
      <c r="W252" s="236"/>
      <c r="X252" s="268">
        <v>0.04</v>
      </c>
      <c r="Y252" s="147">
        <v>8</v>
      </c>
      <c r="Z252" s="150">
        <v>45</v>
      </c>
      <c r="AA252" s="153">
        <f t="shared" si="123"/>
        <v>248</v>
      </c>
    </row>
    <row r="253" spans="3:27">
      <c r="C253" s="382"/>
      <c r="D253" s="197">
        <v>9</v>
      </c>
      <c r="E253" s="200">
        <v>1</v>
      </c>
      <c r="F253" s="203">
        <f t="shared" si="118"/>
        <v>18</v>
      </c>
      <c r="G253" s="185">
        <v>9</v>
      </c>
      <c r="H253" s="188">
        <v>11</v>
      </c>
      <c r="I253" s="192">
        <f t="shared" si="119"/>
        <v>135</v>
      </c>
      <c r="J253" s="170">
        <v>9</v>
      </c>
      <c r="K253" s="177">
        <v>8</v>
      </c>
      <c r="L253" s="180">
        <f t="shared" si="120"/>
        <v>96</v>
      </c>
      <c r="M253" s="158">
        <v>9</v>
      </c>
      <c r="N253" s="162">
        <v>1</v>
      </c>
      <c r="O253" s="165">
        <f t="shared" si="121"/>
        <v>18</v>
      </c>
      <c r="P253" s="128">
        <v>9</v>
      </c>
      <c r="Q253" s="120">
        <f t="shared" si="126"/>
        <v>3</v>
      </c>
      <c r="R253" s="132">
        <f t="shared" si="124"/>
        <v>18</v>
      </c>
      <c r="S253" s="138">
        <v>9</v>
      </c>
      <c r="T253" s="141">
        <v>12</v>
      </c>
      <c r="U253" s="143">
        <f t="shared" si="122"/>
        <v>139</v>
      </c>
      <c r="V253" s="260">
        <v>9</v>
      </c>
      <c r="W253" s="236"/>
      <c r="X253" s="268">
        <v>0.04</v>
      </c>
      <c r="Y253" s="147">
        <v>9</v>
      </c>
      <c r="Z253" s="150">
        <v>22</v>
      </c>
      <c r="AA253" s="153">
        <f t="shared" si="123"/>
        <v>270</v>
      </c>
    </row>
    <row r="254" spans="3:27">
      <c r="C254" s="382"/>
      <c r="D254" s="197">
        <v>10</v>
      </c>
      <c r="E254" s="200">
        <v>3</v>
      </c>
      <c r="F254" s="203">
        <f t="shared" si="118"/>
        <v>21</v>
      </c>
      <c r="G254" s="185">
        <v>10</v>
      </c>
      <c r="H254" s="188">
        <v>22</v>
      </c>
      <c r="I254" s="192">
        <f t="shared" si="119"/>
        <v>157</v>
      </c>
      <c r="J254" s="170">
        <v>10</v>
      </c>
      <c r="K254" s="177">
        <v>16</v>
      </c>
      <c r="L254" s="180">
        <f t="shared" si="120"/>
        <v>112</v>
      </c>
      <c r="M254" s="158">
        <v>10</v>
      </c>
      <c r="N254" s="162">
        <v>3</v>
      </c>
      <c r="O254" s="165">
        <f t="shared" si="121"/>
        <v>21</v>
      </c>
      <c r="P254" s="128">
        <v>10</v>
      </c>
      <c r="Q254" s="120">
        <f t="shared" si="126"/>
        <v>2</v>
      </c>
      <c r="R254" s="132">
        <f t="shared" si="124"/>
        <v>21</v>
      </c>
      <c r="S254" s="138">
        <v>10</v>
      </c>
      <c r="T254" s="141">
        <v>25</v>
      </c>
      <c r="U254" s="143">
        <f t="shared" si="122"/>
        <v>164</v>
      </c>
      <c r="V254" s="260">
        <v>10</v>
      </c>
      <c r="W254" s="236"/>
      <c r="X254" s="268">
        <v>0.04</v>
      </c>
      <c r="Y254" s="147">
        <v>10</v>
      </c>
      <c r="Z254" s="150">
        <v>45</v>
      </c>
      <c r="AA254" s="153">
        <f t="shared" si="123"/>
        <v>315</v>
      </c>
    </row>
    <row r="255" spans="3:27">
      <c r="C255" s="382"/>
      <c r="D255" s="197">
        <v>11</v>
      </c>
      <c r="E255" s="200">
        <v>2</v>
      </c>
      <c r="F255" s="203">
        <f t="shared" si="118"/>
        <v>23</v>
      </c>
      <c r="G255" s="185">
        <v>11</v>
      </c>
      <c r="H255" s="188">
        <v>12</v>
      </c>
      <c r="I255" s="192">
        <f t="shared" si="119"/>
        <v>169</v>
      </c>
      <c r="J255" s="170">
        <v>11</v>
      </c>
      <c r="K255" s="177">
        <v>8</v>
      </c>
      <c r="L255" s="180">
        <f t="shared" si="120"/>
        <v>120</v>
      </c>
      <c r="M255" s="158">
        <v>11</v>
      </c>
      <c r="N255" s="162">
        <v>2</v>
      </c>
      <c r="O255" s="165">
        <f t="shared" si="121"/>
        <v>23</v>
      </c>
      <c r="P255" s="128">
        <v>11</v>
      </c>
      <c r="Q255" s="120">
        <f t="shared" si="126"/>
        <v>3</v>
      </c>
      <c r="R255" s="132">
        <f t="shared" si="124"/>
        <v>23</v>
      </c>
      <c r="S255" s="138">
        <v>11</v>
      </c>
      <c r="T255" s="141">
        <v>12</v>
      </c>
      <c r="U255" s="143">
        <f t="shared" si="122"/>
        <v>176</v>
      </c>
      <c r="V255" s="260">
        <v>11</v>
      </c>
      <c r="W255" s="236"/>
      <c r="X255" s="268">
        <v>0.04</v>
      </c>
      <c r="Y255" s="147">
        <v>11</v>
      </c>
      <c r="Z255" s="150">
        <v>23</v>
      </c>
      <c r="AA255" s="153">
        <f t="shared" si="123"/>
        <v>338</v>
      </c>
    </row>
    <row r="256" spans="3:27">
      <c r="C256" s="382"/>
      <c r="D256" s="197">
        <v>12</v>
      </c>
      <c r="E256" s="200">
        <v>3</v>
      </c>
      <c r="F256" s="203">
        <f t="shared" si="118"/>
        <v>26</v>
      </c>
      <c r="G256" s="185">
        <v>12</v>
      </c>
      <c r="H256" s="188">
        <v>22</v>
      </c>
      <c r="I256" s="192">
        <f t="shared" si="119"/>
        <v>191</v>
      </c>
      <c r="J256" s="170">
        <v>12</v>
      </c>
      <c r="K256" s="177">
        <v>16</v>
      </c>
      <c r="L256" s="180">
        <f t="shared" si="120"/>
        <v>136</v>
      </c>
      <c r="M256" s="158">
        <v>12</v>
      </c>
      <c r="N256" s="162">
        <v>3</v>
      </c>
      <c r="O256" s="165">
        <f t="shared" si="121"/>
        <v>26</v>
      </c>
      <c r="P256" s="128">
        <v>12</v>
      </c>
      <c r="Q256" s="120">
        <f t="shared" si="126"/>
        <v>1</v>
      </c>
      <c r="R256" s="132">
        <f t="shared" si="124"/>
        <v>26</v>
      </c>
      <c r="S256" s="138">
        <v>12</v>
      </c>
      <c r="T256" s="141">
        <v>25</v>
      </c>
      <c r="U256" s="143">
        <f t="shared" si="122"/>
        <v>201</v>
      </c>
      <c r="V256" s="260">
        <v>12</v>
      </c>
      <c r="W256" s="236"/>
      <c r="X256" s="268">
        <v>0.04</v>
      </c>
      <c r="Y256" s="147">
        <v>12</v>
      </c>
      <c r="Z256" s="150">
        <v>45</v>
      </c>
      <c r="AA256" s="153">
        <f t="shared" si="123"/>
        <v>383</v>
      </c>
    </row>
    <row r="257" spans="3:27">
      <c r="C257" s="382"/>
      <c r="D257" s="197">
        <v>13</v>
      </c>
      <c r="E257" s="200">
        <v>1</v>
      </c>
      <c r="F257" s="203">
        <f t="shared" si="118"/>
        <v>27</v>
      </c>
      <c r="G257" s="185">
        <v>13</v>
      </c>
      <c r="H257" s="188">
        <v>11</v>
      </c>
      <c r="I257" s="192">
        <f t="shared" si="119"/>
        <v>202</v>
      </c>
      <c r="J257" s="170">
        <v>13</v>
      </c>
      <c r="K257" s="177">
        <v>8</v>
      </c>
      <c r="L257" s="180">
        <f t="shared" si="120"/>
        <v>144</v>
      </c>
      <c r="M257" s="158">
        <v>13</v>
      </c>
      <c r="N257" s="162">
        <v>1</v>
      </c>
      <c r="O257" s="165">
        <f t="shared" si="121"/>
        <v>27</v>
      </c>
      <c r="P257" s="128">
        <v>13</v>
      </c>
      <c r="Q257" s="120">
        <f t="shared" si="126"/>
        <v>3</v>
      </c>
      <c r="R257" s="132">
        <f t="shared" si="124"/>
        <v>27</v>
      </c>
      <c r="S257" s="138">
        <v>13</v>
      </c>
      <c r="T257" s="141">
        <v>12</v>
      </c>
      <c r="U257" s="143">
        <f t="shared" si="122"/>
        <v>213</v>
      </c>
      <c r="V257" s="260">
        <v>13</v>
      </c>
      <c r="W257" s="236"/>
      <c r="X257" s="268">
        <v>0.04</v>
      </c>
      <c r="Y257" s="147">
        <v>13</v>
      </c>
      <c r="Z257" s="150">
        <v>22</v>
      </c>
      <c r="AA257" s="153">
        <f t="shared" si="123"/>
        <v>405</v>
      </c>
    </row>
    <row r="258" spans="3:27">
      <c r="C258" s="382"/>
      <c r="D258" s="197">
        <v>14</v>
      </c>
      <c r="E258" s="200">
        <v>3</v>
      </c>
      <c r="F258" s="203">
        <f t="shared" si="118"/>
        <v>30</v>
      </c>
      <c r="G258" s="185">
        <v>14</v>
      </c>
      <c r="H258" s="188">
        <v>23</v>
      </c>
      <c r="I258" s="192">
        <f t="shared" si="119"/>
        <v>225</v>
      </c>
      <c r="J258" s="170">
        <v>14</v>
      </c>
      <c r="K258" s="177">
        <v>16</v>
      </c>
      <c r="L258" s="180">
        <f t="shared" si="120"/>
        <v>160</v>
      </c>
      <c r="M258" s="158">
        <v>14</v>
      </c>
      <c r="N258" s="162">
        <v>3</v>
      </c>
      <c r="O258" s="165">
        <f t="shared" si="121"/>
        <v>30</v>
      </c>
      <c r="P258" s="128">
        <v>14</v>
      </c>
      <c r="Q258" s="120">
        <f t="shared" si="126"/>
        <v>2</v>
      </c>
      <c r="R258" s="132">
        <f t="shared" si="124"/>
        <v>30</v>
      </c>
      <c r="S258" s="138">
        <v>14</v>
      </c>
      <c r="T258" s="141">
        <v>25</v>
      </c>
      <c r="U258" s="143">
        <f>SUM(U257+T258)</f>
        <v>238</v>
      </c>
      <c r="V258" s="260">
        <v>14</v>
      </c>
      <c r="W258" s="236"/>
      <c r="X258" s="268">
        <v>0.04</v>
      </c>
      <c r="Y258" s="147">
        <v>14</v>
      </c>
      <c r="Z258" s="150">
        <v>45</v>
      </c>
      <c r="AA258" s="153">
        <f t="shared" si="123"/>
        <v>450</v>
      </c>
    </row>
    <row r="259" spans="3:27">
      <c r="C259" s="382"/>
      <c r="D259" s="197">
        <v>15</v>
      </c>
      <c r="E259" s="200">
        <v>2</v>
      </c>
      <c r="F259" s="203">
        <f t="shared" si="118"/>
        <v>32</v>
      </c>
      <c r="G259" s="185">
        <v>15</v>
      </c>
      <c r="H259" s="189">
        <v>11</v>
      </c>
      <c r="I259" s="192">
        <f t="shared" si="119"/>
        <v>236</v>
      </c>
      <c r="J259" s="170">
        <v>15</v>
      </c>
      <c r="K259" s="177">
        <v>8</v>
      </c>
      <c r="L259" s="180">
        <f t="shared" si="120"/>
        <v>168</v>
      </c>
      <c r="M259" s="158">
        <v>15</v>
      </c>
      <c r="N259" s="162">
        <v>2</v>
      </c>
      <c r="O259" s="165">
        <f t="shared" si="121"/>
        <v>32</v>
      </c>
      <c r="P259" s="128">
        <v>15</v>
      </c>
      <c r="Q259" s="120">
        <f t="shared" si="126"/>
        <v>3</v>
      </c>
      <c r="R259" s="132">
        <f t="shared" si="124"/>
        <v>32</v>
      </c>
      <c r="S259" s="138">
        <v>15</v>
      </c>
      <c r="T259" s="141">
        <v>12</v>
      </c>
      <c r="U259" s="143">
        <f t="shared" ref="U259:U260" si="127">SUM(U258+T259)</f>
        <v>250</v>
      </c>
      <c r="V259" s="260">
        <v>15</v>
      </c>
      <c r="W259" s="236"/>
      <c r="X259" s="268">
        <v>0.04</v>
      </c>
      <c r="Y259" s="147">
        <v>15</v>
      </c>
      <c r="Z259" s="150">
        <v>23</v>
      </c>
      <c r="AA259" s="153">
        <f t="shared" si="123"/>
        <v>473</v>
      </c>
    </row>
    <row r="260" spans="3:27" ht="15.75" thickBot="1">
      <c r="C260" s="382"/>
      <c r="D260" s="93">
        <v>16</v>
      </c>
      <c r="E260" s="201">
        <v>1</v>
      </c>
      <c r="F260" s="204">
        <f t="shared" si="118"/>
        <v>33</v>
      </c>
      <c r="G260" s="90">
        <v>16</v>
      </c>
      <c r="H260" s="190">
        <v>11</v>
      </c>
      <c r="I260" s="193">
        <f t="shared" si="119"/>
        <v>247</v>
      </c>
      <c r="J260" s="174">
        <v>16</v>
      </c>
      <c r="K260" s="178">
        <v>8</v>
      </c>
      <c r="L260" s="180">
        <f t="shared" si="120"/>
        <v>176</v>
      </c>
      <c r="M260" s="160">
        <v>16</v>
      </c>
      <c r="N260" s="163">
        <v>1</v>
      </c>
      <c r="O260" s="166">
        <f t="shared" si="121"/>
        <v>33</v>
      </c>
      <c r="P260" s="129">
        <v>16</v>
      </c>
      <c r="Q260" s="113">
        <f t="shared" si="126"/>
        <v>1</v>
      </c>
      <c r="R260" s="133">
        <f>SUM(R259+Q260)</f>
        <v>33</v>
      </c>
      <c r="S260" s="139">
        <v>16</v>
      </c>
      <c r="T260" s="7">
        <v>13</v>
      </c>
      <c r="U260" s="143">
        <f t="shared" si="127"/>
        <v>263</v>
      </c>
      <c r="V260" s="265">
        <v>16</v>
      </c>
      <c r="W260" s="237"/>
      <c r="X260" s="269">
        <v>0.04</v>
      </c>
      <c r="Y260" s="148">
        <v>16</v>
      </c>
      <c r="Z260" s="151">
        <v>22</v>
      </c>
      <c r="AA260" s="154">
        <f t="shared" si="123"/>
        <v>495</v>
      </c>
    </row>
    <row r="261" spans="3:27" ht="15.75" thickBot="1">
      <c r="C261" s="382"/>
      <c r="D261" s="372" t="s">
        <v>186</v>
      </c>
      <c r="E261" s="373"/>
      <c r="F261" s="374"/>
      <c r="G261" s="372" t="s">
        <v>186</v>
      </c>
      <c r="H261" s="373"/>
      <c r="I261" s="374"/>
      <c r="J261" s="372" t="s">
        <v>186</v>
      </c>
      <c r="K261" s="373"/>
      <c r="L261" s="374"/>
      <c r="M261" s="372" t="s">
        <v>186</v>
      </c>
      <c r="N261" s="373"/>
      <c r="O261" s="374"/>
      <c r="P261" s="372" t="s">
        <v>186</v>
      </c>
      <c r="Q261" s="373"/>
      <c r="R261" s="374"/>
      <c r="S261" s="372" t="s">
        <v>186</v>
      </c>
      <c r="T261" s="373"/>
      <c r="U261" s="374"/>
      <c r="V261" s="372" t="s">
        <v>186</v>
      </c>
      <c r="W261" s="373"/>
      <c r="X261" s="374"/>
      <c r="Y261" s="372" t="s">
        <v>186</v>
      </c>
      <c r="Z261" s="373"/>
      <c r="AA261" s="374"/>
    </row>
    <row r="262" spans="3:27" ht="15.75" thickBot="1">
      <c r="C262" s="383"/>
      <c r="D262" s="373">
        <f>IF('!USE ME! !USE ME!'!$F21="CP 10",'MOD Functions'!F245,IF('!USE ME! !USE ME!'!$F21="CP 20",'MOD Functions'!F246,IF('!USE ME! !USE ME!'!$F21="CP 30",'MOD Functions'!F247,IF('!USE ME! !USE ME!'!$F21="CP 40",'MOD Functions'!F248,IF('!USE ME! !USE ME!'!$F21="CP 50",'MOD Functions'!F249,IF('!USE ME! !USE ME!'!$F21="CP 60",'MOD Functions'!F250,IF('!USE ME! !USE ME!'!$F21="CP 70",'MOD Functions'!F251,IF('!USE ME! !USE ME!'!$F21="CP 80",'MOD Functions'!F252,IF('!USE ME! !USE ME!'!$F21="CP 90",'MOD Functions'!F253,IF('!USE ME! !USE ME!'!$F21="CP 100",'MOD Functions'!F254,IF('!USE ME! !USE ME!'!$F21="CP 110",'MOD Functions'!F255,IF('!USE ME! !USE ME!'!$F21="CP 120",'MOD Functions'!F256,IF('!USE ME! !USE ME!'!$F21="CP 130",'MOD Functions'!F257,IF('!USE ME! !USE ME!'!$F21="CP 140",'MOD Functions'!F258,IF('!USE ME! !USE ME!'!$F21="CP 150",'MOD Functions'!F259,IF('!USE ME! !USE ME!'!$F21="CP 160",'MOD Functions'!F260,))))))))))))))))</f>
        <v>0</v>
      </c>
      <c r="E262" s="373"/>
      <c r="F262" s="374"/>
      <c r="G262" s="373">
        <f>IF('!USE ME! !USE ME!'!$F21="CP 10",'MOD Functions'!I245,IF('!USE ME! !USE ME!'!$F21="CP 20",'MOD Functions'!I246,IF('!USE ME! !USE ME!'!$F21="CP 30",'MOD Functions'!I247,IF('!USE ME! !USE ME!'!$F21="CP 40",'MOD Functions'!I248,IF('!USE ME! !USE ME!'!$F21="CP 50",'MOD Functions'!I249,IF('!USE ME! !USE ME!'!$F21="CP 60",'MOD Functions'!I250,IF('!USE ME! !USE ME!'!$F21="CP 70",'MOD Functions'!I251,IF('!USE ME! !USE ME!'!$F21="CP 80",'MOD Functions'!I252,IF('!USE ME! !USE ME!'!$F21="CP 90",'MOD Functions'!I253,IF('!USE ME! !USE ME!'!$F21="CP 100",'MOD Functions'!I254,IF('!USE ME! !USE ME!'!$F21="CP 110",'MOD Functions'!I255,IF('!USE ME! !USE ME!'!$F21="CP 120",'MOD Functions'!I256,IF('!USE ME! !USE ME!'!$F21="CP 130",'MOD Functions'!I257,IF('!USE ME! !USE ME!'!$F21="CP 140",'MOD Functions'!I258,IF('!USE ME! !USE ME!'!$F21="CP 150",'MOD Functions'!I259,IF('!USE ME! !USE ME!'!$F21="CP 160",'MOD Functions'!I260,))))))))))))))))</f>
        <v>0</v>
      </c>
      <c r="H262" s="373"/>
      <c r="I262" s="374"/>
      <c r="J262" s="373">
        <f>IF('!USE ME! !USE ME!'!$F21="CP 10",'MOD Functions'!L245,IF('!USE ME! !USE ME!'!$F21="CP 20",'MOD Functions'!L246,IF('!USE ME! !USE ME!'!$F21="CP 30",'MOD Functions'!L247,IF('!USE ME! !USE ME!'!$F21="CP 40",'MOD Functions'!L248,IF('!USE ME! !USE ME!'!$F21="CP 50",'MOD Functions'!L249,IF('!USE ME! !USE ME!'!$F21="CP 60",'MOD Functions'!L250,IF('!USE ME! !USE ME!'!$F21="CP 70",'MOD Functions'!L251,IF('!USE ME! !USE ME!'!$F21="CP 80",'MOD Functions'!L252,IF('!USE ME! !USE ME!'!$F21="CP 90",'MOD Functions'!L253,IF('!USE ME! !USE ME!'!$F21="CP 100",'MOD Functions'!L254,IF('!USE ME! !USE ME!'!$F21="CP 110",'MOD Functions'!L255,IF('!USE ME! !USE ME!'!$F21="CP 120",'MOD Functions'!L256,IF('!USE ME! !USE ME!'!$F21="CP 130",'MOD Functions'!L257,IF('!USE ME! !USE ME!'!$F21="CP 140",'MOD Functions'!L258,IF('!USE ME! !USE ME!'!$F21="CP 150",'MOD Functions'!L259,IF('!USE ME! !USE ME!'!$F21="CP 160",'MOD Functions'!L260,))))))))))))))))</f>
        <v>0</v>
      </c>
      <c r="K262" s="373"/>
      <c r="L262" s="374"/>
      <c r="M262" s="373">
        <f>IF('!USE ME! !USE ME!'!$F21="CP 10",'MOD Functions'!O245,IF('!USE ME! !USE ME!'!$F21="CP 20",'MOD Functions'!O246,IF('!USE ME! !USE ME!'!$F21="CP 30",'MOD Functions'!O247,IF('!USE ME! !USE ME!'!$F21="CP 40",'MOD Functions'!O248,IF('!USE ME! !USE ME!'!$F21="CP 50",'MOD Functions'!O249,IF('!USE ME! !USE ME!'!$F21="CP 60",'MOD Functions'!O250,IF('!USE ME! !USE ME!'!$F21="CP 70",'MOD Functions'!O251,IF('!USE ME! !USE ME!'!$F21="CP 80",'MOD Functions'!O252,IF('!USE ME! !USE ME!'!$F21="CP 90",'MOD Functions'!O253,IF('!USE ME! !USE ME!'!$F21="CP 100",'MOD Functions'!O254,IF('!USE ME! !USE ME!'!$F21="CP 110",'MOD Functions'!O255,IF('!USE ME! !USE ME!'!$F21="CP 120",'MOD Functions'!O256,IF('!USE ME! !USE ME!'!$F21="CP 130",'MOD Functions'!O257,IF('!USE ME! !USE ME!'!$F21="CP 140",'MOD Functions'!O258,IF('!USE ME! !USE ME!'!$F21="CP 150",'MOD Functions'!O259,IF('!USE ME! !USE ME!'!$F21="CP 160",'MOD Functions'!O260,))))))))))))))))</f>
        <v>0</v>
      </c>
      <c r="N262" s="373"/>
      <c r="O262" s="374"/>
      <c r="P262" s="373">
        <f>IF('!USE ME! !USE ME!'!$F21="CP 10",'MOD Functions'!R245,IF('!USE ME! !USE ME!'!$F21="CP 20",'MOD Functions'!R246,IF('!USE ME! !USE ME!'!$F21="CP 30",'MOD Functions'!R247,IF('!USE ME! !USE ME!'!$F21="CP 40",'MOD Functions'!R248,IF('!USE ME! !USE ME!'!$F21="CP 50",'MOD Functions'!R249,IF('!USE ME! !USE ME!'!$F21="CP 60",'MOD Functions'!R250,IF('!USE ME! !USE ME!'!$F21="CP 70",'MOD Functions'!R251,IF('!USE ME! !USE ME!'!$F21="CP 80",'MOD Functions'!R252,IF('!USE ME! !USE ME!'!$F21="CP 90",'MOD Functions'!R253,IF('!USE ME! !USE ME!'!$F21="CP 100",'MOD Functions'!R254,IF('!USE ME! !USE ME!'!$F21="CP 110",'MOD Functions'!R255,IF('!USE ME! !USE ME!'!$F21="CP 120",'MOD Functions'!R256,IF('!USE ME! !USE ME!'!$F21="CP 130",'MOD Functions'!R257,IF('!USE ME! !USE ME!'!$F21="CP 140",'MOD Functions'!R258,IF('!USE ME! !USE ME!'!$F21="CP 150",'MOD Functions'!R259,IF('!USE ME! !USE ME!'!$F21="CP 160",'MOD Functions'!R260,))))))))))))))))</f>
        <v>0</v>
      </c>
      <c r="Q262" s="373"/>
      <c r="R262" s="374"/>
      <c r="S262" s="373">
        <f>IF('!USE ME! !USE ME!'!$F21="CP 10",'MOD Functions'!U245,IF('!USE ME! !USE ME!'!$F21="CP 20",'MOD Functions'!U246,IF('!USE ME! !USE ME!'!$F21="CP 30",'MOD Functions'!U247,IF('!USE ME! !USE ME!'!$F21="CP 40",'MOD Functions'!U248,IF('!USE ME! !USE ME!'!$F21="CP 50",'MOD Functions'!U249,IF('!USE ME! !USE ME!'!$F21="CP 60",'MOD Functions'!U250,IF('!USE ME! !USE ME!'!$F21="CP 70",'MOD Functions'!U251,IF('!USE ME! !USE ME!'!$F21="CP 80",'MOD Functions'!U252,IF('!USE ME! !USE ME!'!$F21="CP 90",'MOD Functions'!U253,IF('!USE ME! !USE ME!'!$F21="CP 100",'MOD Functions'!U254,IF('!USE ME! !USE ME!'!$F21="CP 110",'MOD Functions'!U255,IF('!USE ME! !USE ME!'!$F21="CP 120",'MOD Functions'!U256,IF('!USE ME! !USE ME!'!$F21="CP 130",'MOD Functions'!U257,IF('!USE ME! !USE ME!'!$F21="CP 140",'MOD Functions'!U258,IF('!USE ME! !USE ME!'!$F21="CP 150",'MOD Functions'!U259,IF('!USE ME! !USE ME!'!$F21="CP 160",'MOD Functions'!U260,))))))))))))))))</f>
        <v>0</v>
      </c>
      <c r="T262" s="373"/>
      <c r="U262" s="374"/>
      <c r="V262" s="373">
        <f>IF('!USE ME! !USE ME!'!$F21="CP 10",'MOD Functions'!X245,IF('!USE ME! !USE ME!'!$F21="CP 20",'MOD Functions'!X246,IF('!USE ME! !USE ME!'!$F21="CP 30",'MOD Functions'!X247,IF('!USE ME! !USE ME!'!$F21="CP 40",'MOD Functions'!X248,IF('!USE ME! !USE ME!'!$F21="CP 50",'MOD Functions'!X249,IF('!USE ME! !USE ME!'!$F21="CP 60",'MOD Functions'!X250,IF('!USE ME! !USE ME!'!$F21="CP 70",'MOD Functions'!X251,IF('!USE ME! !USE ME!'!$F21="CP 80",'MOD Functions'!X252,IF('!USE ME! !USE ME!'!$F21="CP 90",'MOD Functions'!X253,IF('!USE ME! !USE ME!'!$F21="CP 100",'MOD Functions'!X254,IF('!USE ME! !USE ME!'!$F21="CP 110",'MOD Functions'!X255,IF('!USE ME! !USE ME!'!$F21="CP 120",'MOD Functions'!X256,IF('!USE ME! !USE ME!'!$F21="CP 130",'MOD Functions'!X257,IF('!USE ME! !USE ME!'!$F21="CP 140",'MOD Functions'!X258,IF('!USE ME! !USE ME!'!$F21="CP 150",'MOD Functions'!X259,IF('!USE ME! !USE ME!'!$F21="CP 160",'MOD Functions'!X260,))))))))))))))))</f>
        <v>0</v>
      </c>
      <c r="W262" s="373"/>
      <c r="X262" s="374"/>
      <c r="Y262" s="373">
        <f>IF('!USE ME! !USE ME!'!$F21="CP 10",'MOD Functions'!AA245,IF('!USE ME! !USE ME!'!$F21="CP 20",'MOD Functions'!AA246,IF('!USE ME! !USE ME!'!$F21="CP 30",'MOD Functions'!AA247,IF('!USE ME! !USE ME!'!$F21="CP 40",'MOD Functions'!AA248,IF('!USE ME! !USE ME!'!$F21="CP 50",'MOD Functions'!AA249,IF('!USE ME! !USE ME!'!$F21="CP 60",'MOD Functions'!AA250,IF('!USE ME! !USE ME!'!$F21="CP 70",'MOD Functions'!AA251,IF('!USE ME! !USE ME!'!$F21="CP 80",'MOD Functions'!AA252,IF('!USE ME! !USE ME!'!$F21="CP 90",'MOD Functions'!AA253,IF('!USE ME! !USE ME!'!$F21="CP 100",'MOD Functions'!AA254,IF('!USE ME! !USE ME!'!$F21="CP 110",'MOD Functions'!AA255,IF('!USE ME! !USE ME!'!$F21="CP 120",'MOD Functions'!AA256,IF('!USE ME! !USE ME!'!$F21="CP 130",'MOD Functions'!AA257,IF('!USE ME! !USE ME!'!$F21="CP 140",'MOD Functions'!AA258,IF('!USE ME! !USE ME!'!$F21="CP 150",'MOD Functions'!AA259,IF('!USE ME! !USE ME!'!$F21="CP 160",'MOD Functions'!AA260,))))))))))))))))</f>
        <v>0</v>
      </c>
      <c r="Z262" s="373"/>
      <c r="AA262" s="374"/>
    </row>
    <row r="263" spans="3:27" ht="15.75" thickBot="1">
      <c r="C263" s="381" t="s">
        <v>190</v>
      </c>
      <c r="D263" s="379" t="s">
        <v>167</v>
      </c>
      <c r="E263" s="379"/>
      <c r="F263" s="380"/>
      <c r="G263" s="377" t="s">
        <v>168</v>
      </c>
      <c r="H263" s="376"/>
      <c r="I263" s="378"/>
      <c r="J263" s="377" t="s">
        <v>169</v>
      </c>
      <c r="K263" s="376"/>
      <c r="L263" s="378"/>
      <c r="M263" s="377" t="s">
        <v>170</v>
      </c>
      <c r="N263" s="376"/>
      <c r="O263" s="378"/>
      <c r="P263" s="377" t="s">
        <v>171</v>
      </c>
      <c r="Q263" s="376"/>
      <c r="R263" s="378"/>
      <c r="S263" s="377" t="s">
        <v>172</v>
      </c>
      <c r="T263" s="376"/>
      <c r="U263" s="378"/>
      <c r="V263" s="376" t="s">
        <v>173</v>
      </c>
      <c r="W263" s="376"/>
      <c r="X263" s="376"/>
      <c r="Y263" s="377" t="s">
        <v>174</v>
      </c>
      <c r="Z263" s="376"/>
      <c r="AA263" s="378"/>
    </row>
    <row r="264" spans="3:27" ht="15.75" thickBot="1">
      <c r="C264" s="382"/>
      <c r="D264" s="195" t="s">
        <v>183</v>
      </c>
      <c r="E264" s="195" t="s">
        <v>184</v>
      </c>
      <c r="F264" s="195" t="s">
        <v>185</v>
      </c>
      <c r="G264" s="183" t="s">
        <v>183</v>
      </c>
      <c r="H264" s="183" t="s">
        <v>184</v>
      </c>
      <c r="I264" s="183" t="s">
        <v>185</v>
      </c>
      <c r="J264" s="172" t="s">
        <v>183</v>
      </c>
      <c r="K264" s="172" t="s">
        <v>184</v>
      </c>
      <c r="L264" s="172" t="s">
        <v>185</v>
      </c>
      <c r="M264" s="156" t="s">
        <v>183</v>
      </c>
      <c r="N264" s="156" t="s">
        <v>184</v>
      </c>
      <c r="O264" s="156" t="s">
        <v>185</v>
      </c>
      <c r="P264" s="126" t="s">
        <v>183</v>
      </c>
      <c r="Q264" s="126" t="s">
        <v>184</v>
      </c>
      <c r="R264" s="126" t="s">
        <v>185</v>
      </c>
      <c r="S264" s="136" t="s">
        <v>183</v>
      </c>
      <c r="T264" s="136" t="s">
        <v>184</v>
      </c>
      <c r="U264" s="136" t="s">
        <v>185</v>
      </c>
      <c r="V264" s="262" t="s">
        <v>183</v>
      </c>
      <c r="W264" s="262" t="s">
        <v>184</v>
      </c>
      <c r="X264" s="262" t="s">
        <v>185</v>
      </c>
      <c r="Y264" s="145" t="s">
        <v>183</v>
      </c>
      <c r="Z264" s="145" t="s">
        <v>184</v>
      </c>
      <c r="AA264" s="145" t="s">
        <v>185</v>
      </c>
    </row>
    <row r="265" spans="3:27">
      <c r="C265" s="382"/>
      <c r="D265" s="196">
        <v>1</v>
      </c>
      <c r="E265" s="199">
        <v>0</v>
      </c>
      <c r="F265" s="202"/>
      <c r="G265" s="184">
        <v>1</v>
      </c>
      <c r="H265" s="187">
        <v>0</v>
      </c>
      <c r="I265" s="191"/>
      <c r="J265" s="173">
        <v>1</v>
      </c>
      <c r="K265" s="175">
        <v>0</v>
      </c>
      <c r="L265" s="181"/>
      <c r="M265" s="157">
        <v>1</v>
      </c>
      <c r="N265" s="161">
        <v>0</v>
      </c>
      <c r="O265" s="164"/>
      <c r="P265" s="127">
        <v>1</v>
      </c>
      <c r="Q265" s="130">
        <f>IF(MOD(P265,4)=1,3,IF(MOD(P265,4)=0,1,MOD(P265,4)))</f>
        <v>3</v>
      </c>
      <c r="R265" s="134"/>
      <c r="S265" s="137">
        <v>1</v>
      </c>
      <c r="T265" s="140">
        <v>0</v>
      </c>
      <c r="U265" s="142"/>
      <c r="V265" s="264">
        <v>1</v>
      </c>
      <c r="W265" s="266"/>
      <c r="X265" s="267">
        <v>0.04</v>
      </c>
      <c r="Y265" s="146">
        <v>1</v>
      </c>
      <c r="Z265" s="149">
        <v>0</v>
      </c>
      <c r="AA265" s="152"/>
    </row>
    <row r="266" spans="3:27">
      <c r="C266" s="382"/>
      <c r="D266" s="197">
        <v>2</v>
      </c>
      <c r="E266" s="200">
        <v>3</v>
      </c>
      <c r="F266" s="203">
        <f>SUM(F265+E266)</f>
        <v>3</v>
      </c>
      <c r="G266" s="185">
        <v>2</v>
      </c>
      <c r="H266" s="188">
        <v>22</v>
      </c>
      <c r="I266" s="192">
        <f>SUM(I265+H266)</f>
        <v>22</v>
      </c>
      <c r="J266" s="170">
        <v>2</v>
      </c>
      <c r="K266" s="176">
        <v>16</v>
      </c>
      <c r="L266" s="180">
        <f>SUM(L265+K266)</f>
        <v>16</v>
      </c>
      <c r="M266" s="158">
        <v>2</v>
      </c>
      <c r="N266" s="162">
        <v>3</v>
      </c>
      <c r="O266" s="165">
        <f>SUM(O265+N266)</f>
        <v>3</v>
      </c>
      <c r="P266" s="128">
        <v>2</v>
      </c>
      <c r="Q266" s="120">
        <f>IF(MOD(P266,4)=1,3,IF(MOD(P266,4)=0,1,MOD(P266,4)))</f>
        <v>2</v>
      </c>
      <c r="R266" s="132">
        <f>SUM(R265+Q265)</f>
        <v>3</v>
      </c>
      <c r="S266" s="138">
        <v>2</v>
      </c>
      <c r="T266" s="141">
        <v>15</v>
      </c>
      <c r="U266" s="143">
        <f>SUM(U265+T266)</f>
        <v>15</v>
      </c>
      <c r="V266" s="260">
        <v>2</v>
      </c>
      <c r="W266" s="236"/>
      <c r="X266" s="268">
        <v>0.04</v>
      </c>
      <c r="Y266" s="147">
        <v>2</v>
      </c>
      <c r="Z266" s="150">
        <v>45</v>
      </c>
      <c r="AA266" s="152">
        <f>SUM(AA265+Z266)</f>
        <v>45</v>
      </c>
    </row>
    <row r="267" spans="3:27">
      <c r="C267" s="382"/>
      <c r="D267" s="197">
        <v>3</v>
      </c>
      <c r="E267" s="200">
        <v>2</v>
      </c>
      <c r="F267" s="203">
        <f t="shared" ref="F267:F280" si="128">SUM(F266+E267)</f>
        <v>5</v>
      </c>
      <c r="G267" s="185">
        <v>3</v>
      </c>
      <c r="H267" s="188">
        <v>12</v>
      </c>
      <c r="I267" s="192">
        <f t="shared" ref="I267:I280" si="129">SUM(I266+H267)</f>
        <v>34</v>
      </c>
      <c r="J267" s="170">
        <v>3</v>
      </c>
      <c r="K267" s="177">
        <v>8</v>
      </c>
      <c r="L267" s="180">
        <f t="shared" ref="L267:L280" si="130">SUM(L266+K267)</f>
        <v>24</v>
      </c>
      <c r="M267" s="158">
        <v>3</v>
      </c>
      <c r="N267" s="162">
        <v>2</v>
      </c>
      <c r="O267" s="165">
        <f t="shared" ref="O267:O280" si="131">SUM(O266+N267)</f>
        <v>5</v>
      </c>
      <c r="P267" s="128">
        <v>3</v>
      </c>
      <c r="Q267" s="120">
        <f>IF(MOD(P267,4)=1,3,IF(MOD(P267,4)=0,1,MOD(P267,4)))</f>
        <v>3</v>
      </c>
      <c r="R267" s="132">
        <f>SUM(R266+Q266)</f>
        <v>5</v>
      </c>
      <c r="S267" s="138">
        <v>3</v>
      </c>
      <c r="T267" s="141">
        <v>13</v>
      </c>
      <c r="U267" s="143">
        <f t="shared" ref="U267:U277" si="132">SUM(U266+T267)</f>
        <v>28</v>
      </c>
      <c r="V267" s="260">
        <v>3</v>
      </c>
      <c r="W267" s="236"/>
      <c r="X267" s="268">
        <v>0.04</v>
      </c>
      <c r="Y267" s="147">
        <v>3</v>
      </c>
      <c r="Z267" s="150">
        <v>23</v>
      </c>
      <c r="AA267" s="153">
        <f t="shared" ref="AA267:AA280" si="133">SUM(AA266+Z267)</f>
        <v>68</v>
      </c>
    </row>
    <row r="268" spans="3:27">
      <c r="C268" s="382"/>
      <c r="D268" s="197">
        <v>4</v>
      </c>
      <c r="E268" s="200">
        <v>3</v>
      </c>
      <c r="F268" s="203">
        <f t="shared" si="128"/>
        <v>8</v>
      </c>
      <c r="G268" s="185">
        <v>4</v>
      </c>
      <c r="H268" s="188">
        <v>22</v>
      </c>
      <c r="I268" s="192">
        <f t="shared" si="129"/>
        <v>56</v>
      </c>
      <c r="J268" s="170">
        <v>4</v>
      </c>
      <c r="K268" s="177">
        <v>16</v>
      </c>
      <c r="L268" s="180">
        <f t="shared" si="130"/>
        <v>40</v>
      </c>
      <c r="M268" s="158">
        <v>4</v>
      </c>
      <c r="N268" s="162">
        <v>3</v>
      </c>
      <c r="O268" s="165">
        <f t="shared" si="131"/>
        <v>8</v>
      </c>
      <c r="P268" s="128">
        <v>4</v>
      </c>
      <c r="Q268" s="120">
        <f>IF(MOD(P268,4)=1,3,IF(MOD(P268,4)=0,1,MOD(P268,4)))</f>
        <v>1</v>
      </c>
      <c r="R268" s="132">
        <f t="shared" ref="R268:R279" si="134">SUM(R267+Q267)</f>
        <v>8</v>
      </c>
      <c r="S268" s="138">
        <v>4</v>
      </c>
      <c r="T268" s="141">
        <v>24</v>
      </c>
      <c r="U268" s="143">
        <f t="shared" si="132"/>
        <v>52</v>
      </c>
      <c r="V268" s="260">
        <v>4</v>
      </c>
      <c r="W268" s="236"/>
      <c r="X268" s="268">
        <v>0.04</v>
      </c>
      <c r="Y268" s="147">
        <v>4</v>
      </c>
      <c r="Z268" s="150">
        <v>45</v>
      </c>
      <c r="AA268" s="153">
        <f t="shared" si="133"/>
        <v>113</v>
      </c>
    </row>
    <row r="269" spans="3:27">
      <c r="C269" s="382"/>
      <c r="D269" s="197">
        <v>5</v>
      </c>
      <c r="E269" s="200">
        <v>1</v>
      </c>
      <c r="F269" s="203">
        <f t="shared" si="128"/>
        <v>9</v>
      </c>
      <c r="G269" s="185">
        <v>5</v>
      </c>
      <c r="H269" s="188">
        <v>11</v>
      </c>
      <c r="I269" s="192">
        <f t="shared" si="129"/>
        <v>67</v>
      </c>
      <c r="J269" s="170">
        <v>5</v>
      </c>
      <c r="K269" s="177">
        <v>8</v>
      </c>
      <c r="L269" s="180">
        <f t="shared" si="130"/>
        <v>48</v>
      </c>
      <c r="M269" s="158">
        <v>5</v>
      </c>
      <c r="N269" s="162">
        <v>1</v>
      </c>
      <c r="O269" s="165">
        <f t="shared" si="131"/>
        <v>9</v>
      </c>
      <c r="P269" s="128">
        <v>5</v>
      </c>
      <c r="Q269" s="120">
        <f t="shared" ref="Q269:Q271" si="135">IF(MOD(P269,4)=1,3,IF(MOD(P269,4)=0,1,MOD(P269,4)))</f>
        <v>3</v>
      </c>
      <c r="R269" s="132">
        <f t="shared" si="134"/>
        <v>9</v>
      </c>
      <c r="S269" s="138">
        <v>5</v>
      </c>
      <c r="T269" s="141">
        <v>13</v>
      </c>
      <c r="U269" s="143">
        <f t="shared" si="132"/>
        <v>65</v>
      </c>
      <c r="V269" s="260">
        <v>5</v>
      </c>
      <c r="W269" s="236"/>
      <c r="X269" s="268">
        <v>0.04</v>
      </c>
      <c r="Y269" s="147">
        <v>5</v>
      </c>
      <c r="Z269" s="150">
        <v>22</v>
      </c>
      <c r="AA269" s="153">
        <f t="shared" si="133"/>
        <v>135</v>
      </c>
    </row>
    <row r="270" spans="3:27">
      <c r="C270" s="382"/>
      <c r="D270" s="197">
        <v>6</v>
      </c>
      <c r="E270" s="200">
        <v>3</v>
      </c>
      <c r="F270" s="203">
        <f t="shared" si="128"/>
        <v>12</v>
      </c>
      <c r="G270" s="185">
        <v>6</v>
      </c>
      <c r="H270" s="188">
        <v>23</v>
      </c>
      <c r="I270" s="192">
        <f t="shared" si="129"/>
        <v>90</v>
      </c>
      <c r="J270" s="170">
        <v>6</v>
      </c>
      <c r="K270" s="177">
        <v>16</v>
      </c>
      <c r="L270" s="180">
        <f t="shared" si="130"/>
        <v>64</v>
      </c>
      <c r="M270" s="158">
        <v>6</v>
      </c>
      <c r="N270" s="162">
        <v>3</v>
      </c>
      <c r="O270" s="165">
        <f t="shared" si="131"/>
        <v>12</v>
      </c>
      <c r="P270" s="128">
        <v>6</v>
      </c>
      <c r="Q270" s="120">
        <f t="shared" si="135"/>
        <v>2</v>
      </c>
      <c r="R270" s="132">
        <f t="shared" si="134"/>
        <v>12</v>
      </c>
      <c r="S270" s="138">
        <v>6</v>
      </c>
      <c r="T270" s="141">
        <v>24</v>
      </c>
      <c r="U270" s="143">
        <f t="shared" si="132"/>
        <v>89</v>
      </c>
      <c r="V270" s="260">
        <v>6</v>
      </c>
      <c r="W270" s="236"/>
      <c r="X270" s="268">
        <v>0.04</v>
      </c>
      <c r="Y270" s="147">
        <v>6</v>
      </c>
      <c r="Z270" s="150">
        <v>45</v>
      </c>
      <c r="AA270" s="153">
        <f t="shared" si="133"/>
        <v>180</v>
      </c>
    </row>
    <row r="271" spans="3:27">
      <c r="C271" s="382"/>
      <c r="D271" s="197">
        <v>7</v>
      </c>
      <c r="E271" s="200">
        <v>2</v>
      </c>
      <c r="F271" s="203">
        <f t="shared" si="128"/>
        <v>14</v>
      </c>
      <c r="G271" s="185">
        <v>7</v>
      </c>
      <c r="H271" s="188">
        <v>11</v>
      </c>
      <c r="I271" s="192">
        <f t="shared" si="129"/>
        <v>101</v>
      </c>
      <c r="J271" s="170">
        <v>7</v>
      </c>
      <c r="K271" s="177">
        <v>8</v>
      </c>
      <c r="L271" s="180">
        <f t="shared" si="130"/>
        <v>72</v>
      </c>
      <c r="M271" s="158">
        <v>7</v>
      </c>
      <c r="N271" s="162">
        <v>2</v>
      </c>
      <c r="O271" s="165">
        <f t="shared" si="131"/>
        <v>14</v>
      </c>
      <c r="P271" s="128">
        <v>7</v>
      </c>
      <c r="Q271" s="120">
        <f t="shared" si="135"/>
        <v>3</v>
      </c>
      <c r="R271" s="132">
        <f t="shared" si="134"/>
        <v>14</v>
      </c>
      <c r="S271" s="138">
        <v>7</v>
      </c>
      <c r="T271" s="141">
        <v>13</v>
      </c>
      <c r="U271" s="143">
        <f t="shared" si="132"/>
        <v>102</v>
      </c>
      <c r="V271" s="260">
        <v>7</v>
      </c>
      <c r="W271" s="236"/>
      <c r="X271" s="268">
        <v>0.04</v>
      </c>
      <c r="Y271" s="147">
        <v>7</v>
      </c>
      <c r="Z271" s="150">
        <v>23</v>
      </c>
      <c r="AA271" s="153">
        <f t="shared" si="133"/>
        <v>203</v>
      </c>
    </row>
    <row r="272" spans="3:27">
      <c r="C272" s="382"/>
      <c r="D272" s="197">
        <v>8</v>
      </c>
      <c r="E272" s="200">
        <v>3</v>
      </c>
      <c r="F272" s="203">
        <f t="shared" si="128"/>
        <v>17</v>
      </c>
      <c r="G272" s="185">
        <v>8</v>
      </c>
      <c r="H272" s="188">
        <v>23</v>
      </c>
      <c r="I272" s="192">
        <f t="shared" si="129"/>
        <v>124</v>
      </c>
      <c r="J272" s="170">
        <v>8</v>
      </c>
      <c r="K272" s="177">
        <v>16</v>
      </c>
      <c r="L272" s="180">
        <f t="shared" si="130"/>
        <v>88</v>
      </c>
      <c r="M272" s="158">
        <v>8</v>
      </c>
      <c r="N272" s="162">
        <v>3</v>
      </c>
      <c r="O272" s="165">
        <f t="shared" si="131"/>
        <v>17</v>
      </c>
      <c r="P272" s="128">
        <v>8</v>
      </c>
      <c r="Q272" s="120">
        <f t="shared" ref="Q272:Q280" si="136">IF(MOD(P272,4)=1,3,IF(MOD(P272,4)=0,1,MOD(P272,4)))</f>
        <v>1</v>
      </c>
      <c r="R272" s="132">
        <f t="shared" si="134"/>
        <v>17</v>
      </c>
      <c r="S272" s="138">
        <v>8</v>
      </c>
      <c r="T272" s="141">
        <v>25</v>
      </c>
      <c r="U272" s="143">
        <f t="shared" si="132"/>
        <v>127</v>
      </c>
      <c r="V272" s="260">
        <v>8</v>
      </c>
      <c r="W272" s="236"/>
      <c r="X272" s="268">
        <v>0.04</v>
      </c>
      <c r="Y272" s="147">
        <v>8</v>
      </c>
      <c r="Z272" s="150">
        <v>45</v>
      </c>
      <c r="AA272" s="153">
        <f t="shared" si="133"/>
        <v>248</v>
      </c>
    </row>
    <row r="273" spans="3:27">
      <c r="C273" s="382"/>
      <c r="D273" s="197">
        <v>9</v>
      </c>
      <c r="E273" s="200">
        <v>1</v>
      </c>
      <c r="F273" s="203">
        <f>SUM(F272+E273)</f>
        <v>18</v>
      </c>
      <c r="G273" s="185">
        <v>9</v>
      </c>
      <c r="H273" s="188">
        <v>11</v>
      </c>
      <c r="I273" s="192">
        <f t="shared" si="129"/>
        <v>135</v>
      </c>
      <c r="J273" s="170">
        <v>9</v>
      </c>
      <c r="K273" s="177">
        <v>8</v>
      </c>
      <c r="L273" s="180">
        <f t="shared" si="130"/>
        <v>96</v>
      </c>
      <c r="M273" s="158">
        <v>9</v>
      </c>
      <c r="N273" s="162">
        <v>1</v>
      </c>
      <c r="O273" s="165">
        <f t="shared" si="131"/>
        <v>18</v>
      </c>
      <c r="P273" s="128">
        <v>9</v>
      </c>
      <c r="Q273" s="120">
        <f t="shared" si="136"/>
        <v>3</v>
      </c>
      <c r="R273" s="132">
        <f t="shared" si="134"/>
        <v>18</v>
      </c>
      <c r="S273" s="138">
        <v>9</v>
      </c>
      <c r="T273" s="141">
        <v>12</v>
      </c>
      <c r="U273" s="143">
        <f t="shared" si="132"/>
        <v>139</v>
      </c>
      <c r="V273" s="260">
        <v>9</v>
      </c>
      <c r="W273" s="236"/>
      <c r="X273" s="268">
        <v>0.04</v>
      </c>
      <c r="Y273" s="147">
        <v>9</v>
      </c>
      <c r="Z273" s="150">
        <v>22</v>
      </c>
      <c r="AA273" s="153">
        <f t="shared" si="133"/>
        <v>270</v>
      </c>
    </row>
    <row r="274" spans="3:27">
      <c r="C274" s="382"/>
      <c r="D274" s="197">
        <v>10</v>
      </c>
      <c r="E274" s="200">
        <v>3</v>
      </c>
      <c r="F274" s="203">
        <f t="shared" si="128"/>
        <v>21</v>
      </c>
      <c r="G274" s="185">
        <v>10</v>
      </c>
      <c r="H274" s="188">
        <v>22</v>
      </c>
      <c r="I274" s="192">
        <f t="shared" si="129"/>
        <v>157</v>
      </c>
      <c r="J274" s="170">
        <v>10</v>
      </c>
      <c r="K274" s="177">
        <v>16</v>
      </c>
      <c r="L274" s="180">
        <f t="shared" si="130"/>
        <v>112</v>
      </c>
      <c r="M274" s="158">
        <v>10</v>
      </c>
      <c r="N274" s="162">
        <v>3</v>
      </c>
      <c r="O274" s="165">
        <f t="shared" si="131"/>
        <v>21</v>
      </c>
      <c r="P274" s="128">
        <v>10</v>
      </c>
      <c r="Q274" s="120">
        <f t="shared" si="136"/>
        <v>2</v>
      </c>
      <c r="R274" s="132">
        <f t="shared" si="134"/>
        <v>21</v>
      </c>
      <c r="S274" s="138">
        <v>10</v>
      </c>
      <c r="T274" s="141">
        <v>25</v>
      </c>
      <c r="U274" s="143">
        <f t="shared" si="132"/>
        <v>164</v>
      </c>
      <c r="V274" s="260">
        <v>10</v>
      </c>
      <c r="W274" s="236"/>
      <c r="X274" s="268">
        <v>0.04</v>
      </c>
      <c r="Y274" s="147">
        <v>10</v>
      </c>
      <c r="Z274" s="150">
        <v>45</v>
      </c>
      <c r="AA274" s="153">
        <f t="shared" si="133"/>
        <v>315</v>
      </c>
    </row>
    <row r="275" spans="3:27">
      <c r="C275" s="382"/>
      <c r="D275" s="197">
        <v>11</v>
      </c>
      <c r="E275" s="200">
        <v>2</v>
      </c>
      <c r="F275" s="203">
        <f t="shared" si="128"/>
        <v>23</v>
      </c>
      <c r="G275" s="185">
        <v>11</v>
      </c>
      <c r="H275" s="188">
        <v>12</v>
      </c>
      <c r="I275" s="192">
        <f t="shared" si="129"/>
        <v>169</v>
      </c>
      <c r="J275" s="170">
        <v>11</v>
      </c>
      <c r="K275" s="177">
        <v>8</v>
      </c>
      <c r="L275" s="180">
        <f t="shared" si="130"/>
        <v>120</v>
      </c>
      <c r="M275" s="158">
        <v>11</v>
      </c>
      <c r="N275" s="162">
        <v>2</v>
      </c>
      <c r="O275" s="165">
        <f t="shared" si="131"/>
        <v>23</v>
      </c>
      <c r="P275" s="128">
        <v>11</v>
      </c>
      <c r="Q275" s="120">
        <f t="shared" si="136"/>
        <v>3</v>
      </c>
      <c r="R275" s="132">
        <f t="shared" si="134"/>
        <v>23</v>
      </c>
      <c r="S275" s="138">
        <v>11</v>
      </c>
      <c r="T275" s="141">
        <v>12</v>
      </c>
      <c r="U275" s="143">
        <f t="shared" si="132"/>
        <v>176</v>
      </c>
      <c r="V275" s="260">
        <v>11</v>
      </c>
      <c r="W275" s="236"/>
      <c r="X275" s="268">
        <v>0.04</v>
      </c>
      <c r="Y275" s="147">
        <v>11</v>
      </c>
      <c r="Z275" s="150">
        <v>23</v>
      </c>
      <c r="AA275" s="153">
        <f t="shared" si="133"/>
        <v>338</v>
      </c>
    </row>
    <row r="276" spans="3:27">
      <c r="C276" s="382"/>
      <c r="D276" s="197">
        <v>12</v>
      </c>
      <c r="E276" s="200">
        <v>3</v>
      </c>
      <c r="F276" s="203">
        <f t="shared" si="128"/>
        <v>26</v>
      </c>
      <c r="G276" s="185">
        <v>12</v>
      </c>
      <c r="H276" s="188">
        <v>22</v>
      </c>
      <c r="I276" s="192">
        <f t="shared" si="129"/>
        <v>191</v>
      </c>
      <c r="J276" s="170">
        <v>12</v>
      </c>
      <c r="K276" s="177">
        <v>16</v>
      </c>
      <c r="L276" s="180">
        <f t="shared" si="130"/>
        <v>136</v>
      </c>
      <c r="M276" s="158">
        <v>12</v>
      </c>
      <c r="N276" s="162">
        <v>3</v>
      </c>
      <c r="O276" s="165">
        <f t="shared" si="131"/>
        <v>26</v>
      </c>
      <c r="P276" s="128">
        <v>12</v>
      </c>
      <c r="Q276" s="120">
        <f t="shared" si="136"/>
        <v>1</v>
      </c>
      <c r="R276" s="132">
        <f t="shared" si="134"/>
        <v>26</v>
      </c>
      <c r="S276" s="138">
        <v>12</v>
      </c>
      <c r="T276" s="141">
        <v>25</v>
      </c>
      <c r="U276" s="143">
        <f t="shared" si="132"/>
        <v>201</v>
      </c>
      <c r="V276" s="260">
        <v>12</v>
      </c>
      <c r="W276" s="236"/>
      <c r="X276" s="268">
        <v>0.04</v>
      </c>
      <c r="Y276" s="147">
        <v>12</v>
      </c>
      <c r="Z276" s="150">
        <v>45</v>
      </c>
      <c r="AA276" s="153">
        <f t="shared" si="133"/>
        <v>383</v>
      </c>
    </row>
    <row r="277" spans="3:27">
      <c r="C277" s="382"/>
      <c r="D277" s="197">
        <v>13</v>
      </c>
      <c r="E277" s="200">
        <v>1</v>
      </c>
      <c r="F277" s="203">
        <f t="shared" si="128"/>
        <v>27</v>
      </c>
      <c r="G277" s="185">
        <v>13</v>
      </c>
      <c r="H277" s="188">
        <v>11</v>
      </c>
      <c r="I277" s="192">
        <f t="shared" si="129"/>
        <v>202</v>
      </c>
      <c r="J277" s="170">
        <v>13</v>
      </c>
      <c r="K277" s="177">
        <v>8</v>
      </c>
      <c r="L277" s="180">
        <f t="shared" si="130"/>
        <v>144</v>
      </c>
      <c r="M277" s="158">
        <v>13</v>
      </c>
      <c r="N277" s="162">
        <v>1</v>
      </c>
      <c r="O277" s="165">
        <f t="shared" si="131"/>
        <v>27</v>
      </c>
      <c r="P277" s="128">
        <v>13</v>
      </c>
      <c r="Q277" s="120">
        <f t="shared" si="136"/>
        <v>3</v>
      </c>
      <c r="R277" s="132">
        <f t="shared" si="134"/>
        <v>27</v>
      </c>
      <c r="S277" s="138">
        <v>13</v>
      </c>
      <c r="T277" s="141">
        <v>12</v>
      </c>
      <c r="U277" s="143">
        <f t="shared" si="132"/>
        <v>213</v>
      </c>
      <c r="V277" s="260">
        <v>13</v>
      </c>
      <c r="W277" s="236"/>
      <c r="X277" s="268">
        <v>0.04</v>
      </c>
      <c r="Y277" s="147">
        <v>13</v>
      </c>
      <c r="Z277" s="150">
        <v>22</v>
      </c>
      <c r="AA277" s="153">
        <f t="shared" si="133"/>
        <v>405</v>
      </c>
    </row>
    <row r="278" spans="3:27">
      <c r="C278" s="382"/>
      <c r="D278" s="197">
        <v>14</v>
      </c>
      <c r="E278" s="200">
        <v>3</v>
      </c>
      <c r="F278" s="203">
        <f t="shared" si="128"/>
        <v>30</v>
      </c>
      <c r="G278" s="185">
        <v>14</v>
      </c>
      <c r="H278" s="188">
        <v>23</v>
      </c>
      <c r="I278" s="192">
        <f t="shared" si="129"/>
        <v>225</v>
      </c>
      <c r="J278" s="170">
        <v>14</v>
      </c>
      <c r="K278" s="177">
        <v>16</v>
      </c>
      <c r="L278" s="180">
        <f t="shared" si="130"/>
        <v>160</v>
      </c>
      <c r="M278" s="158">
        <v>14</v>
      </c>
      <c r="N278" s="162">
        <v>3</v>
      </c>
      <c r="O278" s="165">
        <f t="shared" si="131"/>
        <v>30</v>
      </c>
      <c r="P278" s="128">
        <v>14</v>
      </c>
      <c r="Q278" s="120">
        <f t="shared" si="136"/>
        <v>2</v>
      </c>
      <c r="R278" s="132">
        <f t="shared" si="134"/>
        <v>30</v>
      </c>
      <c r="S278" s="138">
        <v>14</v>
      </c>
      <c r="T278" s="141">
        <v>25</v>
      </c>
      <c r="U278" s="143">
        <f>SUM(U277+T278)</f>
        <v>238</v>
      </c>
      <c r="V278" s="260">
        <v>14</v>
      </c>
      <c r="W278" s="236"/>
      <c r="X278" s="268">
        <v>0.04</v>
      </c>
      <c r="Y278" s="147">
        <v>14</v>
      </c>
      <c r="Z278" s="150">
        <v>45</v>
      </c>
      <c r="AA278" s="153">
        <f t="shared" si="133"/>
        <v>450</v>
      </c>
    </row>
    <row r="279" spans="3:27">
      <c r="C279" s="382"/>
      <c r="D279" s="197">
        <v>15</v>
      </c>
      <c r="E279" s="200">
        <v>2</v>
      </c>
      <c r="F279" s="203">
        <f t="shared" si="128"/>
        <v>32</v>
      </c>
      <c r="G279" s="185">
        <v>15</v>
      </c>
      <c r="H279" s="189">
        <v>11</v>
      </c>
      <c r="I279" s="192">
        <f t="shared" si="129"/>
        <v>236</v>
      </c>
      <c r="J279" s="170">
        <v>15</v>
      </c>
      <c r="K279" s="177">
        <v>8</v>
      </c>
      <c r="L279" s="180">
        <f t="shared" si="130"/>
        <v>168</v>
      </c>
      <c r="M279" s="158">
        <v>15</v>
      </c>
      <c r="N279" s="162">
        <v>2</v>
      </c>
      <c r="O279" s="165">
        <f t="shared" si="131"/>
        <v>32</v>
      </c>
      <c r="P279" s="128">
        <v>15</v>
      </c>
      <c r="Q279" s="120">
        <f t="shared" si="136"/>
        <v>3</v>
      </c>
      <c r="R279" s="132">
        <f t="shared" si="134"/>
        <v>32</v>
      </c>
      <c r="S279" s="138">
        <v>15</v>
      </c>
      <c r="T279" s="141">
        <v>12</v>
      </c>
      <c r="U279" s="143">
        <f t="shared" ref="U279:U280" si="137">SUM(U278+T279)</f>
        <v>250</v>
      </c>
      <c r="V279" s="260">
        <v>15</v>
      </c>
      <c r="W279" s="236"/>
      <c r="X279" s="268">
        <v>0.04</v>
      </c>
      <c r="Y279" s="147">
        <v>15</v>
      </c>
      <c r="Z279" s="150">
        <v>23</v>
      </c>
      <c r="AA279" s="153">
        <f t="shared" si="133"/>
        <v>473</v>
      </c>
    </row>
    <row r="280" spans="3:27" ht="15.75" thickBot="1">
      <c r="C280" s="382"/>
      <c r="D280" s="93">
        <v>16</v>
      </c>
      <c r="E280" s="201">
        <v>1</v>
      </c>
      <c r="F280" s="204">
        <f t="shared" si="128"/>
        <v>33</v>
      </c>
      <c r="G280" s="90">
        <v>16</v>
      </c>
      <c r="H280" s="190">
        <v>11</v>
      </c>
      <c r="I280" s="193">
        <f t="shared" si="129"/>
        <v>247</v>
      </c>
      <c r="J280" s="174">
        <v>16</v>
      </c>
      <c r="K280" s="178">
        <v>8</v>
      </c>
      <c r="L280" s="180">
        <f t="shared" si="130"/>
        <v>176</v>
      </c>
      <c r="M280" s="160">
        <v>16</v>
      </c>
      <c r="N280" s="163">
        <v>1</v>
      </c>
      <c r="O280" s="166">
        <f t="shared" si="131"/>
        <v>33</v>
      </c>
      <c r="P280" s="129">
        <v>16</v>
      </c>
      <c r="Q280" s="113">
        <f t="shared" si="136"/>
        <v>1</v>
      </c>
      <c r="R280" s="133">
        <f>SUM(R279+Q280)</f>
        <v>33</v>
      </c>
      <c r="S280" s="139">
        <v>16</v>
      </c>
      <c r="T280" s="7">
        <v>13</v>
      </c>
      <c r="U280" s="143">
        <f t="shared" si="137"/>
        <v>263</v>
      </c>
      <c r="V280" s="265">
        <v>16</v>
      </c>
      <c r="W280" s="237"/>
      <c r="X280" s="269">
        <v>0.04</v>
      </c>
      <c r="Y280" s="148">
        <v>16</v>
      </c>
      <c r="Z280" s="151">
        <v>22</v>
      </c>
      <c r="AA280" s="154">
        <f t="shared" si="133"/>
        <v>495</v>
      </c>
    </row>
    <row r="281" spans="3:27" ht="15.75" thickBot="1">
      <c r="C281" s="382"/>
      <c r="D281" s="372" t="s">
        <v>186</v>
      </c>
      <c r="E281" s="373"/>
      <c r="F281" s="374"/>
      <c r="G281" s="372" t="s">
        <v>186</v>
      </c>
      <c r="H281" s="373"/>
      <c r="I281" s="374"/>
      <c r="J281" s="372" t="s">
        <v>186</v>
      </c>
      <c r="K281" s="373"/>
      <c r="L281" s="374"/>
      <c r="M281" s="372" t="s">
        <v>186</v>
      </c>
      <c r="N281" s="373"/>
      <c r="O281" s="374"/>
      <c r="P281" s="372" t="s">
        <v>186</v>
      </c>
      <c r="Q281" s="373"/>
      <c r="R281" s="374"/>
      <c r="S281" s="372" t="s">
        <v>186</v>
      </c>
      <c r="T281" s="373"/>
      <c r="U281" s="374"/>
      <c r="V281" s="372" t="s">
        <v>186</v>
      </c>
      <c r="W281" s="373"/>
      <c r="X281" s="374"/>
      <c r="Y281" s="372" t="s">
        <v>186</v>
      </c>
      <c r="Z281" s="373"/>
      <c r="AA281" s="374"/>
    </row>
    <row r="282" spans="3:27" ht="15.75" thickBot="1">
      <c r="C282" s="383"/>
      <c r="D282" s="373">
        <f>IF('!USE ME! !USE ME!'!$F22="CP 10",'MOD Functions'!F265,IF('!USE ME! !USE ME!'!$F22="CP 20",'MOD Functions'!F266,IF('!USE ME! !USE ME!'!$F22="CP 30",'MOD Functions'!F267,IF('!USE ME! !USE ME!'!$F22="CP 40",'MOD Functions'!F268,IF('!USE ME! !USE ME!'!$F22="CP 50",'MOD Functions'!F269,IF('!USE ME! !USE ME!'!$F22="CP 60",'MOD Functions'!F270,IF('!USE ME! !USE ME!'!$F22="CP 70",'MOD Functions'!F271,IF('!USE ME! !USE ME!'!$F22="CP 80",'MOD Functions'!F272,IF('!USE ME! !USE ME!'!$F22="CP 90",'MOD Functions'!F273,IF('!USE ME! !USE ME!'!$F22="CP 100",'MOD Functions'!F274,IF('!USE ME! !USE ME!'!$F22="CP 110",'MOD Functions'!F275,IF('!USE ME! !USE ME!'!$F22="CP 120",'MOD Functions'!F276,IF('!USE ME! !USE ME!'!$F22="CP 130",'MOD Functions'!F277,IF('!USE ME! !USE ME!'!$F22="CP 140",'MOD Functions'!F278,IF('!USE ME! !USE ME!'!$F22="CP 150",'MOD Functions'!F279,IF('!USE ME! !USE ME!'!$F22="CP 160",'MOD Functions'!F280,))))))))))))))))</f>
        <v>0</v>
      </c>
      <c r="E282" s="373"/>
      <c r="F282" s="374"/>
      <c r="G282" s="373">
        <f>IF('!USE ME! !USE ME!'!$F22="CP 10",'MOD Functions'!I265,IF('!USE ME! !USE ME!'!$F22="CP 20",'MOD Functions'!I266,IF('!USE ME! !USE ME!'!$F22="CP 30",'MOD Functions'!I267,IF('!USE ME! !USE ME!'!$F22="CP 40",'MOD Functions'!I268,IF('!USE ME! !USE ME!'!$F22="CP 50",'MOD Functions'!I269,IF('!USE ME! !USE ME!'!$F22="CP 60",'MOD Functions'!I270,IF('!USE ME! !USE ME!'!$F22="CP 70",'MOD Functions'!I271,IF('!USE ME! !USE ME!'!$F22="CP 80",'MOD Functions'!I272,IF('!USE ME! !USE ME!'!$F22="CP 90",'MOD Functions'!I273,IF('!USE ME! !USE ME!'!$F22="CP 100",'MOD Functions'!I274,IF('!USE ME! !USE ME!'!$F22="CP 110",'MOD Functions'!I275,IF('!USE ME! !USE ME!'!$F22="CP 120",'MOD Functions'!I276,IF('!USE ME! !USE ME!'!$F22="CP 130",'MOD Functions'!I277,IF('!USE ME! !USE ME!'!$F22="CP 140",'MOD Functions'!I278,IF('!USE ME! !USE ME!'!$F22="CP 150",'MOD Functions'!I279,IF('!USE ME! !USE ME!'!$F22="CP 160",'MOD Functions'!I280,))))))))))))))))</f>
        <v>0</v>
      </c>
      <c r="H282" s="373"/>
      <c r="I282" s="374"/>
      <c r="J282" s="373">
        <f>IF('!USE ME! !USE ME!'!$F22="CP 10",'MOD Functions'!L265,IF('!USE ME! !USE ME!'!$F22="CP 20",'MOD Functions'!L266,IF('!USE ME! !USE ME!'!$F22="CP 30",'MOD Functions'!L267,IF('!USE ME! !USE ME!'!$F22="CP 40",'MOD Functions'!L268,IF('!USE ME! !USE ME!'!$F22="CP 50",'MOD Functions'!L269,IF('!USE ME! !USE ME!'!$F22="CP 60",'MOD Functions'!L270,IF('!USE ME! !USE ME!'!$F22="CP 70",'MOD Functions'!L271,IF('!USE ME! !USE ME!'!$F22="CP 80",'MOD Functions'!L272,IF('!USE ME! !USE ME!'!$F22="CP 90",'MOD Functions'!L273,IF('!USE ME! !USE ME!'!$F22="CP 100",'MOD Functions'!L274,IF('!USE ME! !USE ME!'!$F22="CP 110",'MOD Functions'!L275,IF('!USE ME! !USE ME!'!$F22="CP 120",'MOD Functions'!L276,IF('!USE ME! !USE ME!'!$F22="CP 130",'MOD Functions'!L277,IF('!USE ME! !USE ME!'!$F22="CP 140",'MOD Functions'!L278,IF('!USE ME! !USE ME!'!$F22="CP 150",'MOD Functions'!L279,IF('!USE ME! !USE ME!'!$F22="CP 160",'MOD Functions'!L280,))))))))))))))))</f>
        <v>0</v>
      </c>
      <c r="K282" s="373"/>
      <c r="L282" s="374"/>
      <c r="M282" s="373">
        <f>IF('!USE ME! !USE ME!'!$F22="CP 10",'MOD Functions'!O265,IF('!USE ME! !USE ME!'!$F22="CP 20",'MOD Functions'!O266,IF('!USE ME! !USE ME!'!$F22="CP 30",'MOD Functions'!O267,IF('!USE ME! !USE ME!'!$F22="CP 40",'MOD Functions'!O268,IF('!USE ME! !USE ME!'!$F22="CP 50",'MOD Functions'!O269,IF('!USE ME! !USE ME!'!$F22="CP 60",'MOD Functions'!O270,IF('!USE ME! !USE ME!'!$F22="CP 70",'MOD Functions'!O271,IF('!USE ME! !USE ME!'!$F22="CP 80",'MOD Functions'!O272,IF('!USE ME! !USE ME!'!$F22="CP 90",'MOD Functions'!O273,IF('!USE ME! !USE ME!'!$F22="CP 100",'MOD Functions'!O274,IF('!USE ME! !USE ME!'!$F22="CP 110",'MOD Functions'!O275,IF('!USE ME! !USE ME!'!$F22="CP 120",'MOD Functions'!O276,IF('!USE ME! !USE ME!'!$F22="CP 130",'MOD Functions'!O277,IF('!USE ME! !USE ME!'!$F22="CP 140",'MOD Functions'!O278,IF('!USE ME! !USE ME!'!$F22="CP 150",'MOD Functions'!O279,IF('!USE ME! !USE ME!'!$F22="CP 160",'MOD Functions'!O280,))))))))))))))))</f>
        <v>0</v>
      </c>
      <c r="N282" s="373"/>
      <c r="O282" s="374"/>
      <c r="P282" s="373">
        <f>IF('!USE ME! !USE ME!'!$F22="CP 10",'MOD Functions'!R265,IF('!USE ME! !USE ME!'!$F22="CP 20",'MOD Functions'!R266,IF('!USE ME! !USE ME!'!$F22="CP 30",'MOD Functions'!R267,IF('!USE ME! !USE ME!'!$F22="CP 40",'MOD Functions'!R268,IF('!USE ME! !USE ME!'!$F22="CP 50",'MOD Functions'!R269,IF('!USE ME! !USE ME!'!$F22="CP 60",'MOD Functions'!R270,IF('!USE ME! !USE ME!'!$F22="CP 70",'MOD Functions'!R271,IF('!USE ME! !USE ME!'!$F22="CP 80",'MOD Functions'!R272,IF('!USE ME! !USE ME!'!$F22="CP 90",'MOD Functions'!R273,IF('!USE ME! !USE ME!'!$F22="CP 100",'MOD Functions'!R274,IF('!USE ME! !USE ME!'!$F22="CP 110",'MOD Functions'!R275,IF('!USE ME! !USE ME!'!$F22="CP 120",'MOD Functions'!R276,IF('!USE ME! !USE ME!'!$F22="CP 130",'MOD Functions'!R277,IF('!USE ME! !USE ME!'!$F22="CP 140",'MOD Functions'!R278,IF('!USE ME! !USE ME!'!$F22="CP 150",'MOD Functions'!R279,IF('!USE ME! !USE ME!'!$F22="CP 160",'MOD Functions'!R280,))))))))))))))))</f>
        <v>0</v>
      </c>
      <c r="Q282" s="373"/>
      <c r="R282" s="374"/>
      <c r="S282" s="373">
        <f>IF('!USE ME! !USE ME!'!$F22="CP 10",'MOD Functions'!U265,IF('!USE ME! !USE ME!'!$F22="CP 20",'MOD Functions'!U266,IF('!USE ME! !USE ME!'!$F22="CP 30",'MOD Functions'!U267,IF('!USE ME! !USE ME!'!$F22="CP 40",'MOD Functions'!U268,IF('!USE ME! !USE ME!'!$F22="CP 50",'MOD Functions'!U269,IF('!USE ME! !USE ME!'!$F22="CP 60",'MOD Functions'!U270,IF('!USE ME! !USE ME!'!$F22="CP 70",'MOD Functions'!U271,IF('!USE ME! !USE ME!'!$F22="CP 80",'MOD Functions'!U272,IF('!USE ME! !USE ME!'!$F22="CP 90",'MOD Functions'!U273,IF('!USE ME! !USE ME!'!$F22="CP 100",'MOD Functions'!U274,IF('!USE ME! !USE ME!'!$F22="CP 110",'MOD Functions'!U275,IF('!USE ME! !USE ME!'!$F22="CP 120",'MOD Functions'!U276,IF('!USE ME! !USE ME!'!$F22="CP 130",'MOD Functions'!U277,IF('!USE ME! !USE ME!'!$F22="CP 140",'MOD Functions'!U278,IF('!USE ME! !USE ME!'!$F22="CP 150",'MOD Functions'!U279,IF('!USE ME! !USE ME!'!$F22="CP 160",'MOD Functions'!U280,))))))))))))))))</f>
        <v>0</v>
      </c>
      <c r="T282" s="373"/>
      <c r="U282" s="374"/>
      <c r="V282" s="373">
        <f>IF('!USE ME! !USE ME!'!$F22="CP 10",'MOD Functions'!X265,IF('!USE ME! !USE ME!'!$F22="CP 20",'MOD Functions'!X266,IF('!USE ME! !USE ME!'!$F22="CP 30",'MOD Functions'!X267,IF('!USE ME! !USE ME!'!$F22="CP 40",'MOD Functions'!X268,IF('!USE ME! !USE ME!'!$F22="CP 50",'MOD Functions'!X269,IF('!USE ME! !USE ME!'!$F22="CP 60",'MOD Functions'!X270,IF('!USE ME! !USE ME!'!$F22="CP 70",'MOD Functions'!X271,IF('!USE ME! !USE ME!'!$F22="CP 80",'MOD Functions'!X272,IF('!USE ME! !USE ME!'!$F22="CP 90",'MOD Functions'!X273,IF('!USE ME! !USE ME!'!$F22="CP 100",'MOD Functions'!X274,IF('!USE ME! !USE ME!'!$F22="CP 110",'MOD Functions'!X275,IF('!USE ME! !USE ME!'!$F22="CP 120",'MOD Functions'!X276,IF('!USE ME! !USE ME!'!$F22="CP 130",'MOD Functions'!X277,IF('!USE ME! !USE ME!'!$F22="CP 140",'MOD Functions'!X278,IF('!USE ME! !USE ME!'!$F22="CP 150",'MOD Functions'!X279,IF('!USE ME! !USE ME!'!$F22="CP 160",'MOD Functions'!X280,))))))))))))))))</f>
        <v>0</v>
      </c>
      <c r="W282" s="373"/>
      <c r="X282" s="374"/>
      <c r="Y282" s="373">
        <f>IF('!USE ME! !USE ME!'!$F22="CP 10",'MOD Functions'!AA265,IF('!USE ME! !USE ME!'!$F22="CP 20",'MOD Functions'!AA266,IF('!USE ME! !USE ME!'!$F22="CP 30",'MOD Functions'!AA267,IF('!USE ME! !USE ME!'!$F22="CP 40",'MOD Functions'!AA268,IF('!USE ME! !USE ME!'!$F22="CP 50",'MOD Functions'!AA269,IF('!USE ME! !USE ME!'!$F22="CP 60",'MOD Functions'!AA270,IF('!USE ME! !USE ME!'!$F22="CP 70",'MOD Functions'!AA271,IF('!USE ME! !USE ME!'!$F22="CP 80",'MOD Functions'!AA272,IF('!USE ME! !USE ME!'!$F22="CP 90",'MOD Functions'!AA273,IF('!USE ME! !USE ME!'!$F22="CP 100",'MOD Functions'!AA274,IF('!USE ME! !USE ME!'!$F22="CP 110",'MOD Functions'!AA275,IF('!USE ME! !USE ME!'!$F22="CP 120",'MOD Functions'!AA276,IF('!USE ME! !USE ME!'!$F22="CP 130",'MOD Functions'!AA277,IF('!USE ME! !USE ME!'!$F22="CP 140",'MOD Functions'!AA278,IF('!USE ME! !USE ME!'!$F22="CP 150",'MOD Functions'!AA279,IF('!USE ME! !USE ME!'!$F22="CP 160",'MOD Functions'!AA280,))))))))))))))))</f>
        <v>0</v>
      </c>
      <c r="Z282" s="373"/>
      <c r="AA282" s="374"/>
    </row>
  </sheetData>
  <mergeCells count="350">
    <mergeCell ref="D22:F22"/>
    <mergeCell ref="G22:I22"/>
    <mergeCell ref="J22:L22"/>
    <mergeCell ref="M22:O22"/>
    <mergeCell ref="S22:U22"/>
    <mergeCell ref="Y3:AA3"/>
    <mergeCell ref="V3:X3"/>
    <mergeCell ref="S3:U3"/>
    <mergeCell ref="P3:R3"/>
    <mergeCell ref="M3:O3"/>
    <mergeCell ref="G3:I3"/>
    <mergeCell ref="D3:F3"/>
    <mergeCell ref="J3:L3"/>
    <mergeCell ref="P21:R21"/>
    <mergeCell ref="P22:R22"/>
    <mergeCell ref="Y23:AA23"/>
    <mergeCell ref="C83:C102"/>
    <mergeCell ref="C103:C122"/>
    <mergeCell ref="C123:C142"/>
    <mergeCell ref="D23:F23"/>
    <mergeCell ref="G23:I23"/>
    <mergeCell ref="J23:L23"/>
    <mergeCell ref="C3:C22"/>
    <mergeCell ref="C23:C42"/>
    <mergeCell ref="C43:C62"/>
    <mergeCell ref="C63:C82"/>
    <mergeCell ref="M23:O23"/>
    <mergeCell ref="P23:R23"/>
    <mergeCell ref="S23:U23"/>
    <mergeCell ref="V23:X23"/>
    <mergeCell ref="V22:X22"/>
    <mergeCell ref="Y22:AA22"/>
    <mergeCell ref="D21:F21"/>
    <mergeCell ref="G21:I21"/>
    <mergeCell ref="J21:L21"/>
    <mergeCell ref="M21:O21"/>
    <mergeCell ref="S21:U21"/>
    <mergeCell ref="V21:X21"/>
    <mergeCell ref="Y21:AA21"/>
    <mergeCell ref="V41:X41"/>
    <mergeCell ref="Y41:AA41"/>
    <mergeCell ref="D42:F42"/>
    <mergeCell ref="G42:I42"/>
    <mergeCell ref="J42:L42"/>
    <mergeCell ref="M42:O42"/>
    <mergeCell ref="P42:R42"/>
    <mergeCell ref="S42:U42"/>
    <mergeCell ref="V42:X42"/>
    <mergeCell ref="Y42:AA42"/>
    <mergeCell ref="D41:F41"/>
    <mergeCell ref="G41:I41"/>
    <mergeCell ref="J41:L41"/>
    <mergeCell ref="M41:O41"/>
    <mergeCell ref="P41:R41"/>
    <mergeCell ref="S41:U41"/>
    <mergeCell ref="V43:X43"/>
    <mergeCell ref="Y43:AA43"/>
    <mergeCell ref="D63:F63"/>
    <mergeCell ref="G63:I63"/>
    <mergeCell ref="J63:L63"/>
    <mergeCell ref="M63:O63"/>
    <mergeCell ref="P63:R63"/>
    <mergeCell ref="S63:U63"/>
    <mergeCell ref="V63:X63"/>
    <mergeCell ref="Y63:AA63"/>
    <mergeCell ref="D43:F43"/>
    <mergeCell ref="G43:I43"/>
    <mergeCell ref="J43:L43"/>
    <mergeCell ref="M43:O43"/>
    <mergeCell ref="P43:R43"/>
    <mergeCell ref="S43:U43"/>
    <mergeCell ref="Y62:AA62"/>
    <mergeCell ref="G62:I62"/>
    <mergeCell ref="J62:L62"/>
    <mergeCell ref="M62:O62"/>
    <mergeCell ref="P62:R62"/>
    <mergeCell ref="S62:U62"/>
    <mergeCell ref="V62:X62"/>
    <mergeCell ref="C203:C222"/>
    <mergeCell ref="C223:C242"/>
    <mergeCell ref="C243:C262"/>
    <mergeCell ref="C263:C282"/>
    <mergeCell ref="D62:F62"/>
    <mergeCell ref="D102:F102"/>
    <mergeCell ref="D122:F122"/>
    <mergeCell ref="D82:F82"/>
    <mergeCell ref="D142:F142"/>
    <mergeCell ref="C143:C162"/>
    <mergeCell ref="D162:F162"/>
    <mergeCell ref="D141:F141"/>
    <mergeCell ref="D123:F123"/>
    <mergeCell ref="D202:F202"/>
    <mergeCell ref="D222:F222"/>
    <mergeCell ref="D242:F242"/>
    <mergeCell ref="D262:F262"/>
    <mergeCell ref="D282:F282"/>
    <mergeCell ref="D221:F221"/>
    <mergeCell ref="D281:F281"/>
    <mergeCell ref="D203:F203"/>
    <mergeCell ref="D243:F243"/>
    <mergeCell ref="D101:F101"/>
    <mergeCell ref="D183:F183"/>
    <mergeCell ref="G81:I81"/>
    <mergeCell ref="J81:L81"/>
    <mergeCell ref="M81:O81"/>
    <mergeCell ref="P81:R81"/>
    <mergeCell ref="S81:U81"/>
    <mergeCell ref="V81:X81"/>
    <mergeCell ref="Y81:AA81"/>
    <mergeCell ref="C163:C182"/>
    <mergeCell ref="C183:C202"/>
    <mergeCell ref="G103:I103"/>
    <mergeCell ref="P103:R103"/>
    <mergeCell ref="S103:U103"/>
    <mergeCell ref="V103:X103"/>
    <mergeCell ref="Y103:AA103"/>
    <mergeCell ref="G82:I82"/>
    <mergeCell ref="J82:L82"/>
    <mergeCell ref="M82:O82"/>
    <mergeCell ref="P82:R82"/>
    <mergeCell ref="S82:U82"/>
    <mergeCell ref="V82:X82"/>
    <mergeCell ref="Y82:AA82"/>
    <mergeCell ref="V142:X142"/>
    <mergeCell ref="G122:I122"/>
    <mergeCell ref="J122:L122"/>
    <mergeCell ref="M122:O122"/>
    <mergeCell ref="P122:R122"/>
    <mergeCell ref="S122:U122"/>
    <mergeCell ref="V122:X122"/>
    <mergeCell ref="Y122:AA122"/>
    <mergeCell ref="Y121:AA121"/>
    <mergeCell ref="Y202:AA202"/>
    <mergeCell ref="G182:I182"/>
    <mergeCell ref="J182:L182"/>
    <mergeCell ref="M182:O182"/>
    <mergeCell ref="P182:R182"/>
    <mergeCell ref="S182:U182"/>
    <mergeCell ref="V182:X182"/>
    <mergeCell ref="G162:I162"/>
    <mergeCell ref="J162:L162"/>
    <mergeCell ref="M162:O162"/>
    <mergeCell ref="P162:R162"/>
    <mergeCell ref="S162:U162"/>
    <mergeCell ref="V162:X162"/>
    <mergeCell ref="Y162:AA162"/>
    <mergeCell ref="G183:I183"/>
    <mergeCell ref="J183:L183"/>
    <mergeCell ref="M183:O183"/>
    <mergeCell ref="P183:R183"/>
    <mergeCell ref="S242:U242"/>
    <mergeCell ref="V242:X242"/>
    <mergeCell ref="G222:I222"/>
    <mergeCell ref="J222:L222"/>
    <mergeCell ref="M222:O222"/>
    <mergeCell ref="P222:R222"/>
    <mergeCell ref="S222:U222"/>
    <mergeCell ref="V222:X222"/>
    <mergeCell ref="Y222:AA222"/>
    <mergeCell ref="Y241:AA241"/>
    <mergeCell ref="Y282:AA282"/>
    <mergeCell ref="D61:F61"/>
    <mergeCell ref="G61:I61"/>
    <mergeCell ref="J61:L61"/>
    <mergeCell ref="M61:O61"/>
    <mergeCell ref="P61:R61"/>
    <mergeCell ref="S61:U61"/>
    <mergeCell ref="V61:X61"/>
    <mergeCell ref="Y61:AA61"/>
    <mergeCell ref="D81:F81"/>
    <mergeCell ref="G282:I282"/>
    <mergeCell ref="J282:L282"/>
    <mergeCell ref="M282:O282"/>
    <mergeCell ref="P282:R282"/>
    <mergeCell ref="S282:U282"/>
    <mergeCell ref="V282:X282"/>
    <mergeCell ref="Y242:AA242"/>
    <mergeCell ref="G262:I262"/>
    <mergeCell ref="J262:L262"/>
    <mergeCell ref="M262:O262"/>
    <mergeCell ref="P262:R262"/>
    <mergeCell ref="S262:U262"/>
    <mergeCell ref="V262:X262"/>
    <mergeCell ref="Y262:AA262"/>
    <mergeCell ref="G101:I101"/>
    <mergeCell ref="J101:L101"/>
    <mergeCell ref="M101:O101"/>
    <mergeCell ref="P101:R101"/>
    <mergeCell ref="S101:U101"/>
    <mergeCell ref="V101:X101"/>
    <mergeCell ref="Y101:AA101"/>
    <mergeCell ref="D121:F121"/>
    <mergeCell ref="G121:I121"/>
    <mergeCell ref="J121:L121"/>
    <mergeCell ref="M121:O121"/>
    <mergeCell ref="P121:R121"/>
    <mergeCell ref="S121:U121"/>
    <mergeCell ref="V121:X121"/>
    <mergeCell ref="Y102:AA102"/>
    <mergeCell ref="G102:I102"/>
    <mergeCell ref="J102:L102"/>
    <mergeCell ref="M102:O102"/>
    <mergeCell ref="P102:R102"/>
    <mergeCell ref="S102:U102"/>
    <mergeCell ref="V102:X102"/>
    <mergeCell ref="J103:L103"/>
    <mergeCell ref="M103:O103"/>
    <mergeCell ref="D161:F161"/>
    <mergeCell ref="G161:I161"/>
    <mergeCell ref="J161:L161"/>
    <mergeCell ref="M161:O161"/>
    <mergeCell ref="P161:R161"/>
    <mergeCell ref="S161:U161"/>
    <mergeCell ref="V161:X161"/>
    <mergeCell ref="Y161:AA161"/>
    <mergeCell ref="D163:F163"/>
    <mergeCell ref="G163:I163"/>
    <mergeCell ref="J163:L163"/>
    <mergeCell ref="M163:O163"/>
    <mergeCell ref="P163:R163"/>
    <mergeCell ref="S163:U163"/>
    <mergeCell ref="M221:O221"/>
    <mergeCell ref="P221:R221"/>
    <mergeCell ref="S221:U221"/>
    <mergeCell ref="V221:X221"/>
    <mergeCell ref="D201:F201"/>
    <mergeCell ref="G201:I201"/>
    <mergeCell ref="J201:L201"/>
    <mergeCell ref="M201:O201"/>
    <mergeCell ref="P201:R201"/>
    <mergeCell ref="S201:U201"/>
    <mergeCell ref="V201:X201"/>
    <mergeCell ref="G202:I202"/>
    <mergeCell ref="J202:L202"/>
    <mergeCell ref="M202:O202"/>
    <mergeCell ref="P202:R202"/>
    <mergeCell ref="S202:U202"/>
    <mergeCell ref="V202:X202"/>
    <mergeCell ref="Y221:AA221"/>
    <mergeCell ref="D241:F241"/>
    <mergeCell ref="G241:I241"/>
    <mergeCell ref="J241:L241"/>
    <mergeCell ref="M241:O241"/>
    <mergeCell ref="P241:R241"/>
    <mergeCell ref="Y261:AA261"/>
    <mergeCell ref="G243:I243"/>
    <mergeCell ref="G242:I242"/>
    <mergeCell ref="J242:L242"/>
    <mergeCell ref="M242:O242"/>
    <mergeCell ref="P242:R242"/>
    <mergeCell ref="D223:F223"/>
    <mergeCell ref="G223:I223"/>
    <mergeCell ref="J223:L223"/>
    <mergeCell ref="M223:O223"/>
    <mergeCell ref="P223:R223"/>
    <mergeCell ref="S223:U223"/>
    <mergeCell ref="V223:X223"/>
    <mergeCell ref="Y223:AA223"/>
    <mergeCell ref="G221:I221"/>
    <mergeCell ref="J221:L221"/>
    <mergeCell ref="D261:F261"/>
    <mergeCell ref="G261:I261"/>
    <mergeCell ref="Y281:AA281"/>
    <mergeCell ref="D83:F83"/>
    <mergeCell ref="G83:I83"/>
    <mergeCell ref="J83:L83"/>
    <mergeCell ref="M83:O83"/>
    <mergeCell ref="P83:R83"/>
    <mergeCell ref="S83:U83"/>
    <mergeCell ref="V83:X83"/>
    <mergeCell ref="Y83:AA83"/>
    <mergeCell ref="D103:F103"/>
    <mergeCell ref="G281:I281"/>
    <mergeCell ref="J281:L281"/>
    <mergeCell ref="M281:O281"/>
    <mergeCell ref="P281:R281"/>
    <mergeCell ref="S281:U281"/>
    <mergeCell ref="V281:X281"/>
    <mergeCell ref="S241:U241"/>
    <mergeCell ref="V241:X241"/>
    <mergeCell ref="Y123:AA123"/>
    <mergeCell ref="D143:F143"/>
    <mergeCell ref="G143:I143"/>
    <mergeCell ref="J143:L143"/>
    <mergeCell ref="M143:O143"/>
    <mergeCell ref="P143:R143"/>
    <mergeCell ref="G123:I123"/>
    <mergeCell ref="J123:L123"/>
    <mergeCell ref="M123:O123"/>
    <mergeCell ref="P123:R123"/>
    <mergeCell ref="S123:U123"/>
    <mergeCell ref="V123:X123"/>
    <mergeCell ref="Y141:AA141"/>
    <mergeCell ref="V163:X163"/>
    <mergeCell ref="Y163:AA163"/>
    <mergeCell ref="G141:I141"/>
    <mergeCell ref="J141:L141"/>
    <mergeCell ref="M141:O141"/>
    <mergeCell ref="P141:R141"/>
    <mergeCell ref="S141:U141"/>
    <mergeCell ref="V141:X141"/>
    <mergeCell ref="Y142:AA142"/>
    <mergeCell ref="S143:U143"/>
    <mergeCell ref="V143:X143"/>
    <mergeCell ref="Y143:AA143"/>
    <mergeCell ref="G142:I142"/>
    <mergeCell ref="J142:L142"/>
    <mergeCell ref="M142:O142"/>
    <mergeCell ref="P142:R142"/>
    <mergeCell ref="S142:U142"/>
    <mergeCell ref="Y203:AA203"/>
    <mergeCell ref="G203:I203"/>
    <mergeCell ref="J203:L203"/>
    <mergeCell ref="M203:O203"/>
    <mergeCell ref="P203:R203"/>
    <mergeCell ref="S203:U203"/>
    <mergeCell ref="V203:X203"/>
    <mergeCell ref="Y201:AA201"/>
    <mergeCell ref="D181:F181"/>
    <mergeCell ref="G181:I181"/>
    <mergeCell ref="J181:L181"/>
    <mergeCell ref="M181:O181"/>
    <mergeCell ref="P181:R181"/>
    <mergeCell ref="S181:U181"/>
    <mergeCell ref="Y182:AA182"/>
    <mergeCell ref="D182:F182"/>
    <mergeCell ref="S183:U183"/>
    <mergeCell ref="V183:X183"/>
    <mergeCell ref="Y183:AA183"/>
    <mergeCell ref="V181:X181"/>
    <mergeCell ref="Y181:AA181"/>
    <mergeCell ref="V263:X263"/>
    <mergeCell ref="Y263:AA263"/>
    <mergeCell ref="D263:F263"/>
    <mergeCell ref="G263:I263"/>
    <mergeCell ref="J263:L263"/>
    <mergeCell ref="M263:O263"/>
    <mergeCell ref="P263:R263"/>
    <mergeCell ref="S263:U263"/>
    <mergeCell ref="J243:L243"/>
    <mergeCell ref="M243:O243"/>
    <mergeCell ref="P243:R243"/>
    <mergeCell ref="S243:U243"/>
    <mergeCell ref="V243:X243"/>
    <mergeCell ref="Y243:AA243"/>
    <mergeCell ref="J261:L261"/>
    <mergeCell ref="M261:O261"/>
    <mergeCell ref="P261:R261"/>
    <mergeCell ref="S261:U261"/>
    <mergeCell ref="V261:X261"/>
  </mergeCells>
  <conditionalFormatting sqref="D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Scherer</dc:creator>
  <cp:keywords/>
  <dc:description/>
  <cp:lastModifiedBy>Paul Scherer</cp:lastModifiedBy>
  <cp:revision/>
  <dcterms:created xsi:type="dcterms:W3CDTF">2016-06-28T15:01:59Z</dcterms:created>
  <dcterms:modified xsi:type="dcterms:W3CDTF">2017-07-28T02:37:01Z</dcterms:modified>
  <cp:category/>
  <cp:contentStatus/>
</cp:coreProperties>
</file>