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1.xml" ContentType="application/vnd.openxmlformats-officedocument.spreadsheetml.worksheet+xml"/>
  <Override PartName="/xl/drawings/drawing13.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12.xml" ContentType="application/vnd.openxmlformats-officedocument.drawing+xml"/>
  <Override PartName="/xl/worksheets/sheet5.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11.xml" ContentType="application/vnd.openxmlformats-officedocument.drawing+xml"/>
  <Override PartName="/xl/styles.xml" ContentType="application/vnd.openxmlformats-officedocument.spreadsheetml.styles+xml"/>
  <Override PartName="/xl/theme/theme1.xml" ContentType="application/vnd.openxmlformats-officedocument.theme+xml"/>
  <Override PartName="/xl/worksheets/sheet14.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drawings/drawing4.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10" windowWidth="15120" windowHeight="7305" tabRatio="880"/>
  </bookViews>
  <sheets>
    <sheet name="Forside" sheetId="15" r:id="rId1"/>
    <sheet name="Meny for verktøyet" sheetId="24" r:id="rId2"/>
    <sheet name="KONSEPT - Interessentliste" sheetId="22" r:id="rId3"/>
    <sheet name="KONSEPT - Prosessanalyse (1)" sheetId="19" r:id="rId4"/>
    <sheet name="KONSEPT - Prosessanalyse (2)" sheetId="23" r:id="rId5"/>
    <sheet name="KONSEPT - Endringsanalyse" sheetId="1" r:id="rId6"/>
    <sheet name="KONSEPT - Interessentanalyse" sheetId="16" r:id="rId7"/>
    <sheet name="KONSEPT - Gevinstanalyse" sheetId="7" r:id="rId8"/>
    <sheet name="PLANLEGGE - Gevinstreal.plan" sheetId="10" r:id="rId9"/>
    <sheet name="PLANLEGGE - Oppfølgingsplan" sheetId="20" r:id="rId10"/>
    <sheet name="GJENNOMFØRE - Statusrapport" sheetId="11" r:id="rId11"/>
    <sheet name="OVERLEVERE - Overleveringsrapp." sheetId="17" r:id="rId12"/>
    <sheet name="REALISERE - Resultatoppfølging" sheetId="13" r:id="rId13"/>
    <sheet name="støtteark" sheetId="9" state="hidden" r:id="rId14"/>
  </sheets>
  <definedNames>
    <definedName name="Ansvarlig1">'PLANLEGGE - Gevinstreal.plan'!$G$5</definedName>
    <definedName name="Ansvarlig10">'PLANLEGGE - Gevinstreal.plan'!$G$23</definedName>
    <definedName name="Ansvarlig11">'PLANLEGGE - Gevinstreal.plan'!$G$25</definedName>
    <definedName name="Ansvarlig12">'PLANLEGGE - Gevinstreal.plan'!$G$27</definedName>
    <definedName name="Ansvarlig13">'PLANLEGGE - Gevinstreal.plan'!$G$29</definedName>
    <definedName name="Ansvarlig14">'PLANLEGGE - Gevinstreal.plan'!$G$31</definedName>
    <definedName name="Ansvarlig2">'PLANLEGGE - Gevinstreal.plan'!$G$7</definedName>
    <definedName name="Ansvarlig3">'PLANLEGGE - Gevinstreal.plan'!$G$9</definedName>
    <definedName name="Ansvarlig4">'PLANLEGGE - Gevinstreal.plan'!$G$11</definedName>
    <definedName name="Ansvarlig5">'PLANLEGGE - Gevinstreal.plan'!$G$13</definedName>
    <definedName name="Ansvarlig6">'PLANLEGGE - Gevinstreal.plan'!$G$15</definedName>
    <definedName name="Ansvarlig7">'PLANLEGGE - Gevinstreal.plan'!$G$17</definedName>
    <definedName name="Ansvarlig8">'PLANLEGGE - Gevinstreal.plan'!$G$19</definedName>
    <definedName name="Ansvarlig9">'PLANLEGGE - Gevinstreal.plan'!$G$21</definedName>
    <definedName name="Måleindikator1">'PLANLEGGE - Gevinstreal.plan'!$E$5</definedName>
    <definedName name="Måleindikator10">'PLANLEGGE - Gevinstreal.plan'!$E$23</definedName>
    <definedName name="Måleindikator11">'PLANLEGGE - Gevinstreal.plan'!$E$25</definedName>
    <definedName name="Måleindikator12">'PLANLEGGE - Gevinstreal.plan'!$E$27</definedName>
    <definedName name="Måleindikator13">'PLANLEGGE - Gevinstreal.plan'!$E$29</definedName>
    <definedName name="Måleindikator14">'PLANLEGGE - Gevinstreal.plan'!$E$31</definedName>
    <definedName name="Måleindikator2">'PLANLEGGE - Gevinstreal.plan'!$E$7</definedName>
    <definedName name="Måleindikator3">'PLANLEGGE - Gevinstreal.plan'!$E$9</definedName>
    <definedName name="Måleindikator4">'PLANLEGGE - Gevinstreal.plan'!$E$11</definedName>
    <definedName name="Måleindikator5">'PLANLEGGE - Gevinstreal.plan'!$E$13</definedName>
    <definedName name="Måleindikator6">'PLANLEGGE - Gevinstreal.plan'!$E$15</definedName>
    <definedName name="Måleindikator7">'PLANLEGGE - Gevinstreal.plan'!$E$17</definedName>
    <definedName name="Måleindikator8">'PLANLEGGE - Gevinstreal.plan'!$E$19</definedName>
    <definedName name="Måleindikator9">'PLANLEGGE - Gevinstreal.plan'!$E$21</definedName>
  </definedNames>
  <calcPr calcId="145621"/>
</workbook>
</file>

<file path=xl/calcChain.xml><?xml version="1.0" encoding="utf-8"?>
<calcChain xmlns="http://schemas.openxmlformats.org/spreadsheetml/2006/main">
  <c r="E27" i="13" l="1"/>
  <c r="E26" i="13"/>
  <c r="E25" i="13"/>
  <c r="E24" i="13"/>
  <c r="E23" i="13"/>
  <c r="E22" i="13"/>
  <c r="E21" i="13"/>
  <c r="E20" i="13"/>
  <c r="E19" i="13"/>
  <c r="H27" i="13" l="1"/>
  <c r="H26" i="13"/>
  <c r="H25" i="13"/>
  <c r="H24" i="13"/>
  <c r="H23" i="13"/>
  <c r="H22" i="13"/>
  <c r="H21" i="13"/>
  <c r="H20" i="13"/>
  <c r="H19" i="13"/>
  <c r="C27" i="13"/>
  <c r="C26" i="13"/>
  <c r="C25" i="13"/>
  <c r="C24" i="13"/>
  <c r="C23" i="13"/>
  <c r="C22" i="13"/>
  <c r="C21" i="13"/>
  <c r="C20" i="13"/>
  <c r="C19" i="13"/>
  <c r="H14" i="13" l="1"/>
  <c r="I42" i="17"/>
  <c r="I43" i="17"/>
  <c r="I44" i="17"/>
  <c r="I45" i="17"/>
  <c r="I46" i="17"/>
  <c r="I47" i="17"/>
  <c r="I48" i="17"/>
  <c r="I49" i="17"/>
  <c r="I50" i="17"/>
  <c r="I51" i="17"/>
  <c r="I52" i="17"/>
  <c r="I53" i="17"/>
  <c r="I54" i="17"/>
  <c r="I41" i="17"/>
  <c r="C36" i="7"/>
  <c r="C42" i="7"/>
  <c r="F54" i="17" l="1"/>
  <c r="F53" i="17"/>
  <c r="F52" i="17"/>
  <c r="F51" i="17"/>
  <c r="F50" i="17"/>
  <c r="F49" i="17"/>
  <c r="F48" i="17"/>
  <c r="F47" i="17"/>
  <c r="F46" i="17"/>
  <c r="F45" i="17"/>
  <c r="F44" i="17"/>
  <c r="F43" i="17"/>
  <c r="F42" i="17"/>
  <c r="F41" i="17"/>
  <c r="B42" i="17"/>
  <c r="B43" i="17"/>
  <c r="B44" i="17"/>
  <c r="B45" i="17"/>
  <c r="B46" i="17"/>
  <c r="B47" i="17"/>
  <c r="B48" i="17"/>
  <c r="B49" i="17"/>
  <c r="B50" i="17"/>
  <c r="B51" i="17"/>
  <c r="B52" i="17"/>
  <c r="B53" i="17"/>
  <c r="B54" i="17"/>
  <c r="B41" i="17"/>
  <c r="B48" i="11"/>
  <c r="B47" i="11"/>
  <c r="B46" i="11"/>
  <c r="B45" i="11"/>
  <c r="B44" i="11"/>
  <c r="B18" i="20"/>
  <c r="B17" i="20"/>
  <c r="B16" i="20"/>
  <c r="B15" i="20"/>
  <c r="A6" i="20"/>
  <c r="A7" i="20"/>
  <c r="A8" i="20"/>
  <c r="A9" i="20"/>
  <c r="A10" i="20"/>
  <c r="A11" i="20"/>
  <c r="A12" i="20"/>
  <c r="A13" i="20"/>
  <c r="A14" i="20"/>
  <c r="A15" i="20"/>
  <c r="A16" i="20"/>
  <c r="A17" i="20"/>
  <c r="A18" i="20"/>
  <c r="A31" i="10"/>
  <c r="A29" i="10"/>
  <c r="A27" i="10"/>
  <c r="A25" i="10"/>
  <c r="B21" i="13"/>
  <c r="B38" i="13" s="1"/>
  <c r="B25" i="13"/>
  <c r="B42" i="13" s="1"/>
  <c r="D19" i="17"/>
  <c r="D20" i="17"/>
  <c r="D21" i="17"/>
  <c r="D22" i="17"/>
  <c r="D23" i="17"/>
  <c r="D24" i="17"/>
  <c r="D18" i="17"/>
  <c r="B8" i="7"/>
  <c r="B15" i="13" s="1"/>
  <c r="B32" i="13" s="1"/>
  <c r="B9" i="7"/>
  <c r="B16" i="13" s="1"/>
  <c r="B33" i="13" s="1"/>
  <c r="B10" i="7"/>
  <c r="B17" i="13" s="1"/>
  <c r="B34" i="13" s="1"/>
  <c r="B11" i="7"/>
  <c r="B18" i="13" s="1"/>
  <c r="B35" i="13" s="1"/>
  <c r="B12" i="7"/>
  <c r="B19" i="13" s="1"/>
  <c r="B36" i="13" s="1"/>
  <c r="B13" i="7"/>
  <c r="B20" i="13" s="1"/>
  <c r="B37" i="13" s="1"/>
  <c r="B14" i="7"/>
  <c r="B15" i="7"/>
  <c r="B22" i="13" s="1"/>
  <c r="B39" i="13" s="1"/>
  <c r="B16" i="7"/>
  <c r="B23" i="13" s="1"/>
  <c r="B40" i="13" s="1"/>
  <c r="B17" i="7"/>
  <c r="B24" i="13" s="1"/>
  <c r="B41" i="13" s="1"/>
  <c r="B18" i="7"/>
  <c r="B19" i="7"/>
  <c r="B20" i="7"/>
  <c r="B7" i="7"/>
  <c r="B14" i="13" s="1"/>
  <c r="B31" i="13" s="1"/>
  <c r="E40" i="7"/>
  <c r="E41" i="7"/>
  <c r="E42" i="7"/>
  <c r="E43" i="7"/>
  <c r="E44" i="7"/>
  <c r="E45" i="7"/>
  <c r="E46" i="7"/>
  <c r="E47" i="7"/>
  <c r="E48" i="7"/>
  <c r="E49" i="7"/>
  <c r="E50" i="7"/>
  <c r="E51" i="7"/>
  <c r="E52" i="7"/>
  <c r="E39" i="7"/>
  <c r="A1" i="16"/>
  <c r="A6" i="16"/>
  <c r="A7" i="16"/>
  <c r="A8" i="16"/>
  <c r="A9" i="16"/>
  <c r="A10" i="16"/>
  <c r="A11" i="16"/>
  <c r="A12" i="16"/>
  <c r="A13" i="16"/>
  <c r="A14" i="16"/>
  <c r="A15" i="16"/>
  <c r="A16" i="16"/>
  <c r="A17" i="16"/>
  <c r="A18" i="16"/>
  <c r="A19" i="16"/>
  <c r="A5" i="16"/>
  <c r="A1" i="22"/>
  <c r="A1" i="17"/>
  <c r="A1" i="23"/>
  <c r="A1" i="19"/>
  <c r="B27" i="13" l="1"/>
  <c r="B44" i="13" s="1"/>
  <c r="B26" i="13"/>
  <c r="B43" i="13" s="1"/>
  <c r="A1" i="13"/>
  <c r="E15" i="13" l="1"/>
  <c r="E16" i="13"/>
  <c r="E17" i="13"/>
  <c r="E18" i="13"/>
  <c r="E14" i="13"/>
  <c r="H18" i="13"/>
  <c r="H17" i="13"/>
  <c r="H16" i="13"/>
  <c r="H15" i="13"/>
  <c r="B43" i="11"/>
  <c r="B42" i="11"/>
  <c r="B41" i="11"/>
  <c r="B40" i="11"/>
  <c r="B39" i="11"/>
  <c r="B38" i="11"/>
  <c r="B37" i="11"/>
  <c r="B36" i="11"/>
  <c r="B35" i="11"/>
  <c r="A5" i="20"/>
  <c r="A1" i="10" l="1"/>
  <c r="C18" i="13" l="1"/>
  <c r="C17" i="13"/>
  <c r="C16" i="13"/>
  <c r="C15" i="13"/>
  <c r="C14" i="13"/>
  <c r="B14" i="20"/>
  <c r="B13" i="20"/>
  <c r="B12" i="20"/>
  <c r="B11" i="20"/>
  <c r="B10" i="20"/>
  <c r="B9" i="20"/>
  <c r="B8" i="20"/>
  <c r="B7" i="20"/>
  <c r="B6" i="20"/>
  <c r="B5" i="20"/>
  <c r="A7" i="10"/>
  <c r="A23" i="10"/>
  <c r="A21" i="10"/>
  <c r="A19" i="10"/>
  <c r="A17" i="10"/>
  <c r="A15" i="10"/>
  <c r="A13" i="10"/>
  <c r="A11" i="10"/>
  <c r="A9" i="10"/>
  <c r="A1" i="20"/>
  <c r="A5" i="10"/>
  <c r="A1" i="11" l="1"/>
  <c r="A1" i="7"/>
  <c r="A1" i="1"/>
  <c r="C4" i="9" l="1"/>
  <c r="C5" i="9" s="1"/>
  <c r="D4" i="9"/>
  <c r="D5" i="9" s="1"/>
  <c r="E4" i="9"/>
  <c r="E5" i="9" s="1"/>
  <c r="B4" i="9"/>
  <c r="B5" i="9" s="1"/>
  <c r="C39" i="7" l="1"/>
</calcChain>
</file>

<file path=xl/sharedStrings.xml><?xml version="1.0" encoding="utf-8"?>
<sst xmlns="http://schemas.openxmlformats.org/spreadsheetml/2006/main" count="156" uniqueCount="124">
  <si>
    <t>Gevinster:</t>
  </si>
  <si>
    <t>GEVINSTER:</t>
  </si>
  <si>
    <t>År:</t>
  </si>
  <si>
    <t>Diskontering:</t>
  </si>
  <si>
    <t>Rente:</t>
  </si>
  <si>
    <t>Signatur</t>
  </si>
  <si>
    <t>Overordnet status</t>
  </si>
  <si>
    <t>Risikonivå (1, 2, 3)</t>
  </si>
  <si>
    <t>Tiltak for å forbedre måloppnåelse</t>
  </si>
  <si>
    <t>Frist for tiltak</t>
  </si>
  <si>
    <t>KOSTNADER:</t>
  </si>
  <si>
    <t>Beskrivelse av kostnader:</t>
  </si>
  <si>
    <t>Diskontert beløp:</t>
  </si>
  <si>
    <t>Prosjektkort</t>
  </si>
  <si>
    <t>Planlagt startdato:</t>
  </si>
  <si>
    <t>Planlagt sluttdato:</t>
  </si>
  <si>
    <t>Prosjekteier:</t>
  </si>
  <si>
    <t>Dato: _____________________</t>
  </si>
  <si>
    <t>Prosjektbudsjett:</t>
  </si>
  <si>
    <r>
      <t xml:space="preserve">Gevinst
</t>
    </r>
    <r>
      <rPr>
        <sz val="10"/>
        <color theme="1"/>
        <rFont val="Calibri"/>
        <family val="2"/>
        <scheme val="minor"/>
      </rPr>
      <t>(kopieres automatisk fra endringsanalysen)</t>
    </r>
    <r>
      <rPr>
        <b/>
        <sz val="10"/>
        <color theme="1"/>
        <rFont val="Calibri"/>
        <family val="2"/>
        <scheme val="minor"/>
      </rPr>
      <t>:</t>
    </r>
  </si>
  <si>
    <r>
      <t xml:space="preserve">Gevinsttype
</t>
    </r>
    <r>
      <rPr>
        <sz val="10"/>
        <color theme="1"/>
        <rFont val="Calibri"/>
        <family val="2"/>
        <scheme val="minor"/>
      </rPr>
      <t>(velg fra listen):</t>
    </r>
  </si>
  <si>
    <r>
      <t xml:space="preserve">Gevinst-betydning
</t>
    </r>
    <r>
      <rPr>
        <sz val="10"/>
        <color theme="1"/>
        <rFont val="Calibri"/>
        <family val="2"/>
        <scheme val="minor"/>
      </rPr>
      <t>(for kvalitative gevinster,</t>
    </r>
    <r>
      <rPr>
        <b/>
        <sz val="10"/>
        <color theme="1"/>
        <rFont val="Calibri"/>
        <family val="2"/>
        <scheme val="minor"/>
      </rPr>
      <t xml:space="preserve">
</t>
    </r>
    <r>
      <rPr>
        <sz val="10"/>
        <color theme="1"/>
        <rFont val="Calibri"/>
        <family val="2"/>
        <scheme val="minor"/>
      </rPr>
      <t>1(lav) - 5 (høy)):</t>
    </r>
  </si>
  <si>
    <t>Prosess</t>
  </si>
  <si>
    <t>Berørte interessenter</t>
  </si>
  <si>
    <t>Holdning 
(-1; 0; 1)</t>
  </si>
  <si>
    <t>Status endringsledelse</t>
  </si>
  <si>
    <t>Overordnet status:</t>
  </si>
  <si>
    <t>Kommentarer til overordnet status:</t>
  </si>
  <si>
    <t>Status endringsledelse:</t>
  </si>
  <si>
    <t>Kommentarer til endringsledelsesstatus:</t>
  </si>
  <si>
    <t>Tiltak som skal iverksettes:</t>
  </si>
  <si>
    <t>Frist:</t>
  </si>
  <si>
    <t>Ansvarlig:</t>
  </si>
  <si>
    <t>Risikoreduserende tiltak:</t>
  </si>
  <si>
    <t>Risikoer for gevinstrealisering i linjen:</t>
  </si>
  <si>
    <t>Ansvarlig for rapportering:</t>
  </si>
  <si>
    <t>Risikoanalyse for gevinstrealisering i linjen</t>
  </si>
  <si>
    <t>Endelige måleindikatorer for gevinster</t>
  </si>
  <si>
    <t>Forklaring av vurderingen:</t>
  </si>
  <si>
    <t>Vurdering av hvor vellykket prosjektet har vært</t>
  </si>
  <si>
    <t>Vurdering av prosjektresultater:</t>
  </si>
  <si>
    <t>Hvordan forutsetningen skal håndteres i linjen:</t>
  </si>
  <si>
    <t>Status gevinstrealisering</t>
  </si>
  <si>
    <t>Status gevinstrealisering:</t>
  </si>
  <si>
    <t>Kommentarer til gevinstrealiseringsstatus:</t>
  </si>
  <si>
    <t>Er endringen lovpålagt? Ja/Nei</t>
  </si>
  <si>
    <t>Forutsetninger for at gevinsten blir realisert</t>
  </si>
  <si>
    <r>
      <t xml:space="preserve">Endring
</t>
    </r>
    <r>
      <rPr>
        <sz val="10"/>
        <color rgb="FF000000"/>
        <rFont val="Calibri"/>
        <family val="2"/>
        <scheme val="minor"/>
      </rPr>
      <t>Hva som skal gjøres på en ny måte?</t>
    </r>
  </si>
  <si>
    <t>Er endringen lovpålagt?</t>
  </si>
  <si>
    <t>Netto økonomisk effekt (nåverdi):</t>
  </si>
  <si>
    <t>Investering:</t>
  </si>
  <si>
    <t>Drifskostnader:</t>
  </si>
  <si>
    <r>
      <t xml:space="preserve">Gevinst
</t>
    </r>
    <r>
      <rPr>
        <sz val="10"/>
        <color rgb="FF000000"/>
        <rFont val="Calibri"/>
        <family val="2"/>
        <scheme val="minor"/>
      </rPr>
      <t>Hvilket positivt resultat vil endringen skape?</t>
    </r>
  </si>
  <si>
    <r>
      <t xml:space="preserve">Gevinstbudsjett 
</t>
    </r>
    <r>
      <rPr>
        <sz val="10"/>
        <color theme="1"/>
        <rFont val="Calibri"/>
        <family val="2"/>
        <scheme val="minor"/>
      </rPr>
      <t>(direkte - NOK, indirekte - årsverk, kvalitative - fylles ikke ut)</t>
    </r>
  </si>
  <si>
    <t>Viktighet    (1, 2, 3)</t>
  </si>
  <si>
    <t>Tiltak for å håndtere avvik:</t>
  </si>
  <si>
    <t>Rådmann:</t>
  </si>
  <si>
    <t>Ønsket verdi</t>
  </si>
  <si>
    <t>Når blir gevinsten realisert?</t>
  </si>
  <si>
    <t>Måleindikator for gevinsten</t>
  </si>
  <si>
    <t>Måleenhet</t>
  </si>
  <si>
    <t>Dagens verdi</t>
  </si>
  <si>
    <t>Tiltak for å få gevinster realisert</t>
  </si>
  <si>
    <t>Reviderte forutsetninger for å lykkes med gevinstrealisering</t>
  </si>
  <si>
    <t>Reviderte forutsetninger for å lykkes med gevinstrealisering:</t>
  </si>
  <si>
    <t>Kommentarer til status:</t>
  </si>
  <si>
    <t>År</t>
  </si>
  <si>
    <t>Prosessnavn:</t>
  </si>
  <si>
    <t>Hvem?</t>
  </si>
  <si>
    <t>Gjør hva?</t>
  </si>
  <si>
    <t>Dagens prosess:</t>
  </si>
  <si>
    <t>Fremtidig prosess:</t>
  </si>
  <si>
    <t>Hvordan påvirkes interessenten av endringen?</t>
  </si>
  <si>
    <t>Prosjektleder:</t>
  </si>
  <si>
    <t>Gevinst-   ansvarlig</t>
  </si>
  <si>
    <t>Prosjektroller:</t>
  </si>
  <si>
    <t>Virksomhetsleder:</t>
  </si>
  <si>
    <t>Hvordan skal gevinsten "omsettes"?</t>
  </si>
  <si>
    <t>Holdning
(-1;0;1):</t>
  </si>
  <si>
    <t>OPPSUMMERING:</t>
  </si>
  <si>
    <t>Foreløpig navn / prosjektnavn:</t>
  </si>
  <si>
    <t>Idébeskrivelse / prosjektets hensikt:</t>
  </si>
  <si>
    <t>Kommentarer</t>
  </si>
  <si>
    <t>Dato: _____________</t>
  </si>
  <si>
    <t>Økonomisk effekt:</t>
  </si>
  <si>
    <t>Frigjort tid:</t>
  </si>
  <si>
    <t>Frigjort tid per år:</t>
  </si>
  <si>
    <t>Målemetode</t>
  </si>
  <si>
    <t>Avvik fra prosjektplanen:</t>
  </si>
  <si>
    <t>Status per gevinst</t>
  </si>
  <si>
    <t>Tiltak for å forbedre måloppnåelse:</t>
  </si>
  <si>
    <t>Dagens måling:</t>
  </si>
  <si>
    <t>Status:</t>
  </si>
  <si>
    <t>Gevinstrealisering som prosess</t>
  </si>
  <si>
    <t>Gevinstrealisering er en iterativ prosess. Gevinstrealiseringsplan og oppfølingsplan skal være levende dokumenter som oppdateres når du får bedre innsikt i potensielle gevinster og hvordan de kan realiseres.</t>
  </si>
  <si>
    <t>Dato: _______</t>
  </si>
  <si>
    <t>Overordnet vurdering av leder for gevinstarbeidet:</t>
  </si>
  <si>
    <t>Oppdatert: ____</t>
  </si>
  <si>
    <t>Oppdatert: _____</t>
  </si>
  <si>
    <t>Tjenesteeier:</t>
  </si>
  <si>
    <t>Strategi for forankring, kommunikasjon og opplæring</t>
  </si>
  <si>
    <r>
      <t xml:space="preserve">Strategisk mål som gevinsten bidrar til 
</t>
    </r>
    <r>
      <rPr>
        <sz val="10"/>
        <color rgb="FF000000"/>
        <rFont val="Calibri"/>
        <family val="2"/>
        <scheme val="minor"/>
      </rPr>
      <t>valgfritt å fylle ut</t>
    </r>
  </si>
  <si>
    <t>Avviksanalyse</t>
  </si>
  <si>
    <t>Diagramet under er interaktivt. Trykk på leveransen for å komme frem til malen.</t>
  </si>
  <si>
    <r>
      <t xml:space="preserve">Involveres i gevinstarbeidet?
</t>
    </r>
    <r>
      <rPr>
        <sz val="10"/>
        <color theme="1"/>
        <rFont val="Calibri"/>
        <family val="2"/>
        <scheme val="minor"/>
      </rPr>
      <t>(velg fra listen)</t>
    </r>
  </si>
  <si>
    <t xml:space="preserve">Fremtidig prosess kan kartlegges i malen som er gitt under (flere maler bør fylles ut om det er flere prosesser). Alternativt kan du benytte et prosesskartleggingsverktøy. Et gratis og relativt enkelt verktøy kan lastes ned fra http://bizagi.com  </t>
  </si>
  <si>
    <t xml:space="preserve">Dagens prosess kan kartlegges i malen som er gitt under (flere maler bør fylles ut om det er flere prosesser). Alternativt kan du benytte et prosesskartleggingsverktøy. Et gratis og relativt enkelt verktøy kan lastes ned fra http://bizagi.com  </t>
  </si>
  <si>
    <t xml:space="preserve">Innflytelse (1; 2; 3) </t>
  </si>
  <si>
    <r>
      <t xml:space="preserve">Berørte interessenter
</t>
    </r>
    <r>
      <rPr>
        <sz val="10"/>
        <color theme="1"/>
        <rFont val="Calibri"/>
        <family val="2"/>
        <scheme val="minor"/>
      </rPr>
      <t>(kopieres automatisk)</t>
    </r>
  </si>
  <si>
    <t>Hvordan frigjort tid skal utnyttes:</t>
  </si>
  <si>
    <r>
      <t xml:space="preserve">Gevinst
</t>
    </r>
    <r>
      <rPr>
        <sz val="10"/>
        <color theme="1"/>
        <rFont val="Calibri"/>
        <family val="2"/>
        <scheme val="minor"/>
      </rPr>
      <t>(kopieres automatisk)</t>
    </r>
  </si>
  <si>
    <r>
      <t xml:space="preserve">Måleindikator
</t>
    </r>
    <r>
      <rPr>
        <sz val="10"/>
        <color theme="1"/>
        <rFont val="Calibri"/>
        <family val="2"/>
        <scheme val="minor"/>
      </rPr>
      <t>(kopieres automatisk)</t>
    </r>
  </si>
  <si>
    <t>Status for iverksettelse av tiltak</t>
  </si>
  <si>
    <t>Status for utarbeidelse av måleindikatorer for gevinster</t>
  </si>
  <si>
    <r>
      <t xml:space="preserve">Gevinst
</t>
    </r>
    <r>
      <rPr>
        <sz val="9"/>
        <color theme="0"/>
        <rFont val="Calibri"/>
        <family val="2"/>
        <scheme val="minor"/>
      </rPr>
      <t>(kopieres automatisk)</t>
    </r>
    <r>
      <rPr>
        <b/>
        <sz val="9"/>
        <color theme="0"/>
        <rFont val="Calibri"/>
        <family val="2"/>
        <scheme val="minor"/>
      </rPr>
      <t>:</t>
    </r>
  </si>
  <si>
    <r>
      <t xml:space="preserve">Måleindikator
</t>
    </r>
    <r>
      <rPr>
        <sz val="9"/>
        <color theme="0"/>
        <rFont val="Calibri"/>
        <family val="2"/>
        <scheme val="minor"/>
      </rPr>
      <t>(kopieres automatisk):</t>
    </r>
  </si>
  <si>
    <r>
      <t xml:space="preserve">Mål-oppnåelse
</t>
    </r>
    <r>
      <rPr>
        <sz val="9"/>
        <color theme="0"/>
        <rFont val="Calibri"/>
        <family val="2"/>
        <scheme val="minor"/>
      </rPr>
      <t>(beregnes automatisk)</t>
    </r>
    <r>
      <rPr>
        <b/>
        <sz val="9"/>
        <color theme="0"/>
        <rFont val="Calibri"/>
        <family val="2"/>
        <scheme val="minor"/>
      </rPr>
      <t>:</t>
    </r>
  </si>
  <si>
    <r>
      <t xml:space="preserve">Gevinst-ansvarlig
</t>
    </r>
    <r>
      <rPr>
        <sz val="9"/>
        <color theme="0"/>
        <rFont val="Calibri"/>
        <family val="2"/>
        <scheme val="minor"/>
      </rPr>
      <t>(kopieres automatisk)</t>
    </r>
    <r>
      <rPr>
        <b/>
        <sz val="9"/>
        <color theme="0"/>
        <rFont val="Calibri"/>
        <family val="2"/>
        <scheme val="minor"/>
      </rPr>
      <t>:</t>
    </r>
  </si>
  <si>
    <r>
      <t xml:space="preserve">Nøkkelinteressenter
</t>
    </r>
    <r>
      <rPr>
        <sz val="9"/>
        <color theme="0"/>
        <rFont val="Calibri"/>
        <family val="2"/>
        <scheme val="minor"/>
      </rPr>
      <t>(kopieres automatisk)</t>
    </r>
    <r>
      <rPr>
        <b/>
        <sz val="9"/>
        <color theme="0"/>
        <rFont val="Calibri"/>
        <family val="2"/>
        <scheme val="minor"/>
      </rPr>
      <t>:</t>
    </r>
  </si>
  <si>
    <r>
      <t xml:space="preserve">Endelige måleindikatorer for gevinster
</t>
    </r>
    <r>
      <rPr>
        <sz val="9"/>
        <color theme="0"/>
        <rFont val="Calibri"/>
        <family val="2"/>
        <scheme val="minor"/>
      </rPr>
      <t>(kopieres automatisk)</t>
    </r>
    <r>
      <rPr>
        <b/>
        <sz val="9"/>
        <color theme="0"/>
        <rFont val="Calibri"/>
        <family val="2"/>
        <scheme val="minor"/>
      </rPr>
      <t>:</t>
    </r>
  </si>
  <si>
    <r>
      <t xml:space="preserve">Målemetode
</t>
    </r>
    <r>
      <rPr>
        <sz val="9"/>
        <color theme="0"/>
        <rFont val="Calibri"/>
        <family val="2"/>
        <scheme val="minor"/>
      </rPr>
      <t>(kopieres automatisk)</t>
    </r>
    <r>
      <rPr>
        <b/>
        <sz val="9"/>
        <color theme="0"/>
        <rFont val="Calibri"/>
        <family val="2"/>
        <scheme val="minor"/>
      </rPr>
      <t xml:space="preserve">: </t>
    </r>
  </si>
  <si>
    <r>
      <t xml:space="preserve">Måleindikatorer for gevinster som skal utarbeides
</t>
    </r>
    <r>
      <rPr>
        <sz val="9"/>
        <color theme="0"/>
        <rFont val="Calibri"/>
        <family val="2"/>
        <scheme val="minor"/>
      </rPr>
      <t>(kopieres automatisk)</t>
    </r>
    <r>
      <rPr>
        <b/>
        <sz val="9"/>
        <color theme="0"/>
        <rFont val="Calibri"/>
        <family val="2"/>
        <scheme val="minor"/>
      </rPr>
      <t>:</t>
    </r>
  </si>
  <si>
    <r>
      <t xml:space="preserve">Status
</t>
    </r>
    <r>
      <rPr>
        <sz val="9"/>
        <color theme="0"/>
        <rFont val="Calibri"/>
        <family val="2"/>
        <scheme val="minor"/>
      </rPr>
      <t>(velg fra listen)</t>
    </r>
    <r>
      <rPr>
        <b/>
        <sz val="9"/>
        <color theme="0"/>
        <rFont val="Calibri"/>
        <family val="2"/>
        <scheme val="minor"/>
      </rPr>
      <t>:</t>
    </r>
  </si>
  <si>
    <r>
      <t xml:space="preserve">Kvalitative gevinster </t>
    </r>
    <r>
      <rPr>
        <sz val="10"/>
        <color theme="1"/>
        <rFont val="Calibri"/>
        <family val="2"/>
        <scheme val="minor"/>
      </rPr>
      <t>(kopieres automatisk, må sjekkes):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</si>
</sst>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kr&quot;\ #,##0"/>
  </numFmts>
  <fonts count="21" x14ac:knownFonts="1">
    <font>
      <sz val="11"/>
      <color theme="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b/>
      <sz val="20"/>
      <color theme="1"/>
      <name val="Calibri"/>
      <family val="2"/>
      <scheme val="minor"/>
    </font>
    <font>
      <sz val="11"/>
      <color theme="1"/>
      <name val="Calibri"/>
      <family val="2"/>
      <scheme val="minor"/>
    </font>
    <font>
      <b/>
      <sz val="9"/>
      <color theme="0"/>
      <name val="Calibri"/>
      <family val="2"/>
      <scheme val="minor"/>
    </font>
    <font>
      <sz val="9"/>
      <name val="Calibri"/>
      <family val="2"/>
      <scheme val="minor"/>
    </font>
    <font>
      <i/>
      <sz val="11"/>
      <color theme="0" tint="-0.249977111117893"/>
      <name val="Calibri"/>
      <family val="2"/>
      <scheme val="minor"/>
    </font>
    <font>
      <b/>
      <sz val="11"/>
      <color theme="0"/>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b/>
      <sz val="10"/>
      <color theme="0"/>
      <name val="Calibri"/>
      <family val="2"/>
      <scheme val="minor"/>
    </font>
    <font>
      <sz val="10"/>
      <color theme="0"/>
      <name val="Calibri"/>
      <family val="2"/>
      <scheme val="minor"/>
    </font>
    <font>
      <b/>
      <sz val="10"/>
      <color rgb="FF000000"/>
      <name val="Calibri"/>
      <family val="2"/>
      <scheme val="minor"/>
    </font>
    <font>
      <b/>
      <sz val="11"/>
      <color theme="3"/>
      <name val="Calibri"/>
      <family val="2"/>
      <scheme val="minor"/>
    </font>
    <font>
      <sz val="10"/>
      <color rgb="FF000000"/>
      <name val="Calibri"/>
      <family val="2"/>
      <scheme val="minor"/>
    </font>
    <font>
      <sz val="11"/>
      <color theme="3"/>
      <name val="Calibri"/>
      <family val="2"/>
      <scheme val="minor"/>
    </font>
    <font>
      <sz val="9"/>
      <color theme="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rgb="FFF2F2F2"/>
        <bgColor indexed="64"/>
      </patternFill>
    </fill>
    <fill>
      <patternFill patternType="solid">
        <fgColor theme="0"/>
        <bgColor indexed="64"/>
      </patternFill>
    </fill>
    <fill>
      <patternFill patternType="solid">
        <fgColor theme="3"/>
        <bgColor indexed="64"/>
      </patternFill>
    </fill>
    <fill>
      <patternFill patternType="solid">
        <fgColor theme="0" tint="-0.499984740745262"/>
        <bgColor indexed="64"/>
      </patternFill>
    </fill>
    <fill>
      <patternFill patternType="solid">
        <fgColor theme="0" tint="-0.14999847407452621"/>
        <bgColor indexed="64"/>
      </patternFill>
    </fill>
  </fills>
  <borders count="1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bottom/>
      <diagonal/>
    </border>
    <border>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diagonal/>
    </border>
    <border>
      <left/>
      <right style="thin">
        <color theme="0" tint="-0.24994659260841701"/>
      </right>
      <top/>
      <bottom/>
      <diagonal/>
    </border>
    <border>
      <left style="medium">
        <color rgb="FFBFBFBF"/>
      </left>
      <right style="medium">
        <color rgb="FFBFBFBF"/>
      </right>
      <top style="medium">
        <color rgb="FFBFBFBF"/>
      </top>
      <bottom style="medium">
        <color rgb="FFBFBFBF"/>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diagonal/>
    </border>
  </borders>
  <cellStyleXfs count="2">
    <xf numFmtId="0" fontId="0" fillId="0" borderId="0"/>
    <xf numFmtId="9" fontId="5" fillId="0" borderId="0" applyFont="0" applyFill="0" applyBorder="0" applyAlignment="0" applyProtection="0"/>
  </cellStyleXfs>
  <cellXfs count="223">
    <xf numFmtId="0" fontId="0" fillId="0" borderId="0" xfId="0"/>
    <xf numFmtId="0" fontId="1" fillId="2" borderId="0" xfId="0" applyFont="1" applyFill="1"/>
    <xf numFmtId="0" fontId="0" fillId="2" borderId="0" xfId="0" applyFill="1"/>
    <xf numFmtId="0" fontId="0" fillId="0" borderId="0" xfId="0" applyFill="1"/>
    <xf numFmtId="0" fontId="4" fillId="0" borderId="0" xfId="0" applyFont="1" applyAlignment="1">
      <alignment vertical="center"/>
    </xf>
    <xf numFmtId="0" fontId="0" fillId="0" borderId="0" xfId="0" applyFill="1" applyAlignment="1">
      <alignment vertical="center" wrapText="1"/>
    </xf>
    <xf numFmtId="0" fontId="4" fillId="0" borderId="0" xfId="0" applyFont="1"/>
    <xf numFmtId="0" fontId="0" fillId="0" borderId="0" xfId="0" applyAlignment="1">
      <alignment horizontal="left" vertical="center" wrapText="1"/>
    </xf>
    <xf numFmtId="0" fontId="0" fillId="0" borderId="1" xfId="0" applyBorder="1"/>
    <xf numFmtId="0" fontId="1" fillId="0" borderId="1" xfId="0" applyFont="1" applyBorder="1"/>
    <xf numFmtId="0" fontId="1" fillId="3" borderId="10" xfId="0" applyFont="1" applyFill="1" applyBorder="1"/>
    <xf numFmtId="0" fontId="3" fillId="0" borderId="1" xfId="0" applyFont="1" applyBorder="1" applyAlignment="1">
      <alignment horizontal="center"/>
    </xf>
    <xf numFmtId="9" fontId="3" fillId="0" borderId="1" xfId="1" applyFont="1" applyBorder="1"/>
    <xf numFmtId="0" fontId="3" fillId="0" borderId="1" xfId="0" applyFont="1" applyBorder="1" applyAlignment="1">
      <alignment horizontal="center" vertical="center"/>
    </xf>
    <xf numFmtId="0" fontId="0" fillId="3" borderId="7" xfId="0" applyFill="1" applyBorder="1"/>
    <xf numFmtId="0" fontId="0" fillId="3" borderId="11" xfId="0" applyFill="1" applyBorder="1"/>
    <xf numFmtId="0" fontId="0" fillId="3" borderId="3" xfId="0" applyFill="1" applyBorder="1"/>
    <xf numFmtId="0" fontId="0" fillId="3" borderId="0" xfId="0" applyFill="1" applyBorder="1"/>
    <xf numFmtId="0" fontId="0" fillId="3" borderId="8" xfId="0" applyFill="1" applyBorder="1"/>
    <xf numFmtId="0" fontId="1" fillId="3" borderId="3" xfId="0" applyFont="1" applyFill="1" applyBorder="1"/>
    <xf numFmtId="0" fontId="0" fillId="3" borderId="0" xfId="0" applyFill="1"/>
    <xf numFmtId="0" fontId="0" fillId="3" borderId="3" xfId="0" applyFill="1" applyBorder="1" applyAlignment="1">
      <alignment vertical="center"/>
    </xf>
    <xf numFmtId="0" fontId="0" fillId="3" borderId="8" xfId="0" applyFill="1" applyBorder="1" applyAlignment="1">
      <alignment vertical="center"/>
    </xf>
    <xf numFmtId="0" fontId="0" fillId="0" borderId="0" xfId="0" applyFill="1" applyAlignment="1">
      <alignment vertical="center"/>
    </xf>
    <xf numFmtId="0" fontId="3" fillId="3" borderId="3" xfId="0" applyFont="1" applyFill="1" applyBorder="1"/>
    <xf numFmtId="0" fontId="3" fillId="3" borderId="8" xfId="0" applyFont="1" applyFill="1" applyBorder="1"/>
    <xf numFmtId="0" fontId="3" fillId="0" borderId="0" xfId="0" applyFont="1" applyFill="1"/>
    <xf numFmtId="0" fontId="9" fillId="6" borderId="5" xfId="0" applyFont="1" applyFill="1" applyBorder="1" applyAlignment="1">
      <alignment horizontal="left" indent="3"/>
    </xf>
    <xf numFmtId="0" fontId="9" fillId="6" borderId="2" xfId="0" applyFont="1" applyFill="1" applyBorder="1" applyAlignment="1">
      <alignment horizontal="left"/>
    </xf>
    <xf numFmtId="0" fontId="10" fillId="6" borderId="2" xfId="0" applyFont="1" applyFill="1" applyBorder="1"/>
    <xf numFmtId="0" fontId="10" fillId="6" borderId="6" xfId="0" applyFont="1" applyFill="1" applyBorder="1"/>
    <xf numFmtId="0" fontId="0" fillId="6" borderId="3" xfId="0" applyFill="1" applyBorder="1"/>
    <xf numFmtId="0" fontId="0" fillId="6" borderId="0" xfId="0" applyFill="1" applyBorder="1"/>
    <xf numFmtId="0" fontId="0" fillId="6" borderId="8" xfId="0" applyFill="1" applyBorder="1"/>
    <xf numFmtId="0" fontId="0" fillId="0" borderId="0" xfId="0" applyBorder="1"/>
    <xf numFmtId="0" fontId="0" fillId="2" borderId="0" xfId="0" applyFill="1" applyBorder="1"/>
    <xf numFmtId="0" fontId="0" fillId="0" borderId="0" xfId="0" applyBorder="1" applyAlignment="1">
      <alignment horizontal="left" vertical="center" wrapText="1"/>
    </xf>
    <xf numFmtId="0" fontId="0" fillId="0" borderId="1" xfId="0" applyFont="1" applyBorder="1" applyAlignment="1">
      <alignment horizontal="left" vertical="center" wrapText="1"/>
    </xf>
    <xf numFmtId="0" fontId="1" fillId="3" borderId="8" xfId="0" applyFont="1" applyFill="1" applyBorder="1" applyAlignment="1">
      <alignment horizontal="right" vertical="center" wrapText="1"/>
    </xf>
    <xf numFmtId="0" fontId="1" fillId="3" borderId="0" xfId="0" applyFont="1" applyFill="1" applyBorder="1" applyAlignment="1">
      <alignment horizontal="righ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0" fillId="3" borderId="0" xfId="0" applyFont="1" applyFill="1" applyAlignment="1">
      <alignment horizontal="left" vertical="center" wrapText="1"/>
    </xf>
    <xf numFmtId="0" fontId="0" fillId="3" borderId="0" xfId="0" applyFont="1" applyFill="1" applyAlignment="1">
      <alignment vertical="center" wrapText="1"/>
    </xf>
    <xf numFmtId="0" fontId="0" fillId="0" borderId="0" xfId="0" applyFill="1" applyAlignment="1">
      <alignment horizontal="center"/>
    </xf>
    <xf numFmtId="0" fontId="0" fillId="2" borderId="0" xfId="0" applyFill="1" applyAlignment="1">
      <alignment horizontal="center"/>
    </xf>
    <xf numFmtId="0" fontId="11" fillId="3" borderId="1" xfId="0" applyFont="1" applyFill="1" applyBorder="1" applyAlignment="1">
      <alignment horizontal="center" vertical="center" wrapText="1"/>
    </xf>
    <xf numFmtId="0" fontId="12" fillId="0" borderId="1" xfId="0" applyFont="1" applyBorder="1" applyAlignment="1">
      <alignment horizontal="left" vertical="center" wrapText="1"/>
    </xf>
    <xf numFmtId="0" fontId="12" fillId="0" borderId="1" xfId="0" quotePrefix="1" applyFont="1" applyBorder="1" applyAlignment="1">
      <alignment horizontal="left" vertical="center" wrapText="1"/>
    </xf>
    <xf numFmtId="0" fontId="13" fillId="2" borderId="6" xfId="0" applyFont="1" applyFill="1" applyBorder="1" applyAlignment="1">
      <alignment horizontal="center" vertical="center" wrapText="1"/>
    </xf>
    <xf numFmtId="0" fontId="12" fillId="3" borderId="3" xfId="0" applyFont="1" applyFill="1" applyBorder="1"/>
    <xf numFmtId="0" fontId="12" fillId="3" borderId="8" xfId="0" applyFont="1" applyFill="1" applyBorder="1"/>
    <xf numFmtId="0" fontId="12" fillId="0" borderId="1" xfId="0" applyFont="1" applyFill="1" applyBorder="1" applyAlignment="1">
      <alignment vertical="center" wrapText="1"/>
    </xf>
    <xf numFmtId="1" fontId="12"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0" xfId="0" applyFont="1"/>
    <xf numFmtId="0" fontId="14" fillId="6" borderId="5" xfId="0" applyFont="1" applyFill="1" applyBorder="1" applyAlignment="1">
      <alignment horizontal="left" indent="3"/>
    </xf>
    <xf numFmtId="0" fontId="14" fillId="6" borderId="2" xfId="0" applyFont="1" applyFill="1" applyBorder="1" applyAlignment="1">
      <alignment horizontal="left"/>
    </xf>
    <xf numFmtId="0" fontId="15" fillId="6" borderId="2" xfId="0" applyFont="1" applyFill="1" applyBorder="1"/>
    <xf numFmtId="0" fontId="15" fillId="6" borderId="6" xfId="0" applyFont="1" applyFill="1" applyBorder="1"/>
    <xf numFmtId="0" fontId="11" fillId="3" borderId="3" xfId="0" applyFont="1" applyFill="1" applyBorder="1" applyAlignment="1">
      <alignment horizontal="left" indent="13"/>
    </xf>
    <xf numFmtId="0" fontId="12" fillId="0" borderId="1" xfId="0" applyFont="1" applyFill="1" applyBorder="1" applyAlignment="1">
      <alignment wrapText="1"/>
    </xf>
    <xf numFmtId="164" fontId="12" fillId="0" borderId="1" xfId="0" applyNumberFormat="1" applyFont="1" applyFill="1" applyBorder="1" applyAlignment="1">
      <alignment horizontal="center" vertical="center" wrapText="1"/>
    </xf>
    <xf numFmtId="0" fontId="12" fillId="6" borderId="10" xfId="0" applyFont="1" applyFill="1" applyBorder="1"/>
    <xf numFmtId="0" fontId="12" fillId="6" borderId="7" xfId="0" applyFont="1" applyFill="1" applyBorder="1"/>
    <xf numFmtId="0" fontId="12" fillId="6" borderId="11" xfId="0" applyFont="1" applyFill="1" applyBorder="1"/>
    <xf numFmtId="0" fontId="12" fillId="6" borderId="3" xfId="0" applyFont="1" applyFill="1" applyBorder="1"/>
    <xf numFmtId="0" fontId="12" fillId="6" borderId="0" xfId="0" applyFont="1" applyFill="1" applyBorder="1"/>
    <xf numFmtId="0" fontId="12" fillId="6" borderId="8" xfId="0" applyFont="1" applyFill="1" applyBorder="1"/>
    <xf numFmtId="164" fontId="12" fillId="5" borderId="1" xfId="0" applyNumberFormat="1" applyFont="1" applyFill="1" applyBorder="1" applyAlignment="1">
      <alignment horizontal="center"/>
    </xf>
    <xf numFmtId="2" fontId="12" fillId="5" borderId="1" xfId="0" applyNumberFormat="1" applyFont="1" applyFill="1" applyBorder="1" applyAlignment="1">
      <alignment horizontal="center"/>
    </xf>
    <xf numFmtId="0" fontId="16" fillId="4" borderId="9" xfId="0" applyFont="1" applyFill="1" applyBorder="1" applyAlignment="1">
      <alignment horizontal="center" vertical="center" wrapText="1"/>
    </xf>
    <xf numFmtId="0" fontId="1" fillId="3" borderId="5" xfId="0" applyFont="1" applyFill="1" applyBorder="1"/>
    <xf numFmtId="0" fontId="0" fillId="3" borderId="2" xfId="0" applyFill="1" applyBorder="1"/>
    <xf numFmtId="0" fontId="0" fillId="3" borderId="6" xfId="0" applyFill="1" applyBorder="1"/>
    <xf numFmtId="0" fontId="2" fillId="0" borderId="0" xfId="0" applyFont="1" applyAlignment="1">
      <alignment horizontal="right"/>
    </xf>
    <xf numFmtId="0" fontId="1" fillId="3" borderId="16" xfId="0" applyFont="1" applyFill="1" applyBorder="1"/>
    <xf numFmtId="0" fontId="1" fillId="3" borderId="15" xfId="0" applyFont="1" applyFill="1" applyBorder="1"/>
    <xf numFmtId="0" fontId="0" fillId="3" borderId="15" xfId="0" applyFill="1" applyBorder="1"/>
    <xf numFmtId="0" fontId="3" fillId="0" borderId="1" xfId="0" applyFont="1" applyBorder="1" applyAlignment="1">
      <alignment horizontal="left" vertical="center" wrapText="1"/>
    </xf>
    <xf numFmtId="0" fontId="3" fillId="0" borderId="5" xfId="0" applyFont="1" applyBorder="1" applyAlignment="1">
      <alignment horizontal="center" vertical="center"/>
    </xf>
    <xf numFmtId="0" fontId="6" fillId="7" borderId="1" xfId="0" applyFont="1" applyFill="1" applyBorder="1" applyAlignment="1">
      <alignment horizontal="center"/>
    </xf>
    <xf numFmtId="0" fontId="6"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6" fillId="7" borderId="5" xfId="0" applyFont="1" applyFill="1" applyBorder="1" applyAlignment="1">
      <alignment horizontal="center" vertical="center" wrapText="1"/>
    </xf>
    <xf numFmtId="0" fontId="3" fillId="0" borderId="1" xfId="0" applyFont="1" applyBorder="1" applyAlignment="1">
      <alignment horizontal="left" vertical="top" wrapText="1"/>
    </xf>
    <xf numFmtId="14" fontId="3" fillId="0" borderId="1" xfId="0" applyNumberFormat="1" applyFont="1" applyBorder="1" applyAlignment="1">
      <alignment horizontal="center" vertical="top" wrapText="1"/>
    </xf>
    <xf numFmtId="0" fontId="3" fillId="0" borderId="1" xfId="0" applyFont="1" applyBorder="1" applyAlignment="1">
      <alignment horizontal="center" vertical="top" wrapText="1"/>
    </xf>
    <xf numFmtId="14" fontId="3" fillId="0" borderId="1" xfId="0" applyNumberFormat="1" applyFont="1" applyBorder="1" applyAlignment="1">
      <alignment horizontal="left" vertical="top" wrapText="1"/>
    </xf>
    <xf numFmtId="0" fontId="1" fillId="3" borderId="3" xfId="0" applyFont="1" applyFill="1" applyBorder="1" applyAlignment="1">
      <alignment vertical="center"/>
    </xf>
    <xf numFmtId="0" fontId="0" fillId="3" borderId="12" xfId="0" applyFill="1" applyBorder="1"/>
    <xf numFmtId="0" fontId="0" fillId="3" borderId="4" xfId="0" applyFill="1" applyBorder="1"/>
    <xf numFmtId="0" fontId="1" fillId="0" borderId="0" xfId="0" applyFont="1" applyFill="1"/>
    <xf numFmtId="0" fontId="1" fillId="3" borderId="7" xfId="0" applyFont="1" applyFill="1" applyBorder="1"/>
    <xf numFmtId="0" fontId="1" fillId="3" borderId="11" xfId="0" applyFont="1" applyFill="1" applyBorder="1"/>
    <xf numFmtId="0" fontId="1" fillId="3" borderId="8" xfId="0" applyFont="1" applyFill="1" applyBorder="1"/>
    <xf numFmtId="0" fontId="0" fillId="3" borderId="4" xfId="0" applyFill="1" applyBorder="1" applyAlignment="1">
      <alignment horizontal="left"/>
    </xf>
    <xf numFmtId="0" fontId="0" fillId="3" borderId="14" xfId="0" applyFill="1" applyBorder="1"/>
    <xf numFmtId="0" fontId="8" fillId="0" borderId="4" xfId="0" applyFont="1" applyFill="1" applyBorder="1" applyAlignment="1">
      <alignment horizontal="center"/>
    </xf>
    <xf numFmtId="0" fontId="12" fillId="0" borderId="1" xfId="0" applyFont="1" applyBorder="1" applyAlignment="1">
      <alignment horizontal="left" vertical="top" wrapText="1"/>
    </xf>
    <xf numFmtId="0" fontId="12" fillId="0" borderId="1" xfId="0" applyFont="1" applyBorder="1" applyAlignment="1">
      <alignment horizontal="left" vertical="top"/>
    </xf>
    <xf numFmtId="0" fontId="12" fillId="0" borderId="5" xfId="0" applyFont="1" applyFill="1" applyBorder="1" applyAlignment="1">
      <alignment horizontal="left" vertical="center" wrapText="1"/>
    </xf>
    <xf numFmtId="0" fontId="0" fillId="3" borderId="1" xfId="0" applyFill="1" applyBorder="1" applyAlignment="1">
      <alignment horizontal="left" vertical="center" wrapText="1"/>
    </xf>
    <xf numFmtId="0" fontId="0" fillId="0" borderId="1" xfId="0" applyBorder="1" applyAlignment="1">
      <alignment horizontal="left" vertical="center" wrapText="1"/>
    </xf>
    <xf numFmtId="9" fontId="0" fillId="0" borderId="1" xfId="1" applyFont="1" applyBorder="1" applyAlignment="1">
      <alignment horizontal="center" vertical="center"/>
    </xf>
    <xf numFmtId="0" fontId="1" fillId="8" borderId="0" xfId="0" applyFont="1" applyFill="1"/>
    <xf numFmtId="0" fontId="0" fillId="8" borderId="0" xfId="0" applyFill="1"/>
    <xf numFmtId="0" fontId="12" fillId="0" borderId="5" xfId="0" applyNumberFormat="1" applyFont="1" applyFill="1" applyBorder="1" applyAlignment="1">
      <alignment horizontal="left" vertical="center" wrapText="1"/>
    </xf>
    <xf numFmtId="0" fontId="1" fillId="0" borderId="1" xfId="0" applyFont="1" applyBorder="1" applyAlignment="1">
      <alignment vertical="center" wrapText="1"/>
    </xf>
    <xf numFmtId="0" fontId="0" fillId="0" borderId="1" xfId="0" applyFont="1" applyBorder="1" applyAlignment="1">
      <alignment vertical="center" wrapText="1"/>
    </xf>
    <xf numFmtId="0" fontId="1" fillId="0" borderId="1" xfId="0" applyFont="1" applyBorder="1" applyAlignment="1">
      <alignment horizontal="left" vertical="center" wrapText="1"/>
    </xf>
    <xf numFmtId="0" fontId="12" fillId="0" borderId="1" xfId="0" applyNumberFormat="1" applyFont="1" applyBorder="1" applyAlignment="1">
      <alignment horizontal="left" vertical="top" wrapText="1"/>
    </xf>
    <xf numFmtId="0" fontId="12" fillId="0" borderId="1" xfId="0" applyFont="1" applyBorder="1" applyAlignment="1">
      <alignment horizontal="center" vertical="top" wrapText="1"/>
    </xf>
    <xf numFmtId="0" fontId="1" fillId="3" borderId="0" xfId="0" applyFont="1" applyFill="1" applyAlignment="1">
      <alignment horizontal="left" vertical="center" wrapText="1"/>
    </xf>
    <xf numFmtId="0" fontId="6" fillId="7" borderId="1" xfId="0" applyFont="1" applyFill="1" applyBorder="1" applyAlignment="1">
      <alignment horizontal="center" vertical="center" wrapText="1"/>
    </xf>
    <xf numFmtId="1" fontId="12" fillId="5" borderId="1" xfId="0" applyNumberFormat="1" applyFont="1" applyFill="1" applyBorder="1" applyAlignment="1">
      <alignment horizontal="center"/>
    </xf>
    <xf numFmtId="0" fontId="12" fillId="5" borderId="1" xfId="0" applyFont="1" applyFill="1" applyBorder="1" applyAlignment="1">
      <alignment horizontal="right"/>
    </xf>
    <xf numFmtId="0" fontId="11" fillId="2" borderId="5" xfId="0" applyFont="1" applyFill="1" applyBorder="1" applyAlignment="1">
      <alignment horizontal="right"/>
    </xf>
    <xf numFmtId="0" fontId="3" fillId="0" borderId="6" xfId="0" applyFont="1" applyBorder="1" applyAlignment="1">
      <alignment vertical="top" wrapText="1"/>
    </xf>
    <xf numFmtId="0" fontId="3" fillId="0" borderId="6" xfId="0" applyFont="1" applyBorder="1" applyAlignment="1">
      <alignment horizontal="center"/>
    </xf>
    <xf numFmtId="14" fontId="3" fillId="0" borderId="6" xfId="0" applyNumberFormat="1" applyFont="1" applyBorder="1" applyAlignment="1">
      <alignment horizontal="center"/>
    </xf>
    <xf numFmtId="0" fontId="3" fillId="0" borderId="1" xfId="0" applyFont="1" applyFill="1" applyBorder="1" applyAlignment="1">
      <alignment horizontal="left" wrapText="1"/>
    </xf>
    <xf numFmtId="0" fontId="0" fillId="0" borderId="0" xfId="0" applyFill="1" applyAlignment="1"/>
    <xf numFmtId="0" fontId="6" fillId="7" borderId="6" xfId="0" applyFont="1" applyFill="1" applyBorder="1" applyAlignment="1">
      <alignment horizontal="center" vertical="center" wrapText="1"/>
    </xf>
    <xf numFmtId="0" fontId="6" fillId="7" borderId="1" xfId="0" applyFont="1" applyFill="1" applyBorder="1" applyAlignment="1">
      <alignment horizontal="center" vertical="center"/>
    </xf>
    <xf numFmtId="0" fontId="12" fillId="0" borderId="1" xfId="0" applyFont="1" applyBorder="1" applyAlignment="1">
      <alignment horizontal="center" vertical="center" wrapText="1"/>
    </xf>
    <xf numFmtId="0" fontId="2" fillId="0" borderId="0" xfId="0" applyFont="1" applyAlignment="1">
      <alignment vertical="top"/>
    </xf>
    <xf numFmtId="0" fontId="2" fillId="0" borderId="0" xfId="0" applyFont="1" applyAlignment="1">
      <alignment horizontal="left" wrapText="1"/>
    </xf>
    <xf numFmtId="0" fontId="0" fillId="0" borderId="0" xfId="0" applyFont="1" applyAlignment="1">
      <alignment horizontal="left" vertical="center" wrapText="1"/>
    </xf>
    <xf numFmtId="0" fontId="0" fillId="0" borderId="5" xfId="0" applyFill="1" applyBorder="1" applyAlignment="1">
      <alignment horizontal="center"/>
    </xf>
    <xf numFmtId="0" fontId="0" fillId="0" borderId="2" xfId="0" applyFill="1" applyBorder="1" applyAlignment="1">
      <alignment horizontal="center"/>
    </xf>
    <xf numFmtId="0" fontId="0" fillId="0" borderId="6" xfId="0" applyFill="1" applyBorder="1" applyAlignment="1">
      <alignment horizontal="center"/>
    </xf>
    <xf numFmtId="0" fontId="2" fillId="0" borderId="4" xfId="0" applyFont="1" applyFill="1" applyBorder="1" applyAlignment="1">
      <alignment horizontal="left" wrapText="1"/>
    </xf>
    <xf numFmtId="0" fontId="17" fillId="0" borderId="4" xfId="0" applyFont="1" applyBorder="1" applyAlignment="1">
      <alignment horizontal="left" vertical="center" wrapText="1"/>
    </xf>
    <xf numFmtId="0" fontId="19" fillId="0" borderId="4" xfId="0" applyFont="1" applyBorder="1" applyAlignment="1">
      <alignment horizontal="left" vertical="center" wrapText="1"/>
    </xf>
    <xf numFmtId="0" fontId="12" fillId="5" borderId="5" xfId="0" applyFont="1" applyFill="1" applyBorder="1" applyAlignment="1">
      <alignment horizontal="left" wrapText="1"/>
    </xf>
    <xf numFmtId="0" fontId="12" fillId="5" borderId="2" xfId="0" applyFont="1" applyFill="1" applyBorder="1" applyAlignment="1">
      <alignment horizontal="left" wrapText="1"/>
    </xf>
    <xf numFmtId="0" fontId="12" fillId="5" borderId="6" xfId="0" applyFont="1" applyFill="1" applyBorder="1" applyAlignment="1">
      <alignment horizontal="left" wrapText="1"/>
    </xf>
    <xf numFmtId="0" fontId="11" fillId="2" borderId="5" xfId="0" applyFont="1" applyFill="1" applyBorder="1" applyAlignment="1">
      <alignment horizontal="center"/>
    </xf>
    <xf numFmtId="0" fontId="12" fillId="2" borderId="2" xfId="0" applyFont="1" applyFill="1" applyBorder="1" applyAlignment="1">
      <alignment horizontal="center"/>
    </xf>
    <xf numFmtId="0" fontId="12" fillId="2" borderId="6" xfId="0" applyFont="1" applyFill="1" applyBorder="1" applyAlignment="1">
      <alignment horizontal="center"/>
    </xf>
    <xf numFmtId="0" fontId="12" fillId="5" borderId="10" xfId="0" applyFont="1" applyFill="1" applyBorder="1" applyAlignment="1">
      <alignment horizontal="left" vertical="top" wrapText="1"/>
    </xf>
    <xf numFmtId="0" fontId="12" fillId="5" borderId="7" xfId="0" applyFont="1" applyFill="1" applyBorder="1" applyAlignment="1">
      <alignment horizontal="left" vertical="top" wrapText="1"/>
    </xf>
    <xf numFmtId="0" fontId="12" fillId="5" borderId="11" xfId="0" applyFont="1" applyFill="1" applyBorder="1" applyAlignment="1">
      <alignment horizontal="left" vertical="top" wrapText="1"/>
    </xf>
    <xf numFmtId="0" fontId="12" fillId="5" borderId="3" xfId="0" applyFont="1" applyFill="1" applyBorder="1" applyAlignment="1">
      <alignment horizontal="left" vertical="top" wrapText="1"/>
    </xf>
    <xf numFmtId="0" fontId="12" fillId="5" borderId="0" xfId="0" applyFont="1" applyFill="1" applyBorder="1" applyAlignment="1">
      <alignment horizontal="left" vertical="top" wrapText="1"/>
    </xf>
    <xf numFmtId="0" fontId="12" fillId="5" borderId="8" xfId="0" applyFont="1" applyFill="1" applyBorder="1" applyAlignment="1">
      <alignment horizontal="left" vertical="top" wrapText="1"/>
    </xf>
    <xf numFmtId="0" fontId="12" fillId="5" borderId="12" xfId="0" applyFont="1" applyFill="1" applyBorder="1" applyAlignment="1">
      <alignment horizontal="left" vertical="top" wrapText="1"/>
    </xf>
    <xf numFmtId="0" fontId="12" fillId="5" borderId="4" xfId="0" applyFont="1" applyFill="1" applyBorder="1" applyAlignment="1">
      <alignment horizontal="left" vertical="top" wrapText="1"/>
    </xf>
    <xf numFmtId="0" fontId="12" fillId="5" borderId="13" xfId="0" applyFont="1" applyFill="1" applyBorder="1" applyAlignment="1">
      <alignment horizontal="left" vertical="top" wrapText="1"/>
    </xf>
    <xf numFmtId="0" fontId="11" fillId="2" borderId="10" xfId="0" applyFont="1" applyFill="1" applyBorder="1" applyAlignment="1">
      <alignment horizontal="center"/>
    </xf>
    <xf numFmtId="0" fontId="11" fillId="2" borderId="11" xfId="0" applyFont="1" applyFill="1" applyBorder="1" applyAlignment="1">
      <alignment horizontal="center"/>
    </xf>
    <xf numFmtId="0" fontId="11" fillId="3" borderId="10" xfId="0" applyFont="1" applyFill="1" applyBorder="1" applyAlignment="1">
      <alignment horizontal="center"/>
    </xf>
    <xf numFmtId="0" fontId="11" fillId="3" borderId="11" xfId="0" applyFont="1" applyFill="1" applyBorder="1" applyAlignment="1">
      <alignment horizontal="center"/>
    </xf>
    <xf numFmtId="0" fontId="11" fillId="2" borderId="2" xfId="0" applyFont="1" applyFill="1" applyBorder="1" applyAlignment="1">
      <alignment horizontal="center"/>
    </xf>
    <xf numFmtId="0" fontId="11" fillId="2" borderId="6" xfId="0" applyFont="1" applyFill="1" applyBorder="1" applyAlignment="1">
      <alignment horizontal="center"/>
    </xf>
    <xf numFmtId="0" fontId="11" fillId="2" borderId="16"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2" fillId="3" borderId="5" xfId="0" applyFont="1" applyFill="1" applyBorder="1" applyAlignment="1">
      <alignment horizontal="center"/>
    </xf>
    <xf numFmtId="0" fontId="12" fillId="3" borderId="2" xfId="0" applyFont="1" applyFill="1" applyBorder="1" applyAlignment="1">
      <alignment horizontal="center"/>
    </xf>
    <xf numFmtId="0" fontId="12" fillId="3" borderId="6" xfId="0" applyFont="1" applyFill="1" applyBorder="1" applyAlignment="1">
      <alignment horizontal="center"/>
    </xf>
    <xf numFmtId="0" fontId="11" fillId="2" borderId="7"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1" xfId="0" applyFont="1" applyFill="1" applyBorder="1" applyAlignment="1">
      <alignment horizontal="center" vertical="center"/>
    </xf>
    <xf numFmtId="0" fontId="11" fillId="2" borderId="13" xfId="0" applyFont="1" applyFill="1" applyBorder="1" applyAlignment="1">
      <alignment horizontal="center" vertical="center"/>
    </xf>
    <xf numFmtId="0" fontId="12" fillId="0" borderId="16" xfId="0" applyFont="1" applyBorder="1" applyAlignment="1">
      <alignment horizontal="left" vertical="top" wrapText="1"/>
    </xf>
    <xf numFmtId="0" fontId="12" fillId="0" borderId="14" xfId="0" applyFont="1" applyBorder="1" applyAlignment="1">
      <alignment horizontal="left" vertical="top" wrapText="1"/>
    </xf>
    <xf numFmtId="0" fontId="12" fillId="0" borderId="15" xfId="0" applyFont="1" applyBorder="1" applyAlignment="1">
      <alignment horizontal="left" vertical="top" wrapText="1"/>
    </xf>
    <xf numFmtId="0" fontId="3" fillId="0" borderId="5" xfId="0" applyFont="1" applyBorder="1" applyAlignment="1">
      <alignment horizontal="left" vertical="top" wrapText="1"/>
    </xf>
    <xf numFmtId="0" fontId="3" fillId="0" borderId="2" xfId="0" applyFont="1" applyBorder="1" applyAlignment="1">
      <alignment horizontal="left" vertical="top" wrapText="1"/>
    </xf>
    <xf numFmtId="0" fontId="3" fillId="0" borderId="6" xfId="0" applyFont="1" applyBorder="1" applyAlignment="1">
      <alignment horizontal="left" vertical="top" wrapText="1"/>
    </xf>
    <xf numFmtId="0" fontId="6" fillId="7" borderId="5" xfId="0" applyFont="1" applyFill="1" applyBorder="1" applyAlignment="1">
      <alignment horizontal="center" vertical="center"/>
    </xf>
    <xf numFmtId="0" fontId="6" fillId="7" borderId="6" xfId="0" applyFont="1" applyFill="1" applyBorder="1" applyAlignment="1">
      <alignment horizontal="center" vertical="center"/>
    </xf>
    <xf numFmtId="0" fontId="3" fillId="0" borderId="5" xfId="0" applyFont="1" applyBorder="1" applyAlignment="1">
      <alignment horizontal="left" vertical="center" wrapText="1"/>
    </xf>
    <xf numFmtId="0" fontId="3" fillId="0" borderId="2" xfId="0" applyFont="1" applyBorder="1" applyAlignment="1">
      <alignment horizontal="left" vertical="center" wrapText="1"/>
    </xf>
    <xf numFmtId="0" fontId="3" fillId="0" borderId="6" xfId="0" applyFont="1" applyBorder="1" applyAlignment="1">
      <alignment horizontal="left" vertical="center" wrapText="1"/>
    </xf>
    <xf numFmtId="0" fontId="6" fillId="6" borderId="5" xfId="0" applyFont="1" applyFill="1" applyBorder="1" applyAlignment="1">
      <alignment horizontal="center"/>
    </xf>
    <xf numFmtId="0" fontId="6" fillId="6" borderId="2" xfId="0" applyFont="1" applyFill="1" applyBorder="1" applyAlignment="1">
      <alignment horizontal="center"/>
    </xf>
    <xf numFmtId="0" fontId="6" fillId="6" borderId="6" xfId="0" applyFont="1" applyFill="1" applyBorder="1" applyAlignment="1">
      <alignment horizontal="center"/>
    </xf>
    <xf numFmtId="0" fontId="6" fillId="7" borderId="5"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6" fillId="7" borderId="5" xfId="0" applyFont="1" applyFill="1" applyBorder="1" applyAlignment="1">
      <alignment horizontal="center"/>
    </xf>
    <xf numFmtId="0" fontId="6" fillId="7" borderId="2" xfId="0" applyFont="1" applyFill="1" applyBorder="1" applyAlignment="1">
      <alignment horizontal="center"/>
    </xf>
    <xf numFmtId="0" fontId="6" fillId="7" borderId="6" xfId="0" applyFont="1" applyFill="1" applyBorder="1" applyAlignment="1">
      <alignment horizontal="center"/>
    </xf>
    <xf numFmtId="0" fontId="0" fillId="5" borderId="1" xfId="0" applyFill="1" applyBorder="1" applyAlignment="1">
      <alignment horizontal="center"/>
    </xf>
    <xf numFmtId="0" fontId="7" fillId="5" borderId="5" xfId="0" quotePrefix="1" applyFont="1" applyFill="1" applyBorder="1" applyAlignment="1">
      <alignment horizontal="left" vertical="top" wrapText="1"/>
    </xf>
    <xf numFmtId="0" fontId="7" fillId="5" borderId="2" xfId="0" quotePrefix="1" applyFont="1" applyFill="1" applyBorder="1" applyAlignment="1">
      <alignment horizontal="left" vertical="top" wrapText="1"/>
    </xf>
    <xf numFmtId="0" fontId="7" fillId="5" borderId="6" xfId="0" quotePrefix="1" applyFont="1" applyFill="1" applyBorder="1" applyAlignment="1">
      <alignment horizontal="left" vertical="top" wrapText="1"/>
    </xf>
    <xf numFmtId="0" fontId="0" fillId="5" borderId="16" xfId="0" applyFill="1" applyBorder="1" applyAlignment="1">
      <alignment horizontal="center"/>
    </xf>
    <xf numFmtId="0" fontId="0" fillId="5" borderId="15" xfId="0" applyFill="1" applyBorder="1" applyAlignment="1">
      <alignment horizontal="center"/>
    </xf>
    <xf numFmtId="0" fontId="0" fillId="5" borderId="14" xfId="0" applyFill="1" applyBorder="1" applyAlignment="1">
      <alignment horizontal="center"/>
    </xf>
    <xf numFmtId="0" fontId="7" fillId="5" borderId="16" xfId="0" quotePrefix="1" applyFont="1" applyFill="1" applyBorder="1" applyAlignment="1">
      <alignment horizontal="left" vertical="top" wrapText="1"/>
    </xf>
    <xf numFmtId="0" fontId="7" fillId="5" borderId="16" xfId="0" quotePrefix="1" applyFont="1" applyFill="1" applyBorder="1" applyAlignment="1">
      <alignment horizontal="left" vertical="top"/>
    </xf>
    <xf numFmtId="0" fontId="7" fillId="5" borderId="15" xfId="0" quotePrefix="1" applyFont="1" applyFill="1" applyBorder="1" applyAlignment="1">
      <alignment horizontal="left" vertical="top"/>
    </xf>
    <xf numFmtId="0" fontId="7" fillId="5" borderId="14" xfId="0" quotePrefix="1" applyFont="1" applyFill="1" applyBorder="1" applyAlignment="1">
      <alignment horizontal="left" vertical="top"/>
    </xf>
    <xf numFmtId="0" fontId="3" fillId="0" borderId="5" xfId="0" applyFont="1" applyBorder="1" applyAlignment="1">
      <alignment horizontal="left" vertical="center"/>
    </xf>
    <xf numFmtId="0" fontId="3" fillId="0" borderId="2" xfId="0" applyFont="1" applyBorder="1" applyAlignment="1">
      <alignment horizontal="left" vertical="center"/>
    </xf>
    <xf numFmtId="0" fontId="3" fillId="0" borderId="6" xfId="0" applyFont="1" applyBorder="1" applyAlignment="1">
      <alignment horizontal="left" vertical="center"/>
    </xf>
    <xf numFmtId="0" fontId="6" fillId="7" borderId="2" xfId="0" applyFont="1" applyFill="1" applyBorder="1" applyAlignment="1">
      <alignment horizontal="center" vertical="center"/>
    </xf>
    <xf numFmtId="0" fontId="6"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0" fillId="5" borderId="10" xfId="0" applyFill="1" applyBorder="1" applyAlignment="1">
      <alignment horizontal="center" wrapText="1"/>
    </xf>
    <xf numFmtId="0" fontId="0" fillId="5" borderId="11" xfId="0" applyFill="1" applyBorder="1" applyAlignment="1">
      <alignment horizontal="center" wrapText="1"/>
    </xf>
    <xf numFmtId="0" fontId="0" fillId="5" borderId="3" xfId="0" applyFill="1" applyBorder="1" applyAlignment="1">
      <alignment horizontal="center" wrapText="1"/>
    </xf>
    <xf numFmtId="0" fontId="0" fillId="5" borderId="8" xfId="0" applyFill="1" applyBorder="1" applyAlignment="1">
      <alignment horizontal="center" wrapText="1"/>
    </xf>
    <xf numFmtId="0" fontId="0" fillId="5" borderId="12" xfId="0" applyFill="1" applyBorder="1" applyAlignment="1">
      <alignment horizontal="center" wrapText="1"/>
    </xf>
    <xf numFmtId="0" fontId="0" fillId="5" borderId="13" xfId="0" applyFill="1" applyBorder="1" applyAlignment="1">
      <alignment horizontal="center" wrapText="1"/>
    </xf>
    <xf numFmtId="0" fontId="3" fillId="0" borderId="5" xfId="0" applyFont="1" applyBorder="1" applyAlignment="1">
      <alignment horizontal="left" wrapText="1"/>
    </xf>
    <xf numFmtId="0" fontId="3" fillId="0" borderId="2" xfId="0" applyFont="1" applyBorder="1" applyAlignment="1">
      <alignment horizontal="left" wrapText="1"/>
    </xf>
    <xf numFmtId="0" fontId="3" fillId="0" borderId="6" xfId="0" applyFont="1" applyBorder="1" applyAlignment="1">
      <alignment horizontal="left" wrapText="1"/>
    </xf>
    <xf numFmtId="0" fontId="9" fillId="6" borderId="5" xfId="0" applyFont="1" applyFill="1" applyBorder="1" applyAlignment="1">
      <alignment horizontal="center"/>
    </xf>
    <xf numFmtId="0" fontId="9" fillId="6" borderId="2" xfId="0" applyFont="1" applyFill="1" applyBorder="1" applyAlignment="1">
      <alignment horizontal="center"/>
    </xf>
    <xf numFmtId="0" fontId="9" fillId="6" borderId="6" xfId="0" applyFont="1" applyFill="1" applyBorder="1" applyAlignment="1">
      <alignment horizontal="center"/>
    </xf>
    <xf numFmtId="0" fontId="1" fillId="5" borderId="5" xfId="0" applyFont="1" applyFill="1" applyBorder="1" applyAlignment="1">
      <alignment horizontal="center"/>
    </xf>
    <xf numFmtId="0" fontId="1" fillId="5" borderId="2" xfId="0" applyFont="1" applyFill="1" applyBorder="1" applyAlignment="1">
      <alignment horizontal="center"/>
    </xf>
    <xf numFmtId="0" fontId="1" fillId="5" borderId="6" xfId="0" applyFont="1" applyFill="1" applyBorder="1" applyAlignment="1">
      <alignment horizontal="center"/>
    </xf>
    <xf numFmtId="0" fontId="9" fillId="7" borderId="5" xfId="0" applyFont="1" applyFill="1" applyBorder="1" applyAlignment="1">
      <alignment horizontal="center" vertical="center"/>
    </xf>
    <xf numFmtId="0" fontId="9" fillId="7" borderId="2" xfId="0" applyFont="1" applyFill="1" applyBorder="1" applyAlignment="1">
      <alignment horizontal="center" vertical="center"/>
    </xf>
    <xf numFmtId="0" fontId="9" fillId="7" borderId="6" xfId="0" applyFont="1" applyFill="1" applyBorder="1" applyAlignment="1">
      <alignment horizontal="center" vertical="center"/>
    </xf>
    <xf numFmtId="0" fontId="0" fillId="5" borderId="5" xfId="0" applyFont="1" applyFill="1" applyBorder="1" applyAlignment="1">
      <alignment horizontal="left" vertical="top" wrapText="1"/>
    </xf>
    <xf numFmtId="0" fontId="0" fillId="5" borderId="2" xfId="0" applyFont="1" applyFill="1" applyBorder="1" applyAlignment="1">
      <alignment horizontal="left" vertical="top" wrapText="1"/>
    </xf>
    <xf numFmtId="0" fontId="0" fillId="5" borderId="6" xfId="0" applyFont="1" applyFill="1" applyBorder="1" applyAlignment="1">
      <alignment horizontal="left" vertical="top" wrapText="1"/>
    </xf>
  </cellXfs>
  <cellStyles count="2">
    <cellStyle name="Normal" xfId="0" builtinId="0"/>
    <cellStyle name="Percent" xfId="1" builtinId="5"/>
  </cellStyles>
  <dxfs count="26">
    <dxf>
      <font>
        <b/>
        <i val="0"/>
        <color theme="0"/>
      </font>
      <fill>
        <patternFill>
          <bgColor rgb="FF00B050"/>
        </patternFill>
      </fill>
    </dxf>
    <dxf>
      <font>
        <b/>
        <i val="0"/>
        <color auto="1"/>
      </font>
      <fill>
        <patternFill>
          <bgColor rgb="FFFFFF00"/>
        </patternFill>
      </fill>
    </dxf>
    <dxf>
      <font>
        <b/>
        <i val="0"/>
      </font>
      <fill>
        <patternFill>
          <bgColor theme="0" tint="-4.9989318521683403E-2"/>
        </patternFill>
      </fill>
    </dxf>
    <dxf>
      <font>
        <b/>
        <i val="0"/>
        <color theme="0"/>
      </font>
      <fill>
        <patternFill>
          <bgColor rgb="FFFF0000"/>
        </patternFill>
      </fill>
    </dxf>
    <dxf>
      <font>
        <b/>
        <i val="0"/>
        <color theme="0"/>
      </font>
      <fill>
        <patternFill>
          <bgColor rgb="FF00B050"/>
        </patternFill>
      </fill>
    </dxf>
    <dxf>
      <font>
        <b/>
        <i val="0"/>
        <color auto="1"/>
      </font>
      <fill>
        <patternFill>
          <bgColor rgb="FFFFFF00"/>
        </patternFill>
      </fill>
    </dxf>
    <dxf>
      <font>
        <b/>
        <i val="0"/>
      </font>
      <fill>
        <patternFill>
          <bgColor theme="0" tint="-4.9989318521683403E-2"/>
        </patternFill>
      </fill>
    </dxf>
    <dxf>
      <font>
        <b/>
        <i val="0"/>
        <color theme="0"/>
      </font>
      <fill>
        <patternFill>
          <bgColor rgb="FFFF0000"/>
        </patternFill>
      </fill>
    </dxf>
    <dxf>
      <fill>
        <patternFill>
          <bgColor theme="0" tint="-0.499984740745262"/>
        </patternFill>
      </fill>
      <border>
        <left/>
        <right/>
        <top/>
        <bottom/>
      </border>
    </dxf>
    <dxf>
      <fill>
        <patternFill>
          <bgColor theme="0" tint="-0.499984740745262"/>
        </patternFill>
      </fill>
      <border>
        <left/>
        <right/>
        <top/>
        <bottom/>
      </border>
    </dxf>
    <dxf>
      <fill>
        <patternFill>
          <bgColor theme="0" tint="-0.499984740745262"/>
        </patternFill>
      </fill>
      <border>
        <left/>
        <right/>
        <top/>
        <bottom/>
      </border>
    </dxf>
    <dxf>
      <fill>
        <patternFill>
          <bgColor theme="0" tint="-0.499984740745262"/>
        </patternFill>
      </fill>
      <border>
        <left/>
        <right/>
        <top/>
        <bottom/>
      </border>
    </dxf>
    <dxf>
      <fill>
        <patternFill>
          <bgColor theme="0" tint="-0.499984740745262"/>
        </patternFill>
      </fill>
      <border>
        <left/>
        <right/>
        <top/>
        <bottom/>
      </border>
    </dxf>
    <dxf>
      <numFmt numFmtId="164" formatCode="&quot;kr&quot;\ #,##0"/>
    </dxf>
    <dxf>
      <numFmt numFmtId="2" formatCode="0.00"/>
    </dxf>
    <dxf>
      <fill>
        <patternFill>
          <bgColor theme="0" tint="-0.499984740745262"/>
        </patternFill>
      </fill>
      <border>
        <left/>
        <right/>
        <top/>
        <bottom/>
      </border>
    </dxf>
    <dxf>
      <numFmt numFmtId="164" formatCode="&quot;kr&quot;\ #,##0"/>
    </dxf>
    <dxf>
      <numFmt numFmtId="2" formatCode="0.00"/>
    </dxf>
    <dxf>
      <font>
        <b/>
        <i val="0"/>
        <color theme="0"/>
      </font>
      <fill>
        <patternFill>
          <bgColor rgb="FFFF0000"/>
        </patternFill>
      </fill>
    </dxf>
    <dxf>
      <font>
        <b/>
        <i val="0"/>
        <color theme="0"/>
      </font>
      <fill>
        <patternFill>
          <bgColor rgb="FF00B050"/>
        </patternFill>
      </fill>
    </dxf>
    <dxf>
      <fill>
        <patternFill>
          <bgColor theme="0" tint="-0.499984740745262"/>
        </patternFill>
      </fill>
      <border>
        <left/>
        <right/>
        <top/>
        <bottom/>
      </border>
    </dxf>
    <dxf>
      <numFmt numFmtId="164" formatCode="&quot;kr&quot;\ #,##0"/>
    </dxf>
    <dxf>
      <numFmt numFmtId="2" formatCode="0.00"/>
    </dxf>
    <dxf>
      <fill>
        <patternFill>
          <bgColor theme="0" tint="-0.499984740745262"/>
        </patternFill>
      </fill>
      <border>
        <left/>
        <right/>
        <top/>
        <bottom/>
      </border>
    </dxf>
    <dxf>
      <numFmt numFmtId="164" formatCode="&quot;kr&quot;\ #,##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hyperlink" Target="#'Meny for verkt&#248;yet'!A1"/></Relationships>
</file>

<file path=xl/drawings/_rels/drawing10.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GJENNOMF&#216;RE - Statusrapport'!A1"/><Relationship Id="rId1" Type="http://schemas.openxmlformats.org/officeDocument/2006/relationships/hyperlink" Target="#'PLANLEGGE - Gevinstreal.plan'!A1"/></Relationships>
</file>

<file path=xl/drawings/_rels/drawing11.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OVERLEVERE - Overleveringsrapp.'!A1"/><Relationship Id="rId1" Type="http://schemas.openxmlformats.org/officeDocument/2006/relationships/hyperlink" Target="#'PLANLEGGE - Oppf&#248;lgingsplan'!A1"/></Relationships>
</file>

<file path=xl/drawings/_rels/drawing12.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REALISERE - Resultatoppf&#248;lging'!A1"/><Relationship Id="rId1" Type="http://schemas.openxmlformats.org/officeDocument/2006/relationships/hyperlink" Target="#'GJENNOMF&#216;RE - Statusrapport'!A1"/></Relationships>
</file>

<file path=xl/drawings/_rels/drawing13.xml.rels><?xml version="1.0" encoding="UTF-8" standalone="yes"?>
<Relationships xmlns="http://schemas.openxmlformats.org/package/2006/relationships"><Relationship Id="rId2" Type="http://schemas.openxmlformats.org/officeDocument/2006/relationships/hyperlink" Target="#'Meny for verkt&#248;yet'!A1"/><Relationship Id="rId1" Type="http://schemas.openxmlformats.org/officeDocument/2006/relationships/hyperlink" Target="#'OVERLEVERE - Overleveringsrapp.'!A1"/></Relationships>
</file>

<file path=xl/drawings/_rels/drawing2.xml.rels><?xml version="1.0" encoding="UTF-8" standalone="yes"?>
<Relationships xmlns="http://schemas.openxmlformats.org/package/2006/relationships"><Relationship Id="rId8" Type="http://schemas.openxmlformats.org/officeDocument/2006/relationships/hyperlink" Target="#'GJENNOMF&#216;RE - Statusrapport'!A1"/><Relationship Id="rId3" Type="http://schemas.openxmlformats.org/officeDocument/2006/relationships/hyperlink" Target="#'KONSEPT - Endringsanalyse'!A1"/><Relationship Id="rId7" Type="http://schemas.openxmlformats.org/officeDocument/2006/relationships/hyperlink" Target="#'PLANLEGGE - Oppf&#248;lgingsplan'!A1"/><Relationship Id="rId2" Type="http://schemas.openxmlformats.org/officeDocument/2006/relationships/hyperlink" Target="#'KONSEPT - Prosessanalyse (1)'!A1"/><Relationship Id="rId1" Type="http://schemas.openxmlformats.org/officeDocument/2006/relationships/hyperlink" Target="#'KONSEPT - Interessentliste'!A1"/><Relationship Id="rId6" Type="http://schemas.openxmlformats.org/officeDocument/2006/relationships/hyperlink" Target="#'PLANLEGGE - Gevinstreal.plan'!A1"/><Relationship Id="rId11" Type="http://schemas.openxmlformats.org/officeDocument/2006/relationships/hyperlink" Target="#Forside!A1"/><Relationship Id="rId5" Type="http://schemas.openxmlformats.org/officeDocument/2006/relationships/hyperlink" Target="#'KONSEPT - Gevinstanalyse'!A1"/><Relationship Id="rId10" Type="http://schemas.openxmlformats.org/officeDocument/2006/relationships/hyperlink" Target="#'OVERLEVERE - Overleveringsrapp.'!A1"/><Relationship Id="rId4" Type="http://schemas.openxmlformats.org/officeDocument/2006/relationships/hyperlink" Target="#'KONSEPT - Interessentanalyse'!A1"/><Relationship Id="rId9" Type="http://schemas.openxmlformats.org/officeDocument/2006/relationships/hyperlink" Target="#'REALISERE - Resultatoppf&#248;lging'!A1"/></Relationships>
</file>

<file path=xl/drawings/_rels/drawing3.xml.rels><?xml version="1.0" encoding="UTF-8" standalone="yes"?>
<Relationships xmlns="http://schemas.openxmlformats.org/package/2006/relationships"><Relationship Id="rId2" Type="http://schemas.openxmlformats.org/officeDocument/2006/relationships/hyperlink" Target="#'Meny for verkt&#248;yet'!A1"/><Relationship Id="rId1" Type="http://schemas.openxmlformats.org/officeDocument/2006/relationships/hyperlink" Target="#'KONSEPT - Prosessanalyse (1)'!A1"/></Relationships>
</file>

<file path=xl/drawings/_rels/drawing4.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KONSEPT - Prosessanalyse (2)'!A1"/><Relationship Id="rId1" Type="http://schemas.openxmlformats.org/officeDocument/2006/relationships/hyperlink" Target="#'KONSEPT - Interessentliste'!A1"/></Relationships>
</file>

<file path=xl/drawings/_rels/drawing5.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KONSEPT - Endringsanalyse'!A1"/><Relationship Id="rId1" Type="http://schemas.openxmlformats.org/officeDocument/2006/relationships/hyperlink" Target="#'KONSEPT - Prosessanalyse (1)'!A1"/></Relationships>
</file>

<file path=xl/drawings/_rels/drawing6.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KONSEPT - Interessentanalyse'!A1"/><Relationship Id="rId1" Type="http://schemas.openxmlformats.org/officeDocument/2006/relationships/hyperlink" Target="#'KONSEPT - Prosessanalyse (2)'!A1"/></Relationships>
</file>

<file path=xl/drawings/_rels/drawing7.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KONSEPT - Gevinstanalyse'!A1"/><Relationship Id="rId1" Type="http://schemas.openxmlformats.org/officeDocument/2006/relationships/hyperlink" Target="#'KONSEPT - Endringsanalyse'!A1"/></Relationships>
</file>

<file path=xl/drawings/_rels/drawing8.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PLANLEGGE - Gevinstreal.plan'!A1"/><Relationship Id="rId1" Type="http://schemas.openxmlformats.org/officeDocument/2006/relationships/hyperlink" Target="#'KONSEPT - Interessentanalyse'!A1"/></Relationships>
</file>

<file path=xl/drawings/_rels/drawing9.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PLANLEGGE - Oppf&#248;lgingsplan'!A1"/><Relationship Id="rId1" Type="http://schemas.openxmlformats.org/officeDocument/2006/relationships/hyperlink" Target="#'KONSEPT - Gevinstanalyse'!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1980639</xdr:colOff>
      <xdr:row>0</xdr:row>
      <xdr:rowOff>41462</xdr:rowOff>
    </xdr:from>
    <xdr:to>
      <xdr:col>2</xdr:col>
      <xdr:colOff>2752164</xdr:colOff>
      <xdr:row>0</xdr:row>
      <xdr:rowOff>317687</xdr:rowOff>
    </xdr:to>
    <xdr:sp macro="" textlink="">
      <xdr:nvSpPr>
        <xdr:cNvPr id="2" name="Pentagon 1">
          <a:hlinkClick xmlns:r="http://schemas.openxmlformats.org/officeDocument/2006/relationships" r:id="rId1"/>
        </xdr:cNvPr>
        <xdr:cNvSpPr/>
      </xdr:nvSpPr>
      <xdr:spPr>
        <a:xfrm>
          <a:off x="8372972" y="41462"/>
          <a:ext cx="771525"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START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291356</xdr:colOff>
      <xdr:row>0</xdr:row>
      <xdr:rowOff>33618</xdr:rowOff>
    </xdr:from>
    <xdr:to>
      <xdr:col>5</xdr:col>
      <xdr:colOff>254120</xdr:colOff>
      <xdr:row>0</xdr:row>
      <xdr:rowOff>309843</xdr:rowOff>
    </xdr:to>
    <xdr:sp macro="" textlink="">
      <xdr:nvSpPr>
        <xdr:cNvPr id="4" name="Pentagon 3">
          <a:hlinkClick xmlns:r="http://schemas.openxmlformats.org/officeDocument/2006/relationships" r:id="rId1"/>
        </xdr:cNvPr>
        <xdr:cNvSpPr/>
      </xdr:nvSpPr>
      <xdr:spPr>
        <a:xfrm flipH="1">
          <a:off x="7026091"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5</xdr:col>
      <xdr:colOff>874988</xdr:colOff>
      <xdr:row>0</xdr:row>
      <xdr:rowOff>33618</xdr:rowOff>
    </xdr:from>
    <xdr:to>
      <xdr:col>5</xdr:col>
      <xdr:colOff>1666988</xdr:colOff>
      <xdr:row>0</xdr:row>
      <xdr:rowOff>309843</xdr:rowOff>
    </xdr:to>
    <xdr:sp macro="" textlink="">
      <xdr:nvSpPr>
        <xdr:cNvPr id="5" name="Pentagon 4">
          <a:hlinkClick xmlns:r="http://schemas.openxmlformats.org/officeDocument/2006/relationships" r:id="rId2"/>
        </xdr:cNvPr>
        <xdr:cNvSpPr/>
      </xdr:nvSpPr>
      <xdr:spPr>
        <a:xfrm>
          <a:off x="8438959"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5</xdr:col>
      <xdr:colOff>261520</xdr:colOff>
      <xdr:row>0</xdr:row>
      <xdr:rowOff>33618</xdr:rowOff>
    </xdr:from>
    <xdr:to>
      <xdr:col>5</xdr:col>
      <xdr:colOff>873520</xdr:colOff>
      <xdr:row>0</xdr:row>
      <xdr:rowOff>309843</xdr:rowOff>
    </xdr:to>
    <xdr:sp macro="" textlink="">
      <xdr:nvSpPr>
        <xdr:cNvPr id="6" name="Rectangle 5">
          <a:hlinkClick xmlns:r="http://schemas.openxmlformats.org/officeDocument/2006/relationships" r:id="rId3"/>
        </xdr:cNvPr>
        <xdr:cNvSpPr/>
      </xdr:nvSpPr>
      <xdr:spPr>
        <a:xfrm flipH="1">
          <a:off x="7825491"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168087</xdr:colOff>
      <xdr:row>17</xdr:row>
      <xdr:rowOff>663949</xdr:rowOff>
    </xdr:from>
    <xdr:to>
      <xdr:col>1</xdr:col>
      <xdr:colOff>1423707</xdr:colOff>
      <xdr:row>20</xdr:row>
      <xdr:rowOff>45944</xdr:rowOff>
    </xdr:to>
    <xdr:sp macro="" textlink="">
      <xdr:nvSpPr>
        <xdr:cNvPr id="73" name="TextBox 72"/>
        <xdr:cNvSpPr txBox="1"/>
      </xdr:nvSpPr>
      <xdr:spPr>
        <a:xfrm>
          <a:off x="324969" y="2580155"/>
          <a:ext cx="1255620"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Forankring i linjen</a:t>
          </a:r>
        </a:p>
      </xdr:txBody>
    </xdr:sp>
    <xdr:clientData/>
  </xdr:twoCellAnchor>
  <xdr:twoCellAnchor>
    <xdr:from>
      <xdr:col>1</xdr:col>
      <xdr:colOff>312503</xdr:colOff>
      <xdr:row>17</xdr:row>
      <xdr:rowOff>417978</xdr:rowOff>
    </xdr:from>
    <xdr:to>
      <xdr:col>1</xdr:col>
      <xdr:colOff>530250</xdr:colOff>
      <xdr:row>17</xdr:row>
      <xdr:rowOff>635373</xdr:rowOff>
    </xdr:to>
    <xdr:grpSp>
      <xdr:nvGrpSpPr>
        <xdr:cNvPr id="74" name="Group 104"/>
        <xdr:cNvGrpSpPr>
          <a:grpSpLocks/>
        </xdr:cNvGrpSpPr>
      </xdr:nvGrpSpPr>
      <xdr:grpSpPr bwMode="auto">
        <a:xfrm>
          <a:off x="413356" y="3286684"/>
          <a:ext cx="217747" cy="217395"/>
          <a:chOff x="3894" y="1910"/>
          <a:chExt cx="142" cy="139"/>
        </a:xfrm>
      </xdr:grpSpPr>
      <xdr:sp macro="" textlink="">
        <xdr:nvSpPr>
          <xdr:cNvPr id="75"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76"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77"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78"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1</xdr:col>
      <xdr:colOff>1015458</xdr:colOff>
      <xdr:row>17</xdr:row>
      <xdr:rowOff>417978</xdr:rowOff>
    </xdr:from>
    <xdr:to>
      <xdr:col>1</xdr:col>
      <xdr:colOff>1233205</xdr:colOff>
      <xdr:row>17</xdr:row>
      <xdr:rowOff>635373</xdr:rowOff>
    </xdr:to>
    <xdr:grpSp>
      <xdr:nvGrpSpPr>
        <xdr:cNvPr id="79" name="Group 109"/>
        <xdr:cNvGrpSpPr>
          <a:grpSpLocks/>
        </xdr:cNvGrpSpPr>
      </xdr:nvGrpSpPr>
      <xdr:grpSpPr bwMode="auto">
        <a:xfrm>
          <a:off x="1116311" y="3286684"/>
          <a:ext cx="217747" cy="217395"/>
          <a:chOff x="5652" y="1898"/>
          <a:chExt cx="139" cy="139"/>
        </a:xfrm>
      </xdr:grpSpPr>
      <xdr:sp macro="" textlink="">
        <xdr:nvSpPr>
          <xdr:cNvPr id="80"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81"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82"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83"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1</xdr:col>
      <xdr:colOff>629209</xdr:colOff>
      <xdr:row>17</xdr:row>
      <xdr:rowOff>100853</xdr:rowOff>
    </xdr:from>
    <xdr:to>
      <xdr:col>1</xdr:col>
      <xdr:colOff>934009</xdr:colOff>
      <xdr:row>17</xdr:row>
      <xdr:rowOff>234203</xdr:rowOff>
    </xdr:to>
    <xdr:sp macro="" textlink="">
      <xdr:nvSpPr>
        <xdr:cNvPr id="84" name="Isosceles Triangle 83"/>
        <xdr:cNvSpPr/>
      </xdr:nvSpPr>
      <xdr:spPr>
        <a:xfrm flipV="1">
          <a:off x="786091" y="2017059"/>
          <a:ext cx="304800" cy="133350"/>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270481</xdr:colOff>
      <xdr:row>17</xdr:row>
      <xdr:rowOff>310403</xdr:rowOff>
    </xdr:from>
    <xdr:to>
      <xdr:col>1</xdr:col>
      <xdr:colOff>1269075</xdr:colOff>
      <xdr:row>17</xdr:row>
      <xdr:rowOff>312784</xdr:rowOff>
    </xdr:to>
    <xdr:grpSp>
      <xdr:nvGrpSpPr>
        <xdr:cNvPr id="85" name="Group 84"/>
        <xdr:cNvGrpSpPr/>
      </xdr:nvGrpSpPr>
      <xdr:grpSpPr>
        <a:xfrm>
          <a:off x="371334" y="3179109"/>
          <a:ext cx="998594" cy="2381"/>
          <a:chOff x="5103019" y="1143000"/>
          <a:chExt cx="990750" cy="2381"/>
        </a:xfrm>
      </xdr:grpSpPr>
      <xdr:cxnSp macro="">
        <xdr:nvCxnSpPr>
          <xdr:cNvPr id="86" name="Straight Connector 85"/>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9" name="Straight Connector 88"/>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1543610</xdr:colOff>
      <xdr:row>17</xdr:row>
      <xdr:rowOff>654424</xdr:rowOff>
    </xdr:from>
    <xdr:to>
      <xdr:col>2</xdr:col>
      <xdr:colOff>221877</xdr:colOff>
      <xdr:row>20</xdr:row>
      <xdr:rowOff>36419</xdr:rowOff>
    </xdr:to>
    <xdr:sp macro="" textlink="">
      <xdr:nvSpPr>
        <xdr:cNvPr id="91" name="TextBox 90"/>
        <xdr:cNvSpPr txBox="1"/>
      </xdr:nvSpPr>
      <xdr:spPr>
        <a:xfrm>
          <a:off x="1700492" y="2570630"/>
          <a:ext cx="1255620"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Status kommunikasjon</a:t>
          </a:r>
        </a:p>
      </xdr:txBody>
    </xdr:sp>
    <xdr:clientData/>
  </xdr:twoCellAnchor>
  <xdr:twoCellAnchor>
    <xdr:from>
      <xdr:col>1</xdr:col>
      <xdr:colOff>1684104</xdr:colOff>
      <xdr:row>17</xdr:row>
      <xdr:rowOff>417978</xdr:rowOff>
    </xdr:from>
    <xdr:to>
      <xdr:col>1</xdr:col>
      <xdr:colOff>1905773</xdr:colOff>
      <xdr:row>17</xdr:row>
      <xdr:rowOff>635373</xdr:rowOff>
    </xdr:to>
    <xdr:grpSp>
      <xdr:nvGrpSpPr>
        <xdr:cNvPr id="92" name="Group 104"/>
        <xdr:cNvGrpSpPr>
          <a:grpSpLocks/>
        </xdr:cNvGrpSpPr>
      </xdr:nvGrpSpPr>
      <xdr:grpSpPr bwMode="auto">
        <a:xfrm>
          <a:off x="1784957" y="3286684"/>
          <a:ext cx="221669" cy="217395"/>
          <a:chOff x="3894" y="1910"/>
          <a:chExt cx="142" cy="139"/>
        </a:xfrm>
      </xdr:grpSpPr>
      <xdr:sp macro="" textlink="">
        <xdr:nvSpPr>
          <xdr:cNvPr id="93"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94"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95"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96"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1</xdr:col>
      <xdr:colOff>2390981</xdr:colOff>
      <xdr:row>17</xdr:row>
      <xdr:rowOff>417978</xdr:rowOff>
    </xdr:from>
    <xdr:to>
      <xdr:col>2</xdr:col>
      <xdr:colOff>31375</xdr:colOff>
      <xdr:row>17</xdr:row>
      <xdr:rowOff>635373</xdr:rowOff>
    </xdr:to>
    <xdr:grpSp>
      <xdr:nvGrpSpPr>
        <xdr:cNvPr id="97" name="Group 109"/>
        <xdr:cNvGrpSpPr>
          <a:grpSpLocks/>
        </xdr:cNvGrpSpPr>
      </xdr:nvGrpSpPr>
      <xdr:grpSpPr bwMode="auto">
        <a:xfrm>
          <a:off x="2491834" y="3286684"/>
          <a:ext cx="217747" cy="217395"/>
          <a:chOff x="5652" y="1898"/>
          <a:chExt cx="139" cy="139"/>
        </a:xfrm>
      </xdr:grpSpPr>
      <xdr:sp macro="" textlink="">
        <xdr:nvSpPr>
          <xdr:cNvPr id="98"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99"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100"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101"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1</xdr:col>
      <xdr:colOff>2004732</xdr:colOff>
      <xdr:row>17</xdr:row>
      <xdr:rowOff>100853</xdr:rowOff>
    </xdr:from>
    <xdr:to>
      <xdr:col>1</xdr:col>
      <xdr:colOff>2309532</xdr:colOff>
      <xdr:row>17</xdr:row>
      <xdr:rowOff>234203</xdr:rowOff>
    </xdr:to>
    <xdr:sp macro="" textlink="">
      <xdr:nvSpPr>
        <xdr:cNvPr id="102" name="Isosceles Triangle 101"/>
        <xdr:cNvSpPr/>
      </xdr:nvSpPr>
      <xdr:spPr>
        <a:xfrm flipV="1">
          <a:off x="2161614" y="2017059"/>
          <a:ext cx="304800" cy="133350"/>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1646004</xdr:colOff>
      <xdr:row>17</xdr:row>
      <xdr:rowOff>310403</xdr:rowOff>
    </xdr:from>
    <xdr:to>
      <xdr:col>2</xdr:col>
      <xdr:colOff>67245</xdr:colOff>
      <xdr:row>17</xdr:row>
      <xdr:rowOff>312784</xdr:rowOff>
    </xdr:to>
    <xdr:grpSp>
      <xdr:nvGrpSpPr>
        <xdr:cNvPr id="103" name="Group 102"/>
        <xdr:cNvGrpSpPr/>
      </xdr:nvGrpSpPr>
      <xdr:grpSpPr>
        <a:xfrm>
          <a:off x="1746857" y="3179109"/>
          <a:ext cx="998594" cy="2381"/>
          <a:chOff x="5103019" y="1143000"/>
          <a:chExt cx="990750" cy="2381"/>
        </a:xfrm>
      </xdr:grpSpPr>
      <xdr:cxnSp macro="">
        <xdr:nvCxnSpPr>
          <xdr:cNvPr id="105" name="Straight Connector 104"/>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Straight Connector 105"/>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107" name="Straight Connector 106"/>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297517</xdr:colOff>
      <xdr:row>17</xdr:row>
      <xdr:rowOff>654424</xdr:rowOff>
    </xdr:from>
    <xdr:to>
      <xdr:col>3</xdr:col>
      <xdr:colOff>634254</xdr:colOff>
      <xdr:row>20</xdr:row>
      <xdr:rowOff>36419</xdr:rowOff>
    </xdr:to>
    <xdr:sp macro="" textlink="">
      <xdr:nvSpPr>
        <xdr:cNvPr id="108" name="TextBox 107"/>
        <xdr:cNvSpPr txBox="1"/>
      </xdr:nvSpPr>
      <xdr:spPr>
        <a:xfrm>
          <a:off x="3031752" y="2570630"/>
          <a:ext cx="1255620"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Status</a:t>
          </a:r>
          <a:r>
            <a:rPr lang="en-US" sz="800" b="1" baseline="0"/>
            <a:t> opplæring</a:t>
          </a:r>
          <a:endParaRPr lang="en-US" sz="800" b="1"/>
        </a:p>
      </xdr:txBody>
    </xdr:sp>
    <xdr:clientData/>
  </xdr:twoCellAnchor>
  <xdr:twoCellAnchor>
    <xdr:from>
      <xdr:col>2</xdr:col>
      <xdr:colOff>438011</xdr:colOff>
      <xdr:row>17</xdr:row>
      <xdr:rowOff>417978</xdr:rowOff>
    </xdr:from>
    <xdr:to>
      <xdr:col>2</xdr:col>
      <xdr:colOff>659680</xdr:colOff>
      <xdr:row>17</xdr:row>
      <xdr:rowOff>635373</xdr:rowOff>
    </xdr:to>
    <xdr:grpSp>
      <xdr:nvGrpSpPr>
        <xdr:cNvPr id="109" name="Group 104"/>
        <xdr:cNvGrpSpPr>
          <a:grpSpLocks/>
        </xdr:cNvGrpSpPr>
      </xdr:nvGrpSpPr>
      <xdr:grpSpPr bwMode="auto">
        <a:xfrm>
          <a:off x="3116217" y="3286684"/>
          <a:ext cx="221669" cy="217395"/>
          <a:chOff x="3894" y="1910"/>
          <a:chExt cx="142" cy="139"/>
        </a:xfrm>
      </xdr:grpSpPr>
      <xdr:sp macro="" textlink="">
        <xdr:nvSpPr>
          <xdr:cNvPr id="110"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111"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112"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113"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3</xdr:col>
      <xdr:colOff>222083</xdr:colOff>
      <xdr:row>17</xdr:row>
      <xdr:rowOff>417978</xdr:rowOff>
    </xdr:from>
    <xdr:to>
      <xdr:col>3</xdr:col>
      <xdr:colOff>443752</xdr:colOff>
      <xdr:row>17</xdr:row>
      <xdr:rowOff>635373</xdr:rowOff>
    </xdr:to>
    <xdr:grpSp>
      <xdr:nvGrpSpPr>
        <xdr:cNvPr id="114" name="Group 109"/>
        <xdr:cNvGrpSpPr>
          <a:grpSpLocks/>
        </xdr:cNvGrpSpPr>
      </xdr:nvGrpSpPr>
      <xdr:grpSpPr bwMode="auto">
        <a:xfrm>
          <a:off x="3819171" y="3286684"/>
          <a:ext cx="221669" cy="217395"/>
          <a:chOff x="5652" y="1898"/>
          <a:chExt cx="139" cy="139"/>
        </a:xfrm>
      </xdr:grpSpPr>
      <xdr:sp macro="" textlink="">
        <xdr:nvSpPr>
          <xdr:cNvPr id="115"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116"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117"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118"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2</xdr:col>
      <xdr:colOff>758639</xdr:colOff>
      <xdr:row>17</xdr:row>
      <xdr:rowOff>100853</xdr:rowOff>
    </xdr:from>
    <xdr:to>
      <xdr:col>3</xdr:col>
      <xdr:colOff>144556</xdr:colOff>
      <xdr:row>17</xdr:row>
      <xdr:rowOff>234203</xdr:rowOff>
    </xdr:to>
    <xdr:sp macro="" textlink="">
      <xdr:nvSpPr>
        <xdr:cNvPr id="119" name="Isosceles Triangle 118"/>
        <xdr:cNvSpPr/>
      </xdr:nvSpPr>
      <xdr:spPr>
        <a:xfrm flipV="1">
          <a:off x="3492874" y="2017059"/>
          <a:ext cx="304800" cy="133350"/>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399911</xdr:colOff>
      <xdr:row>17</xdr:row>
      <xdr:rowOff>310403</xdr:rowOff>
    </xdr:from>
    <xdr:to>
      <xdr:col>3</xdr:col>
      <xdr:colOff>479622</xdr:colOff>
      <xdr:row>17</xdr:row>
      <xdr:rowOff>312784</xdr:rowOff>
    </xdr:to>
    <xdr:grpSp>
      <xdr:nvGrpSpPr>
        <xdr:cNvPr id="120" name="Group 119"/>
        <xdr:cNvGrpSpPr/>
      </xdr:nvGrpSpPr>
      <xdr:grpSpPr>
        <a:xfrm>
          <a:off x="3078117" y="3179109"/>
          <a:ext cx="998593" cy="2381"/>
          <a:chOff x="5103019" y="1143000"/>
          <a:chExt cx="990750" cy="2381"/>
        </a:xfrm>
      </xdr:grpSpPr>
      <xdr:cxnSp macro="">
        <xdr:nvCxnSpPr>
          <xdr:cNvPr id="121" name="Straight Connector 120"/>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123" name="Straight Connector 122"/>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110796</xdr:colOff>
      <xdr:row>10</xdr:row>
      <xdr:rowOff>149039</xdr:rowOff>
    </xdr:from>
    <xdr:to>
      <xdr:col>1</xdr:col>
      <xdr:colOff>328543</xdr:colOff>
      <xdr:row>11</xdr:row>
      <xdr:rowOff>175934</xdr:rowOff>
    </xdr:to>
    <xdr:grpSp>
      <xdr:nvGrpSpPr>
        <xdr:cNvPr id="72" name="Group 104"/>
        <xdr:cNvGrpSpPr>
          <a:grpSpLocks/>
        </xdr:cNvGrpSpPr>
      </xdr:nvGrpSpPr>
      <xdr:grpSpPr bwMode="auto">
        <a:xfrm>
          <a:off x="211649" y="1762686"/>
          <a:ext cx="217747" cy="217395"/>
          <a:chOff x="3894" y="1910"/>
          <a:chExt cx="142" cy="139"/>
        </a:xfrm>
      </xdr:grpSpPr>
      <xdr:sp macro="" textlink="">
        <xdr:nvSpPr>
          <xdr:cNvPr id="87"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88"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104"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124"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1</xdr:col>
      <xdr:colOff>2281722</xdr:colOff>
      <xdr:row>10</xdr:row>
      <xdr:rowOff>137833</xdr:rowOff>
    </xdr:from>
    <xdr:to>
      <xdr:col>1</xdr:col>
      <xdr:colOff>2499469</xdr:colOff>
      <xdr:row>11</xdr:row>
      <xdr:rowOff>164728</xdr:rowOff>
    </xdr:to>
    <xdr:grpSp>
      <xdr:nvGrpSpPr>
        <xdr:cNvPr id="125" name="Group 109"/>
        <xdr:cNvGrpSpPr>
          <a:grpSpLocks/>
        </xdr:cNvGrpSpPr>
      </xdr:nvGrpSpPr>
      <xdr:grpSpPr bwMode="auto">
        <a:xfrm>
          <a:off x="2382575" y="1751480"/>
          <a:ext cx="217747" cy="217395"/>
          <a:chOff x="5652" y="1898"/>
          <a:chExt cx="139" cy="139"/>
        </a:xfrm>
      </xdr:grpSpPr>
      <xdr:sp macro="" textlink="">
        <xdr:nvSpPr>
          <xdr:cNvPr id="126"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127"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129"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130"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1</xdr:col>
      <xdr:colOff>1873061</xdr:colOff>
      <xdr:row>8</xdr:row>
      <xdr:rowOff>33619</xdr:rowOff>
    </xdr:from>
    <xdr:to>
      <xdr:col>1</xdr:col>
      <xdr:colOff>2319617</xdr:colOff>
      <xdr:row>9</xdr:row>
      <xdr:rowOff>99734</xdr:rowOff>
    </xdr:to>
    <xdr:sp macro="" textlink="">
      <xdr:nvSpPr>
        <xdr:cNvPr id="133" name="Isosceles Triangle 132"/>
        <xdr:cNvSpPr/>
      </xdr:nvSpPr>
      <xdr:spPr>
        <a:xfrm flipV="1">
          <a:off x="1973914" y="1266266"/>
          <a:ext cx="446556" cy="256615"/>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236861</xdr:colOff>
      <xdr:row>9</xdr:row>
      <xdr:rowOff>164728</xdr:rowOff>
    </xdr:from>
    <xdr:to>
      <xdr:col>1</xdr:col>
      <xdr:colOff>2410447</xdr:colOff>
      <xdr:row>9</xdr:row>
      <xdr:rowOff>167109</xdr:rowOff>
    </xdr:to>
    <xdr:grpSp>
      <xdr:nvGrpSpPr>
        <xdr:cNvPr id="134" name="Group 133"/>
        <xdr:cNvGrpSpPr/>
      </xdr:nvGrpSpPr>
      <xdr:grpSpPr>
        <a:xfrm>
          <a:off x="337714" y="1587875"/>
          <a:ext cx="2173586" cy="2381"/>
          <a:chOff x="5113131" y="1143000"/>
          <a:chExt cx="980638" cy="2381"/>
        </a:xfrm>
      </xdr:grpSpPr>
      <xdr:cxnSp macro="">
        <xdr:nvCxnSpPr>
          <xdr:cNvPr id="135" name="Straight Connector 134"/>
          <xdr:cNvCxnSpPr/>
        </xdr:nvCxnSpPr>
        <xdr:spPr>
          <a:xfrm flipH="1">
            <a:off x="5113131"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137" name="Straight Connector 136"/>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1199042</xdr:colOff>
      <xdr:row>0</xdr:row>
      <xdr:rowOff>33618</xdr:rowOff>
    </xdr:from>
    <xdr:to>
      <xdr:col>6</xdr:col>
      <xdr:colOff>478248</xdr:colOff>
      <xdr:row>0</xdr:row>
      <xdr:rowOff>309843</xdr:rowOff>
    </xdr:to>
    <xdr:sp macro="" textlink="">
      <xdr:nvSpPr>
        <xdr:cNvPr id="68" name="Pentagon 67">
          <a:hlinkClick xmlns:r="http://schemas.openxmlformats.org/officeDocument/2006/relationships" r:id="rId1"/>
        </xdr:cNvPr>
        <xdr:cNvSpPr/>
      </xdr:nvSpPr>
      <xdr:spPr>
        <a:xfrm flipH="1">
          <a:off x="6981277"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6</xdr:col>
      <xdr:colOff>1099116</xdr:colOff>
      <xdr:row>0</xdr:row>
      <xdr:rowOff>33618</xdr:rowOff>
    </xdr:from>
    <xdr:to>
      <xdr:col>7</xdr:col>
      <xdr:colOff>636057</xdr:colOff>
      <xdr:row>0</xdr:row>
      <xdr:rowOff>309843</xdr:rowOff>
    </xdr:to>
    <xdr:sp macro="" textlink="">
      <xdr:nvSpPr>
        <xdr:cNvPr id="69" name="Pentagon 68">
          <a:hlinkClick xmlns:r="http://schemas.openxmlformats.org/officeDocument/2006/relationships" r:id="rId2"/>
        </xdr:cNvPr>
        <xdr:cNvSpPr/>
      </xdr:nvSpPr>
      <xdr:spPr>
        <a:xfrm>
          <a:off x="8394145"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6</xdr:col>
      <xdr:colOff>485648</xdr:colOff>
      <xdr:row>0</xdr:row>
      <xdr:rowOff>33618</xdr:rowOff>
    </xdr:from>
    <xdr:to>
      <xdr:col>6</xdr:col>
      <xdr:colOff>1097648</xdr:colOff>
      <xdr:row>0</xdr:row>
      <xdr:rowOff>309843</xdr:rowOff>
    </xdr:to>
    <xdr:sp macro="" textlink="">
      <xdr:nvSpPr>
        <xdr:cNvPr id="70" name="Rectangle 69">
          <a:hlinkClick xmlns:r="http://schemas.openxmlformats.org/officeDocument/2006/relationships" r:id="rId3"/>
        </xdr:cNvPr>
        <xdr:cNvSpPr/>
      </xdr:nvSpPr>
      <xdr:spPr>
        <a:xfrm flipH="1">
          <a:off x="7780677"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twoCellAnchor>
    <xdr:from>
      <xdr:col>5</xdr:col>
      <xdr:colOff>504266</xdr:colOff>
      <xdr:row>0</xdr:row>
      <xdr:rowOff>67235</xdr:rowOff>
    </xdr:from>
    <xdr:to>
      <xdr:col>5</xdr:col>
      <xdr:colOff>1098178</xdr:colOff>
      <xdr:row>0</xdr:row>
      <xdr:rowOff>268941</xdr:rowOff>
    </xdr:to>
    <xdr:sp macro="" textlink="">
      <xdr:nvSpPr>
        <xdr:cNvPr id="71" name="TextBox 70"/>
        <xdr:cNvSpPr txBox="1"/>
      </xdr:nvSpPr>
      <xdr:spPr>
        <a:xfrm>
          <a:off x="6286501" y="67235"/>
          <a:ext cx="593912" cy="2017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r>
            <a:rPr lang="en-US" sz="1100" i="1"/>
            <a:t>Side</a:t>
          </a:r>
          <a:r>
            <a:rPr lang="en-US" sz="1100" i="1" baseline="0"/>
            <a:t> 1/2 </a:t>
          </a:r>
          <a:endParaRPr lang="en-US" sz="1100" i="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56026</xdr:colOff>
      <xdr:row>21</xdr:row>
      <xdr:rowOff>92449</xdr:rowOff>
    </xdr:from>
    <xdr:to>
      <xdr:col>1</xdr:col>
      <xdr:colOff>1311646</xdr:colOff>
      <xdr:row>23</xdr:row>
      <xdr:rowOff>110379</xdr:rowOff>
    </xdr:to>
    <xdr:sp macro="" textlink="">
      <xdr:nvSpPr>
        <xdr:cNvPr id="21" name="TextBox 20"/>
        <xdr:cNvSpPr txBox="1"/>
      </xdr:nvSpPr>
      <xdr:spPr>
        <a:xfrm>
          <a:off x="156879" y="3644714"/>
          <a:ext cx="1255620" cy="354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Forankring i linjen</a:t>
          </a:r>
        </a:p>
      </xdr:txBody>
    </xdr:sp>
    <xdr:clientData/>
  </xdr:twoCellAnchor>
  <xdr:twoCellAnchor>
    <xdr:from>
      <xdr:col>1</xdr:col>
      <xdr:colOff>200442</xdr:colOff>
      <xdr:row>20</xdr:row>
      <xdr:rowOff>14568</xdr:rowOff>
    </xdr:from>
    <xdr:to>
      <xdr:col>1</xdr:col>
      <xdr:colOff>418189</xdr:colOff>
      <xdr:row>21</xdr:row>
      <xdr:rowOff>63873</xdr:rowOff>
    </xdr:to>
    <xdr:grpSp>
      <xdr:nvGrpSpPr>
        <xdr:cNvPr id="22" name="Group 104"/>
        <xdr:cNvGrpSpPr>
          <a:grpSpLocks/>
        </xdr:cNvGrpSpPr>
      </xdr:nvGrpSpPr>
      <xdr:grpSpPr bwMode="auto">
        <a:xfrm>
          <a:off x="301295" y="3398744"/>
          <a:ext cx="217747" cy="217394"/>
          <a:chOff x="3894" y="1910"/>
          <a:chExt cx="142" cy="139"/>
        </a:xfrm>
      </xdr:grpSpPr>
      <xdr:sp macro="" textlink="">
        <xdr:nvSpPr>
          <xdr:cNvPr id="23"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24"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25"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26"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1</xdr:col>
      <xdr:colOff>903397</xdr:colOff>
      <xdr:row>20</xdr:row>
      <xdr:rowOff>14568</xdr:rowOff>
    </xdr:from>
    <xdr:to>
      <xdr:col>1</xdr:col>
      <xdr:colOff>1121144</xdr:colOff>
      <xdr:row>21</xdr:row>
      <xdr:rowOff>63873</xdr:rowOff>
    </xdr:to>
    <xdr:grpSp>
      <xdr:nvGrpSpPr>
        <xdr:cNvPr id="27" name="Group 109"/>
        <xdr:cNvGrpSpPr>
          <a:grpSpLocks/>
        </xdr:cNvGrpSpPr>
      </xdr:nvGrpSpPr>
      <xdr:grpSpPr bwMode="auto">
        <a:xfrm>
          <a:off x="1004250" y="3398744"/>
          <a:ext cx="217747" cy="217394"/>
          <a:chOff x="5652" y="1898"/>
          <a:chExt cx="139" cy="139"/>
        </a:xfrm>
      </xdr:grpSpPr>
      <xdr:sp macro="" textlink="">
        <xdr:nvSpPr>
          <xdr:cNvPr id="28"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29"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30"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31"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1</xdr:col>
      <xdr:colOff>517148</xdr:colOff>
      <xdr:row>18</xdr:row>
      <xdr:rowOff>33620</xdr:rowOff>
    </xdr:from>
    <xdr:to>
      <xdr:col>1</xdr:col>
      <xdr:colOff>821948</xdr:colOff>
      <xdr:row>18</xdr:row>
      <xdr:rowOff>166969</xdr:rowOff>
    </xdr:to>
    <xdr:sp macro="" textlink="">
      <xdr:nvSpPr>
        <xdr:cNvPr id="32" name="Isosceles Triangle 31"/>
        <xdr:cNvSpPr/>
      </xdr:nvSpPr>
      <xdr:spPr>
        <a:xfrm flipV="1">
          <a:off x="618001" y="3081620"/>
          <a:ext cx="304800" cy="133349"/>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158420</xdr:colOff>
      <xdr:row>19</xdr:row>
      <xdr:rowOff>75081</xdr:rowOff>
    </xdr:from>
    <xdr:to>
      <xdr:col>1</xdr:col>
      <xdr:colOff>1157014</xdr:colOff>
      <xdr:row>19</xdr:row>
      <xdr:rowOff>77462</xdr:rowOff>
    </xdr:to>
    <xdr:grpSp>
      <xdr:nvGrpSpPr>
        <xdr:cNvPr id="33" name="Group 32"/>
        <xdr:cNvGrpSpPr/>
      </xdr:nvGrpSpPr>
      <xdr:grpSpPr>
        <a:xfrm>
          <a:off x="259273" y="3291169"/>
          <a:ext cx="998594" cy="2381"/>
          <a:chOff x="5103019" y="1143000"/>
          <a:chExt cx="990750" cy="2381"/>
        </a:xfrm>
      </xdr:grpSpPr>
      <xdr:cxnSp macro="">
        <xdr:nvCxnSpPr>
          <xdr:cNvPr id="34" name="Straight Connector 33"/>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1162605</xdr:colOff>
      <xdr:row>21</xdr:row>
      <xdr:rowOff>82924</xdr:rowOff>
    </xdr:from>
    <xdr:to>
      <xdr:col>1</xdr:col>
      <xdr:colOff>2418225</xdr:colOff>
      <xdr:row>23</xdr:row>
      <xdr:rowOff>100854</xdr:rowOff>
    </xdr:to>
    <xdr:sp macro="" textlink="">
      <xdr:nvSpPr>
        <xdr:cNvPr id="37" name="TextBox 36"/>
        <xdr:cNvSpPr txBox="1"/>
      </xdr:nvSpPr>
      <xdr:spPr>
        <a:xfrm>
          <a:off x="1263458" y="3635189"/>
          <a:ext cx="1255620" cy="354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Status</a:t>
          </a:r>
          <a:r>
            <a:rPr lang="en-US" sz="800" b="1" baseline="0"/>
            <a:t> kommunikasjon</a:t>
          </a:r>
          <a:endParaRPr lang="en-US" sz="800" b="1"/>
        </a:p>
      </xdr:txBody>
    </xdr:sp>
    <xdr:clientData/>
  </xdr:twoCellAnchor>
  <xdr:twoCellAnchor>
    <xdr:from>
      <xdr:col>1</xdr:col>
      <xdr:colOff>1303099</xdr:colOff>
      <xdr:row>20</xdr:row>
      <xdr:rowOff>14568</xdr:rowOff>
    </xdr:from>
    <xdr:to>
      <xdr:col>1</xdr:col>
      <xdr:colOff>1524768</xdr:colOff>
      <xdr:row>21</xdr:row>
      <xdr:rowOff>63873</xdr:rowOff>
    </xdr:to>
    <xdr:grpSp>
      <xdr:nvGrpSpPr>
        <xdr:cNvPr id="38" name="Group 104"/>
        <xdr:cNvGrpSpPr>
          <a:grpSpLocks/>
        </xdr:cNvGrpSpPr>
      </xdr:nvGrpSpPr>
      <xdr:grpSpPr bwMode="auto">
        <a:xfrm>
          <a:off x="1403952" y="3398744"/>
          <a:ext cx="221669" cy="217394"/>
          <a:chOff x="3894" y="1910"/>
          <a:chExt cx="142" cy="139"/>
        </a:xfrm>
      </xdr:grpSpPr>
      <xdr:sp macro="" textlink="">
        <xdr:nvSpPr>
          <xdr:cNvPr id="39"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40"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41"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42"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1</xdr:col>
      <xdr:colOff>2009976</xdr:colOff>
      <xdr:row>20</xdr:row>
      <xdr:rowOff>14568</xdr:rowOff>
    </xdr:from>
    <xdr:to>
      <xdr:col>1</xdr:col>
      <xdr:colOff>2227723</xdr:colOff>
      <xdr:row>21</xdr:row>
      <xdr:rowOff>63873</xdr:rowOff>
    </xdr:to>
    <xdr:grpSp>
      <xdr:nvGrpSpPr>
        <xdr:cNvPr id="43" name="Group 109"/>
        <xdr:cNvGrpSpPr>
          <a:grpSpLocks/>
        </xdr:cNvGrpSpPr>
      </xdr:nvGrpSpPr>
      <xdr:grpSpPr bwMode="auto">
        <a:xfrm>
          <a:off x="2110829" y="3398744"/>
          <a:ext cx="217747" cy="217394"/>
          <a:chOff x="5652" y="1898"/>
          <a:chExt cx="139" cy="139"/>
        </a:xfrm>
      </xdr:grpSpPr>
      <xdr:sp macro="" textlink="">
        <xdr:nvSpPr>
          <xdr:cNvPr id="44"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45"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46"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47"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1</xdr:col>
      <xdr:colOff>1623727</xdr:colOff>
      <xdr:row>18</xdr:row>
      <xdr:rowOff>33620</xdr:rowOff>
    </xdr:from>
    <xdr:to>
      <xdr:col>1</xdr:col>
      <xdr:colOff>1928527</xdr:colOff>
      <xdr:row>18</xdr:row>
      <xdr:rowOff>166969</xdr:rowOff>
    </xdr:to>
    <xdr:sp macro="" textlink="">
      <xdr:nvSpPr>
        <xdr:cNvPr id="48" name="Isosceles Triangle 47"/>
        <xdr:cNvSpPr/>
      </xdr:nvSpPr>
      <xdr:spPr>
        <a:xfrm flipV="1">
          <a:off x="1724580" y="3081620"/>
          <a:ext cx="304800" cy="133349"/>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1264999</xdr:colOff>
      <xdr:row>19</xdr:row>
      <xdr:rowOff>75081</xdr:rowOff>
    </xdr:from>
    <xdr:to>
      <xdr:col>1</xdr:col>
      <xdr:colOff>2263593</xdr:colOff>
      <xdr:row>19</xdr:row>
      <xdr:rowOff>77462</xdr:rowOff>
    </xdr:to>
    <xdr:grpSp>
      <xdr:nvGrpSpPr>
        <xdr:cNvPr id="49" name="Group 48"/>
        <xdr:cNvGrpSpPr/>
      </xdr:nvGrpSpPr>
      <xdr:grpSpPr>
        <a:xfrm>
          <a:off x="1365852" y="3291169"/>
          <a:ext cx="998594" cy="2381"/>
          <a:chOff x="5103019" y="1143000"/>
          <a:chExt cx="990750" cy="2381"/>
        </a:xfrm>
      </xdr:grpSpPr>
      <xdr:cxnSp macro="">
        <xdr:nvCxnSpPr>
          <xdr:cNvPr id="50" name="Straight Connector 49"/>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2292157</xdr:colOff>
      <xdr:row>21</xdr:row>
      <xdr:rowOff>82924</xdr:rowOff>
    </xdr:from>
    <xdr:to>
      <xdr:col>3</xdr:col>
      <xdr:colOff>51541</xdr:colOff>
      <xdr:row>23</xdr:row>
      <xdr:rowOff>100854</xdr:rowOff>
    </xdr:to>
    <xdr:sp macro="" textlink="">
      <xdr:nvSpPr>
        <xdr:cNvPr id="53" name="TextBox 52"/>
        <xdr:cNvSpPr txBox="1"/>
      </xdr:nvSpPr>
      <xdr:spPr>
        <a:xfrm>
          <a:off x="2393010" y="3635189"/>
          <a:ext cx="1255619" cy="354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Status</a:t>
          </a:r>
          <a:r>
            <a:rPr lang="en-US" sz="800" b="1" baseline="0"/>
            <a:t> opplæring</a:t>
          </a:r>
          <a:endParaRPr lang="en-US" sz="800" b="1"/>
        </a:p>
      </xdr:txBody>
    </xdr:sp>
    <xdr:clientData/>
  </xdr:twoCellAnchor>
  <xdr:twoCellAnchor>
    <xdr:from>
      <xdr:col>1</xdr:col>
      <xdr:colOff>2432651</xdr:colOff>
      <xdr:row>20</xdr:row>
      <xdr:rowOff>14568</xdr:rowOff>
    </xdr:from>
    <xdr:to>
      <xdr:col>2</xdr:col>
      <xdr:colOff>76967</xdr:colOff>
      <xdr:row>21</xdr:row>
      <xdr:rowOff>63873</xdr:rowOff>
    </xdr:to>
    <xdr:grpSp>
      <xdr:nvGrpSpPr>
        <xdr:cNvPr id="54" name="Group 104"/>
        <xdr:cNvGrpSpPr>
          <a:grpSpLocks/>
        </xdr:cNvGrpSpPr>
      </xdr:nvGrpSpPr>
      <xdr:grpSpPr bwMode="auto">
        <a:xfrm>
          <a:off x="2533504" y="3398744"/>
          <a:ext cx="221669" cy="217394"/>
          <a:chOff x="3894" y="1910"/>
          <a:chExt cx="142" cy="139"/>
        </a:xfrm>
      </xdr:grpSpPr>
      <xdr:sp macro="" textlink="">
        <xdr:nvSpPr>
          <xdr:cNvPr id="55"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56"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57"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58"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2</xdr:col>
      <xdr:colOff>558253</xdr:colOff>
      <xdr:row>20</xdr:row>
      <xdr:rowOff>14568</xdr:rowOff>
    </xdr:from>
    <xdr:to>
      <xdr:col>2</xdr:col>
      <xdr:colOff>779922</xdr:colOff>
      <xdr:row>21</xdr:row>
      <xdr:rowOff>63873</xdr:rowOff>
    </xdr:to>
    <xdr:grpSp>
      <xdr:nvGrpSpPr>
        <xdr:cNvPr id="59" name="Group 109"/>
        <xdr:cNvGrpSpPr>
          <a:grpSpLocks/>
        </xdr:cNvGrpSpPr>
      </xdr:nvGrpSpPr>
      <xdr:grpSpPr bwMode="auto">
        <a:xfrm>
          <a:off x="3236459" y="3398744"/>
          <a:ext cx="221669" cy="217394"/>
          <a:chOff x="5652" y="1898"/>
          <a:chExt cx="139" cy="139"/>
        </a:xfrm>
      </xdr:grpSpPr>
      <xdr:sp macro="" textlink="">
        <xdr:nvSpPr>
          <xdr:cNvPr id="60"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61"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62"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63"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2</xdr:col>
      <xdr:colOff>175926</xdr:colOff>
      <xdr:row>18</xdr:row>
      <xdr:rowOff>33620</xdr:rowOff>
    </xdr:from>
    <xdr:to>
      <xdr:col>2</xdr:col>
      <xdr:colOff>480726</xdr:colOff>
      <xdr:row>18</xdr:row>
      <xdr:rowOff>166969</xdr:rowOff>
    </xdr:to>
    <xdr:sp macro="" textlink="">
      <xdr:nvSpPr>
        <xdr:cNvPr id="64" name="Isosceles Triangle 63"/>
        <xdr:cNvSpPr/>
      </xdr:nvSpPr>
      <xdr:spPr>
        <a:xfrm flipV="1">
          <a:off x="2854132" y="3081620"/>
          <a:ext cx="304800" cy="133349"/>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2394551</xdr:colOff>
      <xdr:row>19</xdr:row>
      <xdr:rowOff>75081</xdr:rowOff>
    </xdr:from>
    <xdr:to>
      <xdr:col>2</xdr:col>
      <xdr:colOff>815792</xdr:colOff>
      <xdr:row>19</xdr:row>
      <xdr:rowOff>77462</xdr:rowOff>
    </xdr:to>
    <xdr:grpSp>
      <xdr:nvGrpSpPr>
        <xdr:cNvPr id="65" name="Group 64"/>
        <xdr:cNvGrpSpPr/>
      </xdr:nvGrpSpPr>
      <xdr:grpSpPr>
        <a:xfrm>
          <a:off x="2495404" y="3291169"/>
          <a:ext cx="998594" cy="2381"/>
          <a:chOff x="5103019" y="1143000"/>
          <a:chExt cx="990750" cy="2381"/>
        </a:xfrm>
      </xdr:grpSpPr>
      <xdr:cxnSp macro="">
        <xdr:nvCxnSpPr>
          <xdr:cNvPr id="66" name="Straight Connector 65"/>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89647</xdr:colOff>
      <xdr:row>10</xdr:row>
      <xdr:rowOff>115419</xdr:rowOff>
    </xdr:from>
    <xdr:to>
      <xdr:col>1</xdr:col>
      <xdr:colOff>307394</xdr:colOff>
      <xdr:row>11</xdr:row>
      <xdr:rowOff>142314</xdr:rowOff>
    </xdr:to>
    <xdr:grpSp>
      <xdr:nvGrpSpPr>
        <xdr:cNvPr id="74" name="Group 104"/>
        <xdr:cNvGrpSpPr>
          <a:grpSpLocks/>
        </xdr:cNvGrpSpPr>
      </xdr:nvGrpSpPr>
      <xdr:grpSpPr bwMode="auto">
        <a:xfrm>
          <a:off x="190500" y="1673037"/>
          <a:ext cx="217747" cy="217395"/>
          <a:chOff x="3894" y="1910"/>
          <a:chExt cx="142" cy="139"/>
        </a:xfrm>
      </xdr:grpSpPr>
      <xdr:sp macro="" textlink="">
        <xdr:nvSpPr>
          <xdr:cNvPr id="75"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76"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77"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78"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1</xdr:col>
      <xdr:colOff>2260573</xdr:colOff>
      <xdr:row>10</xdr:row>
      <xdr:rowOff>104213</xdr:rowOff>
    </xdr:from>
    <xdr:to>
      <xdr:col>1</xdr:col>
      <xdr:colOff>2478320</xdr:colOff>
      <xdr:row>11</xdr:row>
      <xdr:rowOff>131108</xdr:rowOff>
    </xdr:to>
    <xdr:grpSp>
      <xdr:nvGrpSpPr>
        <xdr:cNvPr id="79" name="Group 109"/>
        <xdr:cNvGrpSpPr>
          <a:grpSpLocks/>
        </xdr:cNvGrpSpPr>
      </xdr:nvGrpSpPr>
      <xdr:grpSpPr bwMode="auto">
        <a:xfrm>
          <a:off x="2361426" y="1661831"/>
          <a:ext cx="217747" cy="217395"/>
          <a:chOff x="5652" y="1898"/>
          <a:chExt cx="139" cy="139"/>
        </a:xfrm>
      </xdr:grpSpPr>
      <xdr:sp macro="" textlink="">
        <xdr:nvSpPr>
          <xdr:cNvPr id="80"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81"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82"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83"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1</xdr:col>
      <xdr:colOff>1851912</xdr:colOff>
      <xdr:row>7</xdr:row>
      <xdr:rowOff>190499</xdr:rowOff>
    </xdr:from>
    <xdr:to>
      <xdr:col>1</xdr:col>
      <xdr:colOff>2298468</xdr:colOff>
      <xdr:row>9</xdr:row>
      <xdr:rowOff>66114</xdr:rowOff>
    </xdr:to>
    <xdr:sp macro="" textlink="">
      <xdr:nvSpPr>
        <xdr:cNvPr id="84" name="Isosceles Triangle 83"/>
        <xdr:cNvSpPr/>
      </xdr:nvSpPr>
      <xdr:spPr>
        <a:xfrm flipV="1">
          <a:off x="1952765" y="1176617"/>
          <a:ext cx="446556" cy="256615"/>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215712</xdr:colOff>
      <xdr:row>9</xdr:row>
      <xdr:rowOff>131108</xdr:rowOff>
    </xdr:from>
    <xdr:to>
      <xdr:col>1</xdr:col>
      <xdr:colOff>2389298</xdr:colOff>
      <xdr:row>9</xdr:row>
      <xdr:rowOff>133489</xdr:rowOff>
    </xdr:to>
    <xdr:grpSp>
      <xdr:nvGrpSpPr>
        <xdr:cNvPr id="85" name="Group 84"/>
        <xdr:cNvGrpSpPr/>
      </xdr:nvGrpSpPr>
      <xdr:grpSpPr>
        <a:xfrm>
          <a:off x="316565" y="1498226"/>
          <a:ext cx="2173586" cy="2381"/>
          <a:chOff x="5113131" y="1143000"/>
          <a:chExt cx="980638" cy="2381"/>
        </a:xfrm>
      </xdr:grpSpPr>
      <xdr:cxnSp macro="">
        <xdr:nvCxnSpPr>
          <xdr:cNvPr id="86" name="Straight Connector 85"/>
          <xdr:cNvCxnSpPr/>
        </xdr:nvCxnSpPr>
        <xdr:spPr>
          <a:xfrm flipH="1">
            <a:off x="5113131"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88" name="Straight Connector 87"/>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22411</xdr:colOff>
      <xdr:row>0</xdr:row>
      <xdr:rowOff>33618</xdr:rowOff>
    </xdr:from>
    <xdr:to>
      <xdr:col>7</xdr:col>
      <xdr:colOff>814411</xdr:colOff>
      <xdr:row>0</xdr:row>
      <xdr:rowOff>309843</xdr:rowOff>
    </xdr:to>
    <xdr:sp macro="" textlink="">
      <xdr:nvSpPr>
        <xdr:cNvPr id="70" name="Pentagon 69">
          <a:hlinkClick xmlns:r="http://schemas.openxmlformats.org/officeDocument/2006/relationships" r:id="rId1"/>
        </xdr:cNvPr>
        <xdr:cNvSpPr/>
      </xdr:nvSpPr>
      <xdr:spPr>
        <a:xfrm flipH="1">
          <a:off x="7082117"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8</xdr:col>
      <xdr:colOff>325897</xdr:colOff>
      <xdr:row>0</xdr:row>
      <xdr:rowOff>33618</xdr:rowOff>
    </xdr:from>
    <xdr:to>
      <xdr:col>9</xdr:col>
      <xdr:colOff>19720</xdr:colOff>
      <xdr:row>0</xdr:row>
      <xdr:rowOff>309843</xdr:rowOff>
    </xdr:to>
    <xdr:sp macro="" textlink="">
      <xdr:nvSpPr>
        <xdr:cNvPr id="71" name="Pentagon 70">
          <a:hlinkClick xmlns:r="http://schemas.openxmlformats.org/officeDocument/2006/relationships" r:id="rId2"/>
        </xdr:cNvPr>
        <xdr:cNvSpPr/>
      </xdr:nvSpPr>
      <xdr:spPr>
        <a:xfrm>
          <a:off x="8494985"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7</xdr:col>
      <xdr:colOff>821811</xdr:colOff>
      <xdr:row>0</xdr:row>
      <xdr:rowOff>33618</xdr:rowOff>
    </xdr:from>
    <xdr:to>
      <xdr:col>8</xdr:col>
      <xdr:colOff>324429</xdr:colOff>
      <xdr:row>0</xdr:row>
      <xdr:rowOff>309843</xdr:rowOff>
    </xdr:to>
    <xdr:sp macro="" textlink="">
      <xdr:nvSpPr>
        <xdr:cNvPr id="89" name="Rectangle 88">
          <a:hlinkClick xmlns:r="http://schemas.openxmlformats.org/officeDocument/2006/relationships" r:id="rId3"/>
        </xdr:cNvPr>
        <xdr:cNvSpPr/>
      </xdr:nvSpPr>
      <xdr:spPr>
        <a:xfrm flipH="1">
          <a:off x="7881517"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twoCellAnchor>
    <xdr:from>
      <xdr:col>6</xdr:col>
      <xdr:colOff>638737</xdr:colOff>
      <xdr:row>0</xdr:row>
      <xdr:rowOff>44824</xdr:rowOff>
    </xdr:from>
    <xdr:to>
      <xdr:col>6</xdr:col>
      <xdr:colOff>1232649</xdr:colOff>
      <xdr:row>0</xdr:row>
      <xdr:rowOff>246530</xdr:rowOff>
    </xdr:to>
    <xdr:sp macro="" textlink="">
      <xdr:nvSpPr>
        <xdr:cNvPr id="90" name="TextBox 89"/>
        <xdr:cNvSpPr txBox="1"/>
      </xdr:nvSpPr>
      <xdr:spPr>
        <a:xfrm>
          <a:off x="6454590" y="44824"/>
          <a:ext cx="593912" cy="2017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r>
            <a:rPr lang="en-US" sz="1100" i="1"/>
            <a:t>Side</a:t>
          </a:r>
          <a:r>
            <a:rPr lang="en-US" sz="1100" i="1" baseline="0"/>
            <a:t> 1/2 </a:t>
          </a:r>
          <a:endParaRPr lang="en-US" sz="1100" i="1"/>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705972</xdr:colOff>
      <xdr:row>6</xdr:row>
      <xdr:rowOff>720538</xdr:rowOff>
    </xdr:from>
    <xdr:to>
      <xdr:col>1</xdr:col>
      <xdr:colOff>923719</xdr:colOff>
      <xdr:row>6</xdr:row>
      <xdr:rowOff>937933</xdr:rowOff>
    </xdr:to>
    <xdr:grpSp>
      <xdr:nvGrpSpPr>
        <xdr:cNvPr id="69" name="Group 104"/>
        <xdr:cNvGrpSpPr>
          <a:grpSpLocks/>
        </xdr:cNvGrpSpPr>
      </xdr:nvGrpSpPr>
      <xdr:grpSpPr bwMode="auto">
        <a:xfrm>
          <a:off x="806825" y="1583391"/>
          <a:ext cx="217747" cy="217395"/>
          <a:chOff x="3894" y="1910"/>
          <a:chExt cx="142" cy="139"/>
        </a:xfrm>
      </xdr:grpSpPr>
      <xdr:sp macro="" textlink="">
        <xdr:nvSpPr>
          <xdr:cNvPr id="85"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86"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87"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88"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2</xdr:col>
      <xdr:colOff>1509782</xdr:colOff>
      <xdr:row>6</xdr:row>
      <xdr:rowOff>709332</xdr:rowOff>
    </xdr:from>
    <xdr:to>
      <xdr:col>2</xdr:col>
      <xdr:colOff>1727529</xdr:colOff>
      <xdr:row>6</xdr:row>
      <xdr:rowOff>926727</xdr:rowOff>
    </xdr:to>
    <xdr:grpSp>
      <xdr:nvGrpSpPr>
        <xdr:cNvPr id="89" name="Group 109"/>
        <xdr:cNvGrpSpPr>
          <a:grpSpLocks/>
        </xdr:cNvGrpSpPr>
      </xdr:nvGrpSpPr>
      <xdr:grpSpPr bwMode="auto">
        <a:xfrm>
          <a:off x="3482017" y="1572185"/>
          <a:ext cx="217747" cy="217395"/>
          <a:chOff x="5652" y="1898"/>
          <a:chExt cx="139" cy="139"/>
        </a:xfrm>
      </xdr:grpSpPr>
      <xdr:sp macro="" textlink="">
        <xdr:nvSpPr>
          <xdr:cNvPr id="90"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91"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92"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93"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2</xdr:col>
      <xdr:colOff>1101120</xdr:colOff>
      <xdr:row>6</xdr:row>
      <xdr:rowOff>224118</xdr:rowOff>
    </xdr:from>
    <xdr:to>
      <xdr:col>2</xdr:col>
      <xdr:colOff>1547677</xdr:colOff>
      <xdr:row>6</xdr:row>
      <xdr:rowOff>480733</xdr:rowOff>
    </xdr:to>
    <xdr:sp macro="" textlink="">
      <xdr:nvSpPr>
        <xdr:cNvPr id="94" name="Isosceles Triangle 93"/>
        <xdr:cNvSpPr/>
      </xdr:nvSpPr>
      <xdr:spPr>
        <a:xfrm flipV="1">
          <a:off x="3073355" y="1086971"/>
          <a:ext cx="446557" cy="256615"/>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832037</xdr:colOff>
      <xdr:row>6</xdr:row>
      <xdr:rowOff>545727</xdr:rowOff>
    </xdr:from>
    <xdr:to>
      <xdr:col>2</xdr:col>
      <xdr:colOff>1638507</xdr:colOff>
      <xdr:row>6</xdr:row>
      <xdr:rowOff>548108</xdr:rowOff>
    </xdr:to>
    <xdr:grpSp>
      <xdr:nvGrpSpPr>
        <xdr:cNvPr id="95" name="Group 94"/>
        <xdr:cNvGrpSpPr/>
      </xdr:nvGrpSpPr>
      <xdr:grpSpPr>
        <a:xfrm>
          <a:off x="932890" y="1408580"/>
          <a:ext cx="2677852" cy="2381"/>
          <a:chOff x="5113131" y="1143000"/>
          <a:chExt cx="980638" cy="2381"/>
        </a:xfrm>
      </xdr:grpSpPr>
      <xdr:cxnSp macro="">
        <xdr:nvCxnSpPr>
          <xdr:cNvPr id="96" name="Straight Connector 95"/>
          <xdr:cNvCxnSpPr/>
        </xdr:nvCxnSpPr>
        <xdr:spPr>
          <a:xfrm flipH="1">
            <a:off x="5113131"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98" name="Straight Connector 97"/>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201707</xdr:colOff>
      <xdr:row>0</xdr:row>
      <xdr:rowOff>33617</xdr:rowOff>
    </xdr:from>
    <xdr:to>
      <xdr:col>7</xdr:col>
      <xdr:colOff>310148</xdr:colOff>
      <xdr:row>0</xdr:row>
      <xdr:rowOff>309842</xdr:rowOff>
    </xdr:to>
    <xdr:sp macro="" textlink="">
      <xdr:nvSpPr>
        <xdr:cNvPr id="195" name="Pentagon 194">
          <a:hlinkClick xmlns:r="http://schemas.openxmlformats.org/officeDocument/2006/relationships" r:id="rId1"/>
        </xdr:cNvPr>
        <xdr:cNvSpPr/>
      </xdr:nvSpPr>
      <xdr:spPr>
        <a:xfrm flipH="1">
          <a:off x="7933766" y="33617"/>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7</xdr:col>
      <xdr:colOff>317548</xdr:colOff>
      <xdr:row>0</xdr:row>
      <xdr:rowOff>33617</xdr:rowOff>
    </xdr:from>
    <xdr:to>
      <xdr:col>8</xdr:col>
      <xdr:colOff>66695</xdr:colOff>
      <xdr:row>0</xdr:row>
      <xdr:rowOff>309842</xdr:rowOff>
    </xdr:to>
    <xdr:sp macro="" textlink="">
      <xdr:nvSpPr>
        <xdr:cNvPr id="197" name="Rectangle 196">
          <a:hlinkClick xmlns:r="http://schemas.openxmlformats.org/officeDocument/2006/relationships" r:id="rId2"/>
        </xdr:cNvPr>
        <xdr:cNvSpPr/>
      </xdr:nvSpPr>
      <xdr:spPr>
        <a:xfrm flipH="1">
          <a:off x="8733166" y="33617"/>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twoCellAnchor>
    <xdr:from>
      <xdr:col>1</xdr:col>
      <xdr:colOff>179296</xdr:colOff>
      <xdr:row>9</xdr:row>
      <xdr:rowOff>753596</xdr:rowOff>
    </xdr:from>
    <xdr:to>
      <xdr:col>1</xdr:col>
      <xdr:colOff>1434917</xdr:colOff>
      <xdr:row>10</xdr:row>
      <xdr:rowOff>22412</xdr:rowOff>
    </xdr:to>
    <xdr:sp macro="" textlink="">
      <xdr:nvSpPr>
        <xdr:cNvPr id="67" name="TextBox 66"/>
        <xdr:cNvSpPr txBox="1"/>
      </xdr:nvSpPr>
      <xdr:spPr>
        <a:xfrm>
          <a:off x="280149" y="3151655"/>
          <a:ext cx="1255621" cy="344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Forankring i linjen</a:t>
          </a:r>
        </a:p>
      </xdr:txBody>
    </xdr:sp>
    <xdr:clientData/>
  </xdr:twoCellAnchor>
  <xdr:twoCellAnchor>
    <xdr:from>
      <xdr:col>1</xdr:col>
      <xdr:colOff>323712</xdr:colOff>
      <xdr:row>9</xdr:row>
      <xdr:rowOff>507626</xdr:rowOff>
    </xdr:from>
    <xdr:to>
      <xdr:col>1</xdr:col>
      <xdr:colOff>541459</xdr:colOff>
      <xdr:row>9</xdr:row>
      <xdr:rowOff>725020</xdr:rowOff>
    </xdr:to>
    <xdr:grpSp>
      <xdr:nvGrpSpPr>
        <xdr:cNvPr id="68" name="Group 104"/>
        <xdr:cNvGrpSpPr>
          <a:grpSpLocks/>
        </xdr:cNvGrpSpPr>
      </xdr:nvGrpSpPr>
      <xdr:grpSpPr bwMode="auto">
        <a:xfrm>
          <a:off x="424565" y="2905685"/>
          <a:ext cx="217747" cy="217394"/>
          <a:chOff x="3894" y="1910"/>
          <a:chExt cx="142" cy="139"/>
        </a:xfrm>
      </xdr:grpSpPr>
      <xdr:sp macro="" textlink="">
        <xdr:nvSpPr>
          <xdr:cNvPr id="70"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71"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72"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73"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1</xdr:col>
      <xdr:colOff>1026668</xdr:colOff>
      <xdr:row>9</xdr:row>
      <xdr:rowOff>507626</xdr:rowOff>
    </xdr:from>
    <xdr:to>
      <xdr:col>1</xdr:col>
      <xdr:colOff>1244415</xdr:colOff>
      <xdr:row>9</xdr:row>
      <xdr:rowOff>725020</xdr:rowOff>
    </xdr:to>
    <xdr:grpSp>
      <xdr:nvGrpSpPr>
        <xdr:cNvPr id="74" name="Group 109"/>
        <xdr:cNvGrpSpPr>
          <a:grpSpLocks/>
        </xdr:cNvGrpSpPr>
      </xdr:nvGrpSpPr>
      <xdr:grpSpPr bwMode="auto">
        <a:xfrm>
          <a:off x="1127521" y="2905685"/>
          <a:ext cx="217747" cy="217394"/>
          <a:chOff x="5652" y="1898"/>
          <a:chExt cx="139" cy="139"/>
        </a:xfrm>
      </xdr:grpSpPr>
      <xdr:sp macro="" textlink="">
        <xdr:nvSpPr>
          <xdr:cNvPr id="75"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76"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77"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78"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1</xdr:col>
      <xdr:colOff>640418</xdr:colOff>
      <xdr:row>9</xdr:row>
      <xdr:rowOff>190502</xdr:rowOff>
    </xdr:from>
    <xdr:to>
      <xdr:col>1</xdr:col>
      <xdr:colOff>945219</xdr:colOff>
      <xdr:row>9</xdr:row>
      <xdr:rowOff>323851</xdr:rowOff>
    </xdr:to>
    <xdr:sp macro="" textlink="">
      <xdr:nvSpPr>
        <xdr:cNvPr id="79" name="Isosceles Triangle 78"/>
        <xdr:cNvSpPr/>
      </xdr:nvSpPr>
      <xdr:spPr>
        <a:xfrm flipV="1">
          <a:off x="741271" y="2588561"/>
          <a:ext cx="304801" cy="133349"/>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281690</xdr:colOff>
      <xdr:row>9</xdr:row>
      <xdr:rowOff>400051</xdr:rowOff>
    </xdr:from>
    <xdr:to>
      <xdr:col>1</xdr:col>
      <xdr:colOff>1280285</xdr:colOff>
      <xdr:row>9</xdr:row>
      <xdr:rowOff>402432</xdr:rowOff>
    </xdr:to>
    <xdr:grpSp>
      <xdr:nvGrpSpPr>
        <xdr:cNvPr id="80" name="Group 79"/>
        <xdr:cNvGrpSpPr/>
      </xdr:nvGrpSpPr>
      <xdr:grpSpPr>
        <a:xfrm>
          <a:off x="382543" y="2798110"/>
          <a:ext cx="998595" cy="2381"/>
          <a:chOff x="5103019" y="1143000"/>
          <a:chExt cx="990750" cy="2381"/>
        </a:xfrm>
      </xdr:grpSpPr>
      <xdr:cxnSp macro="">
        <xdr:nvCxnSpPr>
          <xdr:cNvPr id="81" name="Straight Connector 80"/>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83" name="Straight Connector 82"/>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1599644</xdr:colOff>
      <xdr:row>9</xdr:row>
      <xdr:rowOff>744071</xdr:rowOff>
    </xdr:from>
    <xdr:to>
      <xdr:col>2</xdr:col>
      <xdr:colOff>983882</xdr:colOff>
      <xdr:row>10</xdr:row>
      <xdr:rowOff>22412</xdr:rowOff>
    </xdr:to>
    <xdr:sp macro="" textlink="">
      <xdr:nvSpPr>
        <xdr:cNvPr id="84" name="TextBox 83"/>
        <xdr:cNvSpPr txBox="1"/>
      </xdr:nvSpPr>
      <xdr:spPr>
        <a:xfrm>
          <a:off x="1700497" y="3142130"/>
          <a:ext cx="1255620" cy="354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Status</a:t>
          </a:r>
          <a:r>
            <a:rPr lang="en-US" sz="800" b="1" baseline="0"/>
            <a:t> kommunikasjon</a:t>
          </a:r>
          <a:endParaRPr lang="en-US" sz="800" b="1"/>
        </a:p>
      </xdr:txBody>
    </xdr:sp>
    <xdr:clientData/>
  </xdr:twoCellAnchor>
  <xdr:twoCellAnchor>
    <xdr:from>
      <xdr:col>1</xdr:col>
      <xdr:colOff>1740138</xdr:colOff>
      <xdr:row>9</xdr:row>
      <xdr:rowOff>507626</xdr:rowOff>
    </xdr:from>
    <xdr:to>
      <xdr:col>2</xdr:col>
      <xdr:colOff>90425</xdr:colOff>
      <xdr:row>9</xdr:row>
      <xdr:rowOff>725020</xdr:rowOff>
    </xdr:to>
    <xdr:grpSp>
      <xdr:nvGrpSpPr>
        <xdr:cNvPr id="129" name="Group 104"/>
        <xdr:cNvGrpSpPr>
          <a:grpSpLocks/>
        </xdr:cNvGrpSpPr>
      </xdr:nvGrpSpPr>
      <xdr:grpSpPr bwMode="auto">
        <a:xfrm>
          <a:off x="1840991" y="2905685"/>
          <a:ext cx="221669" cy="217394"/>
          <a:chOff x="3894" y="1910"/>
          <a:chExt cx="142" cy="139"/>
        </a:xfrm>
      </xdr:grpSpPr>
      <xdr:sp macro="" textlink="">
        <xdr:nvSpPr>
          <xdr:cNvPr id="130"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131"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132"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133"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2</xdr:col>
      <xdr:colOff>575633</xdr:colOff>
      <xdr:row>9</xdr:row>
      <xdr:rowOff>507626</xdr:rowOff>
    </xdr:from>
    <xdr:to>
      <xdr:col>2</xdr:col>
      <xdr:colOff>793380</xdr:colOff>
      <xdr:row>9</xdr:row>
      <xdr:rowOff>725020</xdr:rowOff>
    </xdr:to>
    <xdr:grpSp>
      <xdr:nvGrpSpPr>
        <xdr:cNvPr id="134" name="Group 109"/>
        <xdr:cNvGrpSpPr>
          <a:grpSpLocks/>
        </xdr:cNvGrpSpPr>
      </xdr:nvGrpSpPr>
      <xdr:grpSpPr bwMode="auto">
        <a:xfrm>
          <a:off x="2547868" y="2905685"/>
          <a:ext cx="217747" cy="217394"/>
          <a:chOff x="5652" y="1898"/>
          <a:chExt cx="139" cy="139"/>
        </a:xfrm>
      </xdr:grpSpPr>
      <xdr:sp macro="" textlink="">
        <xdr:nvSpPr>
          <xdr:cNvPr id="135"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136"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137"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138"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2</xdr:col>
      <xdr:colOff>189384</xdr:colOff>
      <xdr:row>9</xdr:row>
      <xdr:rowOff>190502</xdr:rowOff>
    </xdr:from>
    <xdr:to>
      <xdr:col>2</xdr:col>
      <xdr:colOff>494184</xdr:colOff>
      <xdr:row>9</xdr:row>
      <xdr:rowOff>323851</xdr:rowOff>
    </xdr:to>
    <xdr:sp macro="" textlink="">
      <xdr:nvSpPr>
        <xdr:cNvPr id="139" name="Isosceles Triangle 138"/>
        <xdr:cNvSpPr/>
      </xdr:nvSpPr>
      <xdr:spPr>
        <a:xfrm flipV="1">
          <a:off x="2161619" y="2588561"/>
          <a:ext cx="304800" cy="133349"/>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1702038</xdr:colOff>
      <xdr:row>9</xdr:row>
      <xdr:rowOff>400051</xdr:rowOff>
    </xdr:from>
    <xdr:to>
      <xdr:col>2</xdr:col>
      <xdr:colOff>829250</xdr:colOff>
      <xdr:row>9</xdr:row>
      <xdr:rowOff>402432</xdr:rowOff>
    </xdr:to>
    <xdr:grpSp>
      <xdr:nvGrpSpPr>
        <xdr:cNvPr id="140" name="Group 139"/>
        <xdr:cNvGrpSpPr/>
      </xdr:nvGrpSpPr>
      <xdr:grpSpPr>
        <a:xfrm>
          <a:off x="1802891" y="2798110"/>
          <a:ext cx="998594" cy="2381"/>
          <a:chOff x="5103019" y="1143000"/>
          <a:chExt cx="990750" cy="2381"/>
        </a:xfrm>
      </xdr:grpSpPr>
      <xdr:cxnSp macro="">
        <xdr:nvCxnSpPr>
          <xdr:cNvPr id="141" name="Straight Connector 140"/>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2" name="Straight Connector 141"/>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143" name="Straight Connector 142"/>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1160376</xdr:colOff>
      <xdr:row>9</xdr:row>
      <xdr:rowOff>744071</xdr:rowOff>
    </xdr:from>
    <xdr:to>
      <xdr:col>3</xdr:col>
      <xdr:colOff>544613</xdr:colOff>
      <xdr:row>10</xdr:row>
      <xdr:rowOff>22412</xdr:rowOff>
    </xdr:to>
    <xdr:sp macro="" textlink="">
      <xdr:nvSpPr>
        <xdr:cNvPr id="144" name="TextBox 143"/>
        <xdr:cNvSpPr txBox="1"/>
      </xdr:nvSpPr>
      <xdr:spPr>
        <a:xfrm>
          <a:off x="3132611" y="3142130"/>
          <a:ext cx="1255620" cy="354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Status</a:t>
          </a:r>
          <a:r>
            <a:rPr lang="en-US" sz="800" b="1" baseline="0"/>
            <a:t> opplæring</a:t>
          </a:r>
          <a:endParaRPr lang="en-US" sz="800" b="1"/>
        </a:p>
      </xdr:txBody>
    </xdr:sp>
    <xdr:clientData/>
  </xdr:twoCellAnchor>
  <xdr:twoCellAnchor>
    <xdr:from>
      <xdr:col>2</xdr:col>
      <xdr:colOff>1300870</xdr:colOff>
      <xdr:row>9</xdr:row>
      <xdr:rowOff>507626</xdr:rowOff>
    </xdr:from>
    <xdr:to>
      <xdr:col>2</xdr:col>
      <xdr:colOff>1522539</xdr:colOff>
      <xdr:row>9</xdr:row>
      <xdr:rowOff>725020</xdr:rowOff>
    </xdr:to>
    <xdr:grpSp>
      <xdr:nvGrpSpPr>
        <xdr:cNvPr id="145" name="Group 104"/>
        <xdr:cNvGrpSpPr>
          <a:grpSpLocks/>
        </xdr:cNvGrpSpPr>
      </xdr:nvGrpSpPr>
      <xdr:grpSpPr bwMode="auto">
        <a:xfrm>
          <a:off x="3273105" y="2905685"/>
          <a:ext cx="221669" cy="217394"/>
          <a:chOff x="3894" y="1910"/>
          <a:chExt cx="142" cy="139"/>
        </a:xfrm>
      </xdr:grpSpPr>
      <xdr:sp macro="" textlink="">
        <xdr:nvSpPr>
          <xdr:cNvPr id="146"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147"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148"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149"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3</xdr:col>
      <xdr:colOff>132443</xdr:colOff>
      <xdr:row>9</xdr:row>
      <xdr:rowOff>507626</xdr:rowOff>
    </xdr:from>
    <xdr:to>
      <xdr:col>3</xdr:col>
      <xdr:colOff>354112</xdr:colOff>
      <xdr:row>9</xdr:row>
      <xdr:rowOff>725020</xdr:rowOff>
    </xdr:to>
    <xdr:grpSp>
      <xdr:nvGrpSpPr>
        <xdr:cNvPr id="150" name="Group 109"/>
        <xdr:cNvGrpSpPr>
          <a:grpSpLocks/>
        </xdr:cNvGrpSpPr>
      </xdr:nvGrpSpPr>
      <xdr:grpSpPr bwMode="auto">
        <a:xfrm>
          <a:off x="3976061" y="2905685"/>
          <a:ext cx="221669" cy="217394"/>
          <a:chOff x="5652" y="1898"/>
          <a:chExt cx="139" cy="139"/>
        </a:xfrm>
      </xdr:grpSpPr>
      <xdr:sp macro="" textlink="">
        <xdr:nvSpPr>
          <xdr:cNvPr id="151"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152"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153"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154"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2</xdr:col>
      <xdr:colOff>1621499</xdr:colOff>
      <xdr:row>9</xdr:row>
      <xdr:rowOff>190502</xdr:rowOff>
    </xdr:from>
    <xdr:to>
      <xdr:col>3</xdr:col>
      <xdr:colOff>54916</xdr:colOff>
      <xdr:row>9</xdr:row>
      <xdr:rowOff>323851</xdr:rowOff>
    </xdr:to>
    <xdr:sp macro="" textlink="">
      <xdr:nvSpPr>
        <xdr:cNvPr id="155" name="Isosceles Triangle 154"/>
        <xdr:cNvSpPr/>
      </xdr:nvSpPr>
      <xdr:spPr>
        <a:xfrm flipV="1">
          <a:off x="3593734" y="2588561"/>
          <a:ext cx="304800" cy="133349"/>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1262770</xdr:colOff>
      <xdr:row>9</xdr:row>
      <xdr:rowOff>400051</xdr:rowOff>
    </xdr:from>
    <xdr:to>
      <xdr:col>3</xdr:col>
      <xdr:colOff>389982</xdr:colOff>
      <xdr:row>9</xdr:row>
      <xdr:rowOff>402432</xdr:rowOff>
    </xdr:to>
    <xdr:grpSp>
      <xdr:nvGrpSpPr>
        <xdr:cNvPr id="156" name="Group 155"/>
        <xdr:cNvGrpSpPr/>
      </xdr:nvGrpSpPr>
      <xdr:grpSpPr>
        <a:xfrm>
          <a:off x="3235005" y="2798110"/>
          <a:ext cx="998595" cy="2381"/>
          <a:chOff x="5103019" y="1143000"/>
          <a:chExt cx="990750" cy="2381"/>
        </a:xfrm>
      </xdr:grpSpPr>
      <xdr:cxnSp macro="">
        <xdr:nvCxnSpPr>
          <xdr:cNvPr id="157" name="Straight Connector 156"/>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58" name="Straight Connector 157"/>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159" name="Straight Connector 158"/>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437033</xdr:colOff>
      <xdr:row>5</xdr:row>
      <xdr:rowOff>108054</xdr:rowOff>
    </xdr:from>
    <xdr:to>
      <xdr:col>1</xdr:col>
      <xdr:colOff>3518651</xdr:colOff>
      <xdr:row>14</xdr:row>
      <xdr:rowOff>163286</xdr:rowOff>
    </xdr:to>
    <xdr:sp macro="" textlink="">
      <xdr:nvSpPr>
        <xdr:cNvPr id="3" name="Rounded Rectangle 2"/>
        <xdr:cNvSpPr/>
      </xdr:nvSpPr>
      <xdr:spPr>
        <a:xfrm>
          <a:off x="3158462" y="584304"/>
          <a:ext cx="3081618" cy="1769732"/>
        </a:xfrm>
        <a:prstGeom prst="roundRect">
          <a:avLst>
            <a:gd name="adj" fmla="val 5871"/>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2"/>
              </a:solidFill>
            </a:rPr>
            <a:t>FASE</a:t>
          </a:r>
          <a:r>
            <a:rPr lang="en-US" sz="1600" b="1" baseline="0">
              <a:solidFill>
                <a:schemeClr val="tx2"/>
              </a:solidFill>
            </a:rPr>
            <a:t> 1 - KONSEPT</a:t>
          </a:r>
          <a:endParaRPr lang="en-US" sz="1600" b="1">
            <a:solidFill>
              <a:schemeClr val="tx2"/>
            </a:solidFill>
          </a:endParaRPr>
        </a:p>
        <a:p>
          <a:pPr algn="ctr"/>
          <a:r>
            <a:rPr lang="en-US" sz="1600" b="1">
              <a:solidFill>
                <a:schemeClr val="tx2"/>
              </a:solidFill>
            </a:rPr>
            <a:t>Identifisere</a:t>
          </a:r>
          <a:r>
            <a:rPr lang="en-US" sz="1600" b="1" baseline="0">
              <a:solidFill>
                <a:schemeClr val="tx2"/>
              </a:solidFill>
            </a:rPr>
            <a:t> og vurdere gevinster:</a:t>
          </a:r>
        </a:p>
      </xdr:txBody>
    </xdr:sp>
    <xdr:clientData/>
  </xdr:twoCellAnchor>
  <xdr:twoCellAnchor>
    <xdr:from>
      <xdr:col>1</xdr:col>
      <xdr:colOff>571504</xdr:colOff>
      <xdr:row>8</xdr:row>
      <xdr:rowOff>128866</xdr:rowOff>
    </xdr:from>
    <xdr:to>
      <xdr:col>1</xdr:col>
      <xdr:colOff>2353239</xdr:colOff>
      <xdr:row>9</xdr:row>
      <xdr:rowOff>151278</xdr:rowOff>
    </xdr:to>
    <xdr:sp macro="" textlink="">
      <xdr:nvSpPr>
        <xdr:cNvPr id="4" name="TextBox 3">
          <a:hlinkClick xmlns:r="http://schemas.openxmlformats.org/officeDocument/2006/relationships" r:id="rId1"/>
        </xdr:cNvPr>
        <xdr:cNvSpPr txBox="1"/>
      </xdr:nvSpPr>
      <xdr:spPr>
        <a:xfrm>
          <a:off x="3292933" y="1176616"/>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Interessentliste</a:t>
          </a:r>
          <a:endParaRPr lang="en-US" sz="1100"/>
        </a:p>
      </xdr:txBody>
    </xdr:sp>
    <xdr:clientData/>
  </xdr:twoCellAnchor>
  <xdr:twoCellAnchor>
    <xdr:from>
      <xdr:col>1</xdr:col>
      <xdr:colOff>571504</xdr:colOff>
      <xdr:row>9</xdr:row>
      <xdr:rowOff>162484</xdr:rowOff>
    </xdr:from>
    <xdr:to>
      <xdr:col>1</xdr:col>
      <xdr:colOff>2353239</xdr:colOff>
      <xdr:row>10</xdr:row>
      <xdr:rowOff>184896</xdr:rowOff>
    </xdr:to>
    <xdr:sp macro="" textlink="">
      <xdr:nvSpPr>
        <xdr:cNvPr id="5" name="TextBox 4">
          <a:hlinkClick xmlns:r="http://schemas.openxmlformats.org/officeDocument/2006/relationships" r:id="rId2"/>
        </xdr:cNvPr>
        <xdr:cNvSpPr txBox="1"/>
      </xdr:nvSpPr>
      <xdr:spPr>
        <a:xfrm>
          <a:off x="3292933" y="1400734"/>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Prosessanalyse</a:t>
          </a:r>
        </a:p>
        <a:p>
          <a:endParaRPr lang="en-US" sz="1100" b="0" baseline="0">
            <a:solidFill>
              <a:schemeClr val="dk1"/>
            </a:solidFill>
            <a:effectLst/>
            <a:latin typeface="+mn-lt"/>
            <a:ea typeface="+mn-ea"/>
            <a:cs typeface="+mn-cs"/>
          </a:endParaRPr>
        </a:p>
        <a:p>
          <a:endParaRPr lang="en-US" sz="1100"/>
        </a:p>
      </xdr:txBody>
    </xdr:sp>
    <xdr:clientData/>
  </xdr:twoCellAnchor>
  <xdr:twoCellAnchor>
    <xdr:from>
      <xdr:col>1</xdr:col>
      <xdr:colOff>571504</xdr:colOff>
      <xdr:row>11</xdr:row>
      <xdr:rowOff>5601</xdr:rowOff>
    </xdr:from>
    <xdr:to>
      <xdr:col>1</xdr:col>
      <xdr:colOff>2353239</xdr:colOff>
      <xdr:row>12</xdr:row>
      <xdr:rowOff>28013</xdr:rowOff>
    </xdr:to>
    <xdr:sp macro="" textlink="">
      <xdr:nvSpPr>
        <xdr:cNvPr id="6" name="TextBox 5">
          <a:hlinkClick xmlns:r="http://schemas.openxmlformats.org/officeDocument/2006/relationships" r:id="rId3"/>
        </xdr:cNvPr>
        <xdr:cNvSpPr txBox="1"/>
      </xdr:nvSpPr>
      <xdr:spPr>
        <a:xfrm>
          <a:off x="3292933" y="1624851"/>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Endringsanalyse</a:t>
          </a:r>
          <a:endParaRPr lang="en-US" sz="1100"/>
        </a:p>
      </xdr:txBody>
    </xdr:sp>
    <xdr:clientData/>
  </xdr:twoCellAnchor>
  <xdr:twoCellAnchor>
    <xdr:from>
      <xdr:col>1</xdr:col>
      <xdr:colOff>571504</xdr:colOff>
      <xdr:row>12</xdr:row>
      <xdr:rowOff>39218</xdr:rowOff>
    </xdr:from>
    <xdr:to>
      <xdr:col>1</xdr:col>
      <xdr:colOff>2353239</xdr:colOff>
      <xdr:row>13</xdr:row>
      <xdr:rowOff>61630</xdr:rowOff>
    </xdr:to>
    <xdr:sp macro="" textlink="">
      <xdr:nvSpPr>
        <xdr:cNvPr id="7" name="TextBox 6">
          <a:hlinkClick xmlns:r="http://schemas.openxmlformats.org/officeDocument/2006/relationships" r:id="rId4"/>
        </xdr:cNvPr>
        <xdr:cNvSpPr txBox="1"/>
      </xdr:nvSpPr>
      <xdr:spPr>
        <a:xfrm>
          <a:off x="3292933" y="1848968"/>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Interessentanalyse</a:t>
          </a:r>
          <a:endParaRPr lang="en-US" sz="1100"/>
        </a:p>
      </xdr:txBody>
    </xdr:sp>
    <xdr:clientData/>
  </xdr:twoCellAnchor>
  <xdr:twoCellAnchor>
    <xdr:from>
      <xdr:col>1</xdr:col>
      <xdr:colOff>571504</xdr:colOff>
      <xdr:row>13</xdr:row>
      <xdr:rowOff>50423</xdr:rowOff>
    </xdr:from>
    <xdr:to>
      <xdr:col>1</xdr:col>
      <xdr:colOff>2353239</xdr:colOff>
      <xdr:row>14</xdr:row>
      <xdr:rowOff>72835</xdr:rowOff>
    </xdr:to>
    <xdr:sp macro="" textlink="">
      <xdr:nvSpPr>
        <xdr:cNvPr id="8" name="TextBox 7">
          <a:hlinkClick xmlns:r="http://schemas.openxmlformats.org/officeDocument/2006/relationships" r:id="rId5"/>
        </xdr:cNvPr>
        <xdr:cNvSpPr txBox="1"/>
      </xdr:nvSpPr>
      <xdr:spPr>
        <a:xfrm>
          <a:off x="3292933" y="2050673"/>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Gevinstanalyse</a:t>
          </a:r>
          <a:endParaRPr lang="en-US">
            <a:effectLst/>
          </a:endParaRPr>
        </a:p>
        <a:p>
          <a:endParaRPr lang="en-US" sz="1100"/>
        </a:p>
      </xdr:txBody>
    </xdr:sp>
    <xdr:clientData/>
  </xdr:twoCellAnchor>
  <xdr:twoCellAnchor>
    <xdr:from>
      <xdr:col>1</xdr:col>
      <xdr:colOff>3360966</xdr:colOff>
      <xdr:row>16</xdr:row>
      <xdr:rowOff>36010</xdr:rowOff>
    </xdr:from>
    <xdr:to>
      <xdr:col>2</xdr:col>
      <xdr:colOff>2778260</xdr:colOff>
      <xdr:row>22</xdr:row>
      <xdr:rowOff>60825</xdr:rowOff>
    </xdr:to>
    <xdr:sp macro="" textlink="">
      <xdr:nvSpPr>
        <xdr:cNvPr id="9" name="Rounded Rectangle 8"/>
        <xdr:cNvSpPr/>
      </xdr:nvSpPr>
      <xdr:spPr>
        <a:xfrm>
          <a:off x="6083995" y="2960745"/>
          <a:ext cx="3081618" cy="1167815"/>
        </a:xfrm>
        <a:prstGeom prst="roundRect">
          <a:avLst>
            <a:gd name="adj" fmla="val 740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2"/>
              </a:solidFill>
            </a:rPr>
            <a:t>FASE 2 - PLANLEGGE</a:t>
          </a:r>
        </a:p>
        <a:p>
          <a:pPr algn="ctr"/>
          <a:r>
            <a:rPr lang="en-US" sz="1600" b="1">
              <a:solidFill>
                <a:schemeClr val="tx2"/>
              </a:solidFill>
            </a:rPr>
            <a:t>Planlegge</a:t>
          </a:r>
          <a:r>
            <a:rPr lang="en-US" sz="1600" b="1" baseline="0">
              <a:solidFill>
                <a:schemeClr val="tx2"/>
              </a:solidFill>
            </a:rPr>
            <a:t> gevinstrealisering:</a:t>
          </a:r>
        </a:p>
      </xdr:txBody>
    </xdr:sp>
    <xdr:clientData/>
  </xdr:twoCellAnchor>
  <xdr:twoCellAnchor>
    <xdr:from>
      <xdr:col>1</xdr:col>
      <xdr:colOff>3473026</xdr:colOff>
      <xdr:row>19</xdr:row>
      <xdr:rowOff>76832</xdr:rowOff>
    </xdr:from>
    <xdr:to>
      <xdr:col>2</xdr:col>
      <xdr:colOff>1590437</xdr:colOff>
      <xdr:row>20</xdr:row>
      <xdr:rowOff>99244</xdr:rowOff>
    </xdr:to>
    <xdr:sp macro="" textlink="">
      <xdr:nvSpPr>
        <xdr:cNvPr id="10" name="TextBox 9">
          <a:hlinkClick xmlns:r="http://schemas.openxmlformats.org/officeDocument/2006/relationships" r:id="rId6"/>
        </xdr:cNvPr>
        <xdr:cNvSpPr txBox="1"/>
      </xdr:nvSpPr>
      <xdr:spPr>
        <a:xfrm>
          <a:off x="6196055" y="3573067"/>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Gevinstrealiseringsplan</a:t>
          </a:r>
          <a:endParaRPr lang="en-US" sz="1100"/>
        </a:p>
      </xdr:txBody>
    </xdr:sp>
    <xdr:clientData/>
  </xdr:twoCellAnchor>
  <xdr:twoCellAnchor>
    <xdr:from>
      <xdr:col>1</xdr:col>
      <xdr:colOff>3473026</xdr:colOff>
      <xdr:row>20</xdr:row>
      <xdr:rowOff>110450</xdr:rowOff>
    </xdr:from>
    <xdr:to>
      <xdr:col>2</xdr:col>
      <xdr:colOff>1590437</xdr:colOff>
      <xdr:row>21</xdr:row>
      <xdr:rowOff>132862</xdr:rowOff>
    </xdr:to>
    <xdr:sp macro="" textlink="">
      <xdr:nvSpPr>
        <xdr:cNvPr id="11" name="TextBox 10">
          <a:hlinkClick xmlns:r="http://schemas.openxmlformats.org/officeDocument/2006/relationships" r:id="rId7"/>
        </xdr:cNvPr>
        <xdr:cNvSpPr txBox="1"/>
      </xdr:nvSpPr>
      <xdr:spPr>
        <a:xfrm>
          <a:off x="6196055" y="3797185"/>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Oppfølgingsplan</a:t>
          </a:r>
        </a:p>
        <a:p>
          <a:endParaRPr lang="en-US" sz="1100" b="0" baseline="0">
            <a:solidFill>
              <a:schemeClr val="dk1"/>
            </a:solidFill>
            <a:effectLst/>
            <a:latin typeface="+mn-lt"/>
            <a:ea typeface="+mn-ea"/>
            <a:cs typeface="+mn-cs"/>
          </a:endParaRPr>
        </a:p>
        <a:p>
          <a:endParaRPr lang="en-US" sz="1100"/>
        </a:p>
      </xdr:txBody>
    </xdr:sp>
    <xdr:clientData/>
  </xdr:twoCellAnchor>
  <xdr:twoCellAnchor>
    <xdr:from>
      <xdr:col>1</xdr:col>
      <xdr:colOff>2274791</xdr:colOff>
      <xdr:row>25</xdr:row>
      <xdr:rowOff>167278</xdr:rowOff>
    </xdr:from>
    <xdr:to>
      <xdr:col>2</xdr:col>
      <xdr:colOff>1692085</xdr:colOff>
      <xdr:row>32</xdr:row>
      <xdr:rowOff>1593</xdr:rowOff>
    </xdr:to>
    <xdr:sp macro="" textlink="">
      <xdr:nvSpPr>
        <xdr:cNvPr id="12" name="Rounded Rectangle 11"/>
        <xdr:cNvSpPr/>
      </xdr:nvSpPr>
      <xdr:spPr>
        <a:xfrm>
          <a:off x="4997820" y="4806513"/>
          <a:ext cx="3081618" cy="1167815"/>
        </a:xfrm>
        <a:prstGeom prst="roundRect">
          <a:avLst>
            <a:gd name="adj" fmla="val 740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2"/>
              </a:solidFill>
            </a:rPr>
            <a:t>FASE 3 - GJENNOMFØRE</a:t>
          </a:r>
        </a:p>
        <a:p>
          <a:pPr algn="ctr"/>
          <a:r>
            <a:rPr lang="en-US" sz="1600" b="1">
              <a:solidFill>
                <a:schemeClr val="tx2"/>
              </a:solidFill>
            </a:rPr>
            <a:t>Styre gevinstrealisering under prosjekt:</a:t>
          </a:r>
          <a:endParaRPr lang="en-US" sz="1600" b="1" baseline="0">
            <a:solidFill>
              <a:schemeClr val="tx2"/>
            </a:solidFill>
          </a:endParaRPr>
        </a:p>
      </xdr:txBody>
    </xdr:sp>
    <xdr:clientData/>
  </xdr:twoCellAnchor>
  <xdr:twoCellAnchor>
    <xdr:from>
      <xdr:col>1</xdr:col>
      <xdr:colOff>2396458</xdr:colOff>
      <xdr:row>30</xdr:row>
      <xdr:rowOff>78432</xdr:rowOff>
    </xdr:from>
    <xdr:to>
      <xdr:col>2</xdr:col>
      <xdr:colOff>513869</xdr:colOff>
      <xdr:row>31</xdr:row>
      <xdr:rowOff>100844</xdr:rowOff>
    </xdr:to>
    <xdr:sp macro="" textlink="">
      <xdr:nvSpPr>
        <xdr:cNvPr id="13" name="TextBox 12">
          <a:hlinkClick xmlns:r="http://schemas.openxmlformats.org/officeDocument/2006/relationships" r:id="rId8"/>
        </xdr:cNvPr>
        <xdr:cNvSpPr txBox="1"/>
      </xdr:nvSpPr>
      <xdr:spPr>
        <a:xfrm>
          <a:off x="5119487" y="5670167"/>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Statusrapport</a:t>
          </a:r>
        </a:p>
        <a:p>
          <a:endParaRPr lang="en-US" sz="1100" b="0" baseline="0">
            <a:solidFill>
              <a:schemeClr val="dk1"/>
            </a:solidFill>
            <a:effectLst/>
            <a:latin typeface="+mn-lt"/>
            <a:ea typeface="+mn-ea"/>
            <a:cs typeface="+mn-cs"/>
          </a:endParaRPr>
        </a:p>
        <a:p>
          <a:endParaRPr lang="en-US" sz="1100"/>
        </a:p>
      </xdr:txBody>
    </xdr:sp>
    <xdr:clientData/>
  </xdr:twoCellAnchor>
  <xdr:twoCellAnchor>
    <xdr:from>
      <xdr:col>0</xdr:col>
      <xdr:colOff>189701</xdr:colOff>
      <xdr:row>16</xdr:row>
      <xdr:rowOff>36010</xdr:rowOff>
    </xdr:from>
    <xdr:to>
      <xdr:col>1</xdr:col>
      <xdr:colOff>548290</xdr:colOff>
      <xdr:row>22</xdr:row>
      <xdr:rowOff>60825</xdr:rowOff>
    </xdr:to>
    <xdr:sp macro="" textlink="">
      <xdr:nvSpPr>
        <xdr:cNvPr id="16" name="Rounded Rectangle 15"/>
        <xdr:cNvSpPr/>
      </xdr:nvSpPr>
      <xdr:spPr>
        <a:xfrm>
          <a:off x="189701" y="2960745"/>
          <a:ext cx="3081618" cy="1167815"/>
        </a:xfrm>
        <a:prstGeom prst="roundRect">
          <a:avLst>
            <a:gd name="adj" fmla="val 740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2"/>
              </a:solidFill>
            </a:rPr>
            <a:t>FASE 5</a:t>
          </a:r>
          <a:r>
            <a:rPr lang="en-US" sz="1600" b="1" baseline="0">
              <a:solidFill>
                <a:schemeClr val="tx2"/>
              </a:solidFill>
            </a:rPr>
            <a:t> - REALISERE</a:t>
          </a:r>
          <a:endParaRPr lang="en-US" sz="1600" b="1">
            <a:solidFill>
              <a:schemeClr val="tx2"/>
            </a:solidFill>
          </a:endParaRPr>
        </a:p>
        <a:p>
          <a:pPr algn="ctr"/>
          <a:r>
            <a:rPr lang="en-US" sz="1600" b="1">
              <a:solidFill>
                <a:schemeClr val="tx2"/>
              </a:solidFill>
            </a:rPr>
            <a:t>Realisere</a:t>
          </a:r>
          <a:r>
            <a:rPr lang="en-US" sz="1600" b="1" baseline="0">
              <a:solidFill>
                <a:schemeClr val="tx2"/>
              </a:solidFill>
            </a:rPr>
            <a:t> gevinster i drift:</a:t>
          </a:r>
        </a:p>
      </xdr:txBody>
    </xdr:sp>
    <xdr:clientData/>
  </xdr:twoCellAnchor>
  <xdr:twoCellAnchor>
    <xdr:from>
      <xdr:col>0</xdr:col>
      <xdr:colOff>274062</xdr:colOff>
      <xdr:row>19</xdr:row>
      <xdr:rowOff>81155</xdr:rowOff>
    </xdr:from>
    <xdr:to>
      <xdr:col>0</xdr:col>
      <xdr:colOff>2054197</xdr:colOff>
      <xdr:row>20</xdr:row>
      <xdr:rowOff>103567</xdr:rowOff>
    </xdr:to>
    <xdr:sp macro="" textlink="">
      <xdr:nvSpPr>
        <xdr:cNvPr id="17" name="TextBox 16">
          <a:hlinkClick xmlns:r="http://schemas.openxmlformats.org/officeDocument/2006/relationships" r:id="rId9"/>
        </xdr:cNvPr>
        <xdr:cNvSpPr txBox="1"/>
      </xdr:nvSpPr>
      <xdr:spPr>
        <a:xfrm>
          <a:off x="274062" y="3577390"/>
          <a:ext cx="17801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Resultatoppfølging</a:t>
          </a:r>
        </a:p>
        <a:p>
          <a:endParaRPr lang="en-US" sz="1100" b="0" baseline="0">
            <a:solidFill>
              <a:schemeClr val="dk1"/>
            </a:solidFill>
            <a:effectLst/>
            <a:latin typeface="+mn-lt"/>
            <a:ea typeface="+mn-ea"/>
            <a:cs typeface="+mn-cs"/>
          </a:endParaRPr>
        </a:p>
        <a:p>
          <a:endParaRPr lang="en-US" sz="1100"/>
        </a:p>
      </xdr:txBody>
    </xdr:sp>
    <xdr:clientData/>
  </xdr:twoCellAnchor>
  <xdr:twoCellAnchor>
    <xdr:from>
      <xdr:col>0</xdr:col>
      <xdr:colOff>1093375</xdr:colOff>
      <xdr:row>25</xdr:row>
      <xdr:rowOff>167278</xdr:rowOff>
    </xdr:from>
    <xdr:to>
      <xdr:col>1</xdr:col>
      <xdr:colOff>1451964</xdr:colOff>
      <xdr:row>32</xdr:row>
      <xdr:rowOff>1593</xdr:rowOff>
    </xdr:to>
    <xdr:sp macro="" textlink="">
      <xdr:nvSpPr>
        <xdr:cNvPr id="14" name="Rounded Rectangle 13"/>
        <xdr:cNvSpPr/>
      </xdr:nvSpPr>
      <xdr:spPr>
        <a:xfrm>
          <a:off x="1093375" y="4806513"/>
          <a:ext cx="3081618" cy="1167815"/>
        </a:xfrm>
        <a:prstGeom prst="roundRect">
          <a:avLst>
            <a:gd name="adj" fmla="val 740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2"/>
              </a:solidFill>
            </a:rPr>
            <a:t>FASE 4 - OVERLEVERE</a:t>
          </a:r>
        </a:p>
        <a:p>
          <a:pPr algn="ctr"/>
          <a:r>
            <a:rPr lang="en-US" sz="1600" b="1">
              <a:solidFill>
                <a:schemeClr val="tx2"/>
              </a:solidFill>
            </a:rPr>
            <a:t>Overlevere gevinstrealisering til linjen:</a:t>
          </a:r>
          <a:endParaRPr lang="en-US" sz="1600" b="1" baseline="0">
            <a:solidFill>
              <a:schemeClr val="tx2"/>
            </a:solidFill>
          </a:endParaRPr>
        </a:p>
      </xdr:txBody>
    </xdr:sp>
    <xdr:clientData/>
  </xdr:twoCellAnchor>
  <xdr:twoCellAnchor>
    <xdr:from>
      <xdr:col>1</xdr:col>
      <xdr:colOff>3518651</xdr:colOff>
      <xdr:row>10</xdr:row>
      <xdr:rowOff>40420</xdr:rowOff>
    </xdr:from>
    <xdr:to>
      <xdr:col>2</xdr:col>
      <xdr:colOff>1237451</xdr:colOff>
      <xdr:row>16</xdr:row>
      <xdr:rowOff>36010</xdr:rowOff>
    </xdr:to>
    <xdr:cxnSp macro="">
      <xdr:nvCxnSpPr>
        <xdr:cNvPr id="19" name="Curved Connector 18"/>
        <xdr:cNvCxnSpPr>
          <a:stCxn id="3" idx="3"/>
          <a:endCxn id="9" idx="0"/>
        </xdr:cNvCxnSpPr>
      </xdr:nvCxnSpPr>
      <xdr:spPr>
        <a:xfrm>
          <a:off x="6241680" y="1822155"/>
          <a:ext cx="1383124" cy="1138590"/>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299358</xdr:colOff>
      <xdr:row>22</xdr:row>
      <xdr:rowOff>60826</xdr:rowOff>
    </xdr:from>
    <xdr:to>
      <xdr:col>2</xdr:col>
      <xdr:colOff>1232649</xdr:colOff>
      <xdr:row>25</xdr:row>
      <xdr:rowOff>124062</xdr:rowOff>
    </xdr:to>
    <xdr:cxnSp macro="">
      <xdr:nvCxnSpPr>
        <xdr:cNvPr id="21" name="Curved Connector 20"/>
        <xdr:cNvCxnSpPr>
          <a:stCxn id="9" idx="2"/>
        </xdr:cNvCxnSpPr>
      </xdr:nvCxnSpPr>
      <xdr:spPr>
        <a:xfrm rot="5400000">
          <a:off x="6835989" y="3979283"/>
          <a:ext cx="634736" cy="933291"/>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146475</xdr:colOff>
      <xdr:row>22</xdr:row>
      <xdr:rowOff>137669</xdr:rowOff>
    </xdr:from>
    <xdr:to>
      <xdr:col>2</xdr:col>
      <xdr:colOff>1074965</xdr:colOff>
      <xdr:row>25</xdr:row>
      <xdr:rowOff>167278</xdr:rowOff>
    </xdr:to>
    <xdr:cxnSp macro="">
      <xdr:nvCxnSpPr>
        <xdr:cNvPr id="32" name="Curved Connector 31"/>
        <xdr:cNvCxnSpPr>
          <a:stCxn id="12" idx="0"/>
        </xdr:cNvCxnSpPr>
      </xdr:nvCxnSpPr>
      <xdr:spPr>
        <a:xfrm rot="5400000" flipH="1" flipV="1">
          <a:off x="6697518" y="4041714"/>
          <a:ext cx="601109" cy="928490"/>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1451965</xdr:colOff>
      <xdr:row>28</xdr:row>
      <xdr:rowOff>179686</xdr:rowOff>
    </xdr:from>
    <xdr:to>
      <xdr:col>1</xdr:col>
      <xdr:colOff>2274792</xdr:colOff>
      <xdr:row>29</xdr:row>
      <xdr:rowOff>1886</xdr:rowOff>
    </xdr:to>
    <xdr:cxnSp macro="">
      <xdr:nvCxnSpPr>
        <xdr:cNvPr id="40" name="Curved Connector 39"/>
        <xdr:cNvCxnSpPr>
          <a:stCxn id="12" idx="1"/>
          <a:endCxn id="14" idx="3"/>
        </xdr:cNvCxnSpPr>
      </xdr:nvCxnSpPr>
      <xdr:spPr>
        <a:xfrm rot="10800000">
          <a:off x="4174994" y="5390421"/>
          <a:ext cx="822827" cy="12700"/>
        </a:xfrm>
        <a:prstGeom prst="curvedConnector3">
          <a:avLst>
            <a:gd name="adj1" fmla="val 4999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2633383</xdr:colOff>
      <xdr:row>19</xdr:row>
      <xdr:rowOff>48419</xdr:rowOff>
    </xdr:from>
    <xdr:to>
      <xdr:col>1</xdr:col>
      <xdr:colOff>3360965</xdr:colOff>
      <xdr:row>25</xdr:row>
      <xdr:rowOff>167279</xdr:rowOff>
    </xdr:to>
    <xdr:cxnSp macro="">
      <xdr:nvCxnSpPr>
        <xdr:cNvPr id="49" name="Curved Connector 48"/>
        <xdr:cNvCxnSpPr>
          <a:stCxn id="14" idx="0"/>
          <a:endCxn id="9" idx="1"/>
        </xdr:cNvCxnSpPr>
      </xdr:nvCxnSpPr>
      <xdr:spPr>
        <a:xfrm rot="5400000" flipH="1" flipV="1">
          <a:off x="3727759" y="2450278"/>
          <a:ext cx="1261860" cy="3450611"/>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1729710</xdr:colOff>
      <xdr:row>22</xdr:row>
      <xdr:rowOff>60825</xdr:rowOff>
    </xdr:from>
    <xdr:to>
      <xdr:col>0</xdr:col>
      <xdr:colOff>2503714</xdr:colOff>
      <xdr:row>26</xdr:row>
      <xdr:rowOff>1597</xdr:rowOff>
    </xdr:to>
    <xdr:cxnSp macro="">
      <xdr:nvCxnSpPr>
        <xdr:cNvPr id="52" name="Curved Connector 51"/>
        <xdr:cNvCxnSpPr>
          <a:endCxn id="16" idx="2"/>
        </xdr:cNvCxnSpPr>
      </xdr:nvCxnSpPr>
      <xdr:spPr>
        <a:xfrm rot="10800000">
          <a:off x="1729710" y="4128560"/>
          <a:ext cx="774004" cy="702772"/>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1211036</xdr:colOff>
      <xdr:row>30</xdr:row>
      <xdr:rowOff>56026</xdr:rowOff>
    </xdr:from>
    <xdr:to>
      <xdr:col>1</xdr:col>
      <xdr:colOff>280946</xdr:colOff>
      <xdr:row>31</xdr:row>
      <xdr:rowOff>78438</xdr:rowOff>
    </xdr:to>
    <xdr:sp macro="" textlink="">
      <xdr:nvSpPr>
        <xdr:cNvPr id="68" name="TextBox 67">
          <a:hlinkClick xmlns:r="http://schemas.openxmlformats.org/officeDocument/2006/relationships" r:id="rId10"/>
        </xdr:cNvPr>
        <xdr:cNvSpPr txBox="1"/>
      </xdr:nvSpPr>
      <xdr:spPr>
        <a:xfrm>
          <a:off x="1211036" y="5647761"/>
          <a:ext cx="1792939"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Overleveringsrapport</a:t>
          </a:r>
        </a:p>
        <a:p>
          <a:endParaRPr lang="en-US" sz="1100" b="0" baseline="0">
            <a:solidFill>
              <a:schemeClr val="dk1"/>
            </a:solidFill>
            <a:effectLst/>
            <a:latin typeface="+mn-lt"/>
            <a:ea typeface="+mn-ea"/>
            <a:cs typeface="+mn-cs"/>
          </a:endParaRPr>
        </a:p>
        <a:p>
          <a:endParaRPr lang="en-US" sz="1100"/>
        </a:p>
      </xdr:txBody>
    </xdr:sp>
    <xdr:clientData/>
  </xdr:twoCellAnchor>
  <xdr:twoCellAnchor>
    <xdr:from>
      <xdr:col>2</xdr:col>
      <xdr:colOff>840442</xdr:colOff>
      <xdr:row>0</xdr:row>
      <xdr:rowOff>33618</xdr:rowOff>
    </xdr:from>
    <xdr:to>
      <xdr:col>2</xdr:col>
      <xdr:colOff>2418790</xdr:colOff>
      <xdr:row>0</xdr:row>
      <xdr:rowOff>309843</xdr:rowOff>
    </xdr:to>
    <xdr:sp macro="" textlink="">
      <xdr:nvSpPr>
        <xdr:cNvPr id="23" name="Pentagon 22">
          <a:hlinkClick xmlns:r="http://schemas.openxmlformats.org/officeDocument/2006/relationships" r:id="rId11"/>
        </xdr:cNvPr>
        <xdr:cNvSpPr/>
      </xdr:nvSpPr>
      <xdr:spPr>
        <a:xfrm flipH="1">
          <a:off x="7227795" y="33618"/>
          <a:ext cx="1578348"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TIL PROSJEKTKORTET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2540878</xdr:colOff>
      <xdr:row>0</xdr:row>
      <xdr:rowOff>41462</xdr:rowOff>
    </xdr:from>
    <xdr:to>
      <xdr:col>2</xdr:col>
      <xdr:colOff>3312404</xdr:colOff>
      <xdr:row>0</xdr:row>
      <xdr:rowOff>317687</xdr:rowOff>
    </xdr:to>
    <xdr:sp macro="" textlink="">
      <xdr:nvSpPr>
        <xdr:cNvPr id="2" name="Pentagon 1">
          <a:hlinkClick xmlns:r="http://schemas.openxmlformats.org/officeDocument/2006/relationships" r:id="rId1"/>
        </xdr:cNvPr>
        <xdr:cNvSpPr/>
      </xdr:nvSpPr>
      <xdr:spPr>
        <a:xfrm>
          <a:off x="8379143" y="41462"/>
          <a:ext cx="771526"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2</xdr:col>
      <xdr:colOff>1927410</xdr:colOff>
      <xdr:row>0</xdr:row>
      <xdr:rowOff>42334</xdr:rowOff>
    </xdr:from>
    <xdr:to>
      <xdr:col>2</xdr:col>
      <xdr:colOff>2539410</xdr:colOff>
      <xdr:row>0</xdr:row>
      <xdr:rowOff>318559</xdr:rowOff>
    </xdr:to>
    <xdr:sp macro="" textlink="">
      <xdr:nvSpPr>
        <xdr:cNvPr id="36" name="Rectangle 35">
          <a:hlinkClick xmlns:r="http://schemas.openxmlformats.org/officeDocument/2006/relationships" r:id="rId2"/>
        </xdr:cNvPr>
        <xdr:cNvSpPr/>
      </xdr:nvSpPr>
      <xdr:spPr>
        <a:xfrm flipH="1">
          <a:off x="7765675" y="42334"/>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112059</xdr:colOff>
      <xdr:row>7</xdr:row>
      <xdr:rowOff>100852</xdr:rowOff>
    </xdr:from>
    <xdr:to>
      <xdr:col>1</xdr:col>
      <xdr:colOff>1372059</xdr:colOff>
      <xdr:row>7</xdr:row>
      <xdr:rowOff>640852</xdr:rowOff>
    </xdr:to>
    <xdr:sp macro="" textlink="">
      <xdr:nvSpPr>
        <xdr:cNvPr id="4" name="Rectangle 3"/>
        <xdr:cNvSpPr/>
      </xdr:nvSpPr>
      <xdr:spPr>
        <a:xfrm>
          <a:off x="1086971" y="1434352"/>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1568823</xdr:colOff>
      <xdr:row>8</xdr:row>
      <xdr:rowOff>112058</xdr:rowOff>
    </xdr:from>
    <xdr:to>
      <xdr:col>1</xdr:col>
      <xdr:colOff>2828823</xdr:colOff>
      <xdr:row>8</xdr:row>
      <xdr:rowOff>652058</xdr:rowOff>
    </xdr:to>
    <xdr:sp macro="" textlink="">
      <xdr:nvSpPr>
        <xdr:cNvPr id="5" name="Rectangle 4"/>
        <xdr:cNvSpPr/>
      </xdr:nvSpPr>
      <xdr:spPr>
        <a:xfrm>
          <a:off x="2543735" y="2173940"/>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2969559</xdr:colOff>
      <xdr:row>9</xdr:row>
      <xdr:rowOff>89648</xdr:rowOff>
    </xdr:from>
    <xdr:to>
      <xdr:col>1</xdr:col>
      <xdr:colOff>4229559</xdr:colOff>
      <xdr:row>9</xdr:row>
      <xdr:rowOff>629648</xdr:rowOff>
    </xdr:to>
    <xdr:sp macro="" textlink="">
      <xdr:nvSpPr>
        <xdr:cNvPr id="6" name="Rectangle 5"/>
        <xdr:cNvSpPr/>
      </xdr:nvSpPr>
      <xdr:spPr>
        <a:xfrm>
          <a:off x="3944471" y="2879913"/>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4370294</xdr:colOff>
      <xdr:row>10</xdr:row>
      <xdr:rowOff>100853</xdr:rowOff>
    </xdr:from>
    <xdr:to>
      <xdr:col>1</xdr:col>
      <xdr:colOff>5630294</xdr:colOff>
      <xdr:row>10</xdr:row>
      <xdr:rowOff>640853</xdr:rowOff>
    </xdr:to>
    <xdr:sp macro="" textlink="">
      <xdr:nvSpPr>
        <xdr:cNvPr id="7" name="Rectangle 6"/>
        <xdr:cNvSpPr/>
      </xdr:nvSpPr>
      <xdr:spPr>
        <a:xfrm>
          <a:off x="5345206" y="3619500"/>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1372059</xdr:colOff>
      <xdr:row>7</xdr:row>
      <xdr:rowOff>370852</xdr:rowOff>
    </xdr:from>
    <xdr:to>
      <xdr:col>1</xdr:col>
      <xdr:colOff>2198823</xdr:colOff>
      <xdr:row>8</xdr:row>
      <xdr:rowOff>112058</xdr:rowOff>
    </xdr:to>
    <xdr:cxnSp macro="">
      <xdr:nvCxnSpPr>
        <xdr:cNvPr id="9" name="Elbow Connector 8"/>
        <xdr:cNvCxnSpPr>
          <a:stCxn id="4" idx="3"/>
          <a:endCxn id="5" idx="0"/>
        </xdr:cNvCxnSpPr>
      </xdr:nvCxnSpPr>
      <xdr:spPr>
        <a:xfrm>
          <a:off x="2346971" y="1704352"/>
          <a:ext cx="826764" cy="46958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2828823</xdr:colOff>
      <xdr:row>8</xdr:row>
      <xdr:rowOff>382058</xdr:rowOff>
    </xdr:from>
    <xdr:to>
      <xdr:col>1</xdr:col>
      <xdr:colOff>3599559</xdr:colOff>
      <xdr:row>9</xdr:row>
      <xdr:rowOff>89648</xdr:rowOff>
    </xdr:to>
    <xdr:cxnSp macro="">
      <xdr:nvCxnSpPr>
        <xdr:cNvPr id="10" name="Elbow Connector 9"/>
        <xdr:cNvCxnSpPr>
          <a:stCxn id="5" idx="3"/>
          <a:endCxn id="6" idx="0"/>
        </xdr:cNvCxnSpPr>
      </xdr:nvCxnSpPr>
      <xdr:spPr>
        <a:xfrm>
          <a:off x="3803735" y="2443940"/>
          <a:ext cx="770736" cy="435973"/>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4229559</xdr:colOff>
      <xdr:row>9</xdr:row>
      <xdr:rowOff>359648</xdr:rowOff>
    </xdr:from>
    <xdr:to>
      <xdr:col>1</xdr:col>
      <xdr:colOff>5000294</xdr:colOff>
      <xdr:row>10</xdr:row>
      <xdr:rowOff>100853</xdr:rowOff>
    </xdr:to>
    <xdr:cxnSp macro="">
      <xdr:nvCxnSpPr>
        <xdr:cNvPr id="13" name="Elbow Connector 12"/>
        <xdr:cNvCxnSpPr>
          <a:stCxn id="6" idx="3"/>
          <a:endCxn id="7" idx="0"/>
        </xdr:cNvCxnSpPr>
      </xdr:nvCxnSpPr>
      <xdr:spPr>
        <a:xfrm>
          <a:off x="5204471" y="3149913"/>
          <a:ext cx="770735" cy="46958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6275294</xdr:colOff>
      <xdr:row>9</xdr:row>
      <xdr:rowOff>100854</xdr:rowOff>
    </xdr:from>
    <xdr:to>
      <xdr:col>1</xdr:col>
      <xdr:colOff>7535294</xdr:colOff>
      <xdr:row>9</xdr:row>
      <xdr:rowOff>640854</xdr:rowOff>
    </xdr:to>
    <xdr:sp macro="" textlink="">
      <xdr:nvSpPr>
        <xdr:cNvPr id="73" name="Rectangle 72"/>
        <xdr:cNvSpPr/>
      </xdr:nvSpPr>
      <xdr:spPr>
        <a:xfrm>
          <a:off x="7250206" y="2891119"/>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5630294</xdr:colOff>
      <xdr:row>9</xdr:row>
      <xdr:rowOff>370854</xdr:rowOff>
    </xdr:from>
    <xdr:to>
      <xdr:col>1</xdr:col>
      <xdr:colOff>6275294</xdr:colOff>
      <xdr:row>10</xdr:row>
      <xdr:rowOff>370853</xdr:rowOff>
    </xdr:to>
    <xdr:cxnSp macro="">
      <xdr:nvCxnSpPr>
        <xdr:cNvPr id="74" name="Elbow Connector 73"/>
        <xdr:cNvCxnSpPr>
          <a:stCxn id="7" idx="3"/>
          <a:endCxn id="73" idx="1"/>
        </xdr:cNvCxnSpPr>
      </xdr:nvCxnSpPr>
      <xdr:spPr>
        <a:xfrm flipV="1">
          <a:off x="6605206" y="3161119"/>
          <a:ext cx="645000" cy="72838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208429</xdr:colOff>
      <xdr:row>8</xdr:row>
      <xdr:rowOff>107577</xdr:rowOff>
    </xdr:from>
    <xdr:to>
      <xdr:col>4</xdr:col>
      <xdr:colOff>146135</xdr:colOff>
      <xdr:row>8</xdr:row>
      <xdr:rowOff>647577</xdr:rowOff>
    </xdr:to>
    <xdr:sp macro="" textlink="">
      <xdr:nvSpPr>
        <xdr:cNvPr id="78" name="Rectangle 77"/>
        <xdr:cNvSpPr/>
      </xdr:nvSpPr>
      <xdr:spPr>
        <a:xfrm>
          <a:off x="9386047" y="2169459"/>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7535294</xdr:colOff>
      <xdr:row>8</xdr:row>
      <xdr:rowOff>647577</xdr:rowOff>
    </xdr:from>
    <xdr:to>
      <xdr:col>3</xdr:col>
      <xdr:colOff>177282</xdr:colOff>
      <xdr:row>9</xdr:row>
      <xdr:rowOff>370854</xdr:rowOff>
    </xdr:to>
    <xdr:cxnSp macro="">
      <xdr:nvCxnSpPr>
        <xdr:cNvPr id="79" name="Elbow Connector 78"/>
        <xdr:cNvCxnSpPr>
          <a:stCxn id="73" idx="3"/>
          <a:endCxn id="78" idx="2"/>
        </xdr:cNvCxnSpPr>
      </xdr:nvCxnSpPr>
      <xdr:spPr>
        <a:xfrm flipV="1">
          <a:off x="8510206" y="2709459"/>
          <a:ext cx="1505841" cy="45166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2980765</xdr:colOff>
      <xdr:row>11</xdr:row>
      <xdr:rowOff>112061</xdr:rowOff>
    </xdr:from>
    <xdr:to>
      <xdr:col>1</xdr:col>
      <xdr:colOff>4240765</xdr:colOff>
      <xdr:row>11</xdr:row>
      <xdr:rowOff>652061</xdr:rowOff>
    </xdr:to>
    <xdr:sp macro="" textlink="">
      <xdr:nvSpPr>
        <xdr:cNvPr id="24" name="Rectangle 23"/>
        <xdr:cNvSpPr/>
      </xdr:nvSpPr>
      <xdr:spPr>
        <a:xfrm>
          <a:off x="3955677" y="4359090"/>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4381500</xdr:colOff>
      <xdr:row>12</xdr:row>
      <xdr:rowOff>100853</xdr:rowOff>
    </xdr:from>
    <xdr:to>
      <xdr:col>1</xdr:col>
      <xdr:colOff>5641500</xdr:colOff>
      <xdr:row>12</xdr:row>
      <xdr:rowOff>640853</xdr:rowOff>
    </xdr:to>
    <xdr:sp macro="" textlink="">
      <xdr:nvSpPr>
        <xdr:cNvPr id="25" name="Rectangle 24"/>
        <xdr:cNvSpPr/>
      </xdr:nvSpPr>
      <xdr:spPr>
        <a:xfrm>
          <a:off x="5356412" y="5076265"/>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3599560</xdr:colOff>
      <xdr:row>9</xdr:row>
      <xdr:rowOff>629647</xdr:rowOff>
    </xdr:from>
    <xdr:to>
      <xdr:col>1</xdr:col>
      <xdr:colOff>3610766</xdr:colOff>
      <xdr:row>11</xdr:row>
      <xdr:rowOff>112060</xdr:rowOff>
    </xdr:to>
    <xdr:cxnSp macro="">
      <xdr:nvCxnSpPr>
        <xdr:cNvPr id="26" name="Elbow Connector 25"/>
        <xdr:cNvCxnSpPr>
          <a:stCxn id="6" idx="2"/>
          <a:endCxn id="24" idx="0"/>
        </xdr:cNvCxnSpPr>
      </xdr:nvCxnSpPr>
      <xdr:spPr>
        <a:xfrm rot="16200000" flipH="1">
          <a:off x="4110486" y="3883898"/>
          <a:ext cx="939177" cy="1120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4240765</xdr:colOff>
      <xdr:row>11</xdr:row>
      <xdr:rowOff>382061</xdr:rowOff>
    </xdr:from>
    <xdr:to>
      <xdr:col>1</xdr:col>
      <xdr:colOff>5011500</xdr:colOff>
      <xdr:row>12</xdr:row>
      <xdr:rowOff>100853</xdr:rowOff>
    </xdr:to>
    <xdr:cxnSp macro="">
      <xdr:nvCxnSpPr>
        <xdr:cNvPr id="27" name="Elbow Connector 26"/>
        <xdr:cNvCxnSpPr>
          <a:stCxn id="24" idx="3"/>
          <a:endCxn id="25" idx="0"/>
        </xdr:cNvCxnSpPr>
      </xdr:nvCxnSpPr>
      <xdr:spPr>
        <a:xfrm>
          <a:off x="5215677" y="4629090"/>
          <a:ext cx="770735" cy="44717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6275294</xdr:colOff>
      <xdr:row>11</xdr:row>
      <xdr:rowOff>112060</xdr:rowOff>
    </xdr:from>
    <xdr:to>
      <xdr:col>1</xdr:col>
      <xdr:colOff>7535294</xdr:colOff>
      <xdr:row>11</xdr:row>
      <xdr:rowOff>652060</xdr:rowOff>
    </xdr:to>
    <xdr:sp macro="" textlink="">
      <xdr:nvSpPr>
        <xdr:cNvPr id="28" name="Rectangle 27"/>
        <xdr:cNvSpPr/>
      </xdr:nvSpPr>
      <xdr:spPr>
        <a:xfrm>
          <a:off x="7250206" y="4359089"/>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5641500</xdr:colOff>
      <xdr:row>11</xdr:row>
      <xdr:rowOff>382060</xdr:rowOff>
    </xdr:from>
    <xdr:to>
      <xdr:col>1</xdr:col>
      <xdr:colOff>6275294</xdr:colOff>
      <xdr:row>12</xdr:row>
      <xdr:rowOff>370853</xdr:rowOff>
    </xdr:to>
    <xdr:cxnSp macro="">
      <xdr:nvCxnSpPr>
        <xdr:cNvPr id="29" name="Elbow Connector 28"/>
        <xdr:cNvCxnSpPr>
          <a:stCxn id="25" idx="3"/>
          <a:endCxn id="28" idx="1"/>
        </xdr:cNvCxnSpPr>
      </xdr:nvCxnSpPr>
      <xdr:spPr>
        <a:xfrm flipV="1">
          <a:off x="6616412" y="4629089"/>
          <a:ext cx="633794" cy="71717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5011501</xdr:colOff>
      <xdr:row>12</xdr:row>
      <xdr:rowOff>640852</xdr:rowOff>
    </xdr:from>
    <xdr:to>
      <xdr:col>1</xdr:col>
      <xdr:colOff>6275295</xdr:colOff>
      <xdr:row>13</xdr:row>
      <xdr:rowOff>382059</xdr:rowOff>
    </xdr:to>
    <xdr:cxnSp macro="">
      <xdr:nvCxnSpPr>
        <xdr:cNvPr id="49" name="Elbow Connector 48"/>
        <xdr:cNvCxnSpPr>
          <a:stCxn id="25" idx="2"/>
          <a:endCxn id="50" idx="1"/>
        </xdr:cNvCxnSpPr>
      </xdr:nvCxnSpPr>
      <xdr:spPr>
        <a:xfrm rot="16200000" flipH="1">
          <a:off x="6383515" y="5219162"/>
          <a:ext cx="469589" cy="126379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6275294</xdr:colOff>
      <xdr:row>13</xdr:row>
      <xdr:rowOff>112060</xdr:rowOff>
    </xdr:from>
    <xdr:to>
      <xdr:col>1</xdr:col>
      <xdr:colOff>7535294</xdr:colOff>
      <xdr:row>13</xdr:row>
      <xdr:rowOff>652060</xdr:rowOff>
    </xdr:to>
    <xdr:sp macro="" textlink="">
      <xdr:nvSpPr>
        <xdr:cNvPr id="50" name="Rectangle 49"/>
        <xdr:cNvSpPr/>
      </xdr:nvSpPr>
      <xdr:spPr>
        <a:xfrm>
          <a:off x="7250206" y="5815854"/>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5838264</xdr:colOff>
      <xdr:row>0</xdr:row>
      <xdr:rowOff>33618</xdr:rowOff>
    </xdr:from>
    <xdr:to>
      <xdr:col>1</xdr:col>
      <xdr:colOff>6630264</xdr:colOff>
      <xdr:row>0</xdr:row>
      <xdr:rowOff>309843</xdr:rowOff>
    </xdr:to>
    <xdr:sp macro="" textlink="">
      <xdr:nvSpPr>
        <xdr:cNvPr id="57" name="Pentagon 56">
          <a:hlinkClick xmlns:r="http://schemas.openxmlformats.org/officeDocument/2006/relationships" r:id="rId1"/>
        </xdr:cNvPr>
        <xdr:cNvSpPr/>
      </xdr:nvSpPr>
      <xdr:spPr>
        <a:xfrm flipH="1">
          <a:off x="6813176"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1</xdr:col>
      <xdr:colOff>7251132</xdr:colOff>
      <xdr:row>0</xdr:row>
      <xdr:rowOff>33618</xdr:rowOff>
    </xdr:from>
    <xdr:to>
      <xdr:col>1</xdr:col>
      <xdr:colOff>8043132</xdr:colOff>
      <xdr:row>0</xdr:row>
      <xdr:rowOff>309843</xdr:rowOff>
    </xdr:to>
    <xdr:sp macro="" textlink="">
      <xdr:nvSpPr>
        <xdr:cNvPr id="58" name="Pentagon 57">
          <a:hlinkClick xmlns:r="http://schemas.openxmlformats.org/officeDocument/2006/relationships" r:id="rId2"/>
        </xdr:cNvPr>
        <xdr:cNvSpPr/>
      </xdr:nvSpPr>
      <xdr:spPr>
        <a:xfrm>
          <a:off x="8226044"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1</xdr:col>
      <xdr:colOff>6637664</xdr:colOff>
      <xdr:row>0</xdr:row>
      <xdr:rowOff>33618</xdr:rowOff>
    </xdr:from>
    <xdr:to>
      <xdr:col>1</xdr:col>
      <xdr:colOff>7249664</xdr:colOff>
      <xdr:row>0</xdr:row>
      <xdr:rowOff>309843</xdr:rowOff>
    </xdr:to>
    <xdr:sp macro="" textlink="">
      <xdr:nvSpPr>
        <xdr:cNvPr id="59" name="Rectangle 58">
          <a:hlinkClick xmlns:r="http://schemas.openxmlformats.org/officeDocument/2006/relationships" r:id="rId3"/>
        </xdr:cNvPr>
        <xdr:cNvSpPr/>
      </xdr:nvSpPr>
      <xdr:spPr>
        <a:xfrm flipH="1">
          <a:off x="7612576"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112059</xdr:colOff>
      <xdr:row>7</xdr:row>
      <xdr:rowOff>100852</xdr:rowOff>
    </xdr:from>
    <xdr:to>
      <xdr:col>1</xdr:col>
      <xdr:colOff>1372059</xdr:colOff>
      <xdr:row>7</xdr:row>
      <xdr:rowOff>640852</xdr:rowOff>
    </xdr:to>
    <xdr:sp macro="" textlink="">
      <xdr:nvSpPr>
        <xdr:cNvPr id="4" name="Rectangle 3"/>
        <xdr:cNvSpPr/>
      </xdr:nvSpPr>
      <xdr:spPr>
        <a:xfrm>
          <a:off x="1083609" y="1424827"/>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1568823</xdr:colOff>
      <xdr:row>8</xdr:row>
      <xdr:rowOff>112058</xdr:rowOff>
    </xdr:from>
    <xdr:to>
      <xdr:col>1</xdr:col>
      <xdr:colOff>2828823</xdr:colOff>
      <xdr:row>8</xdr:row>
      <xdr:rowOff>652058</xdr:rowOff>
    </xdr:to>
    <xdr:sp macro="" textlink="">
      <xdr:nvSpPr>
        <xdr:cNvPr id="5" name="Rectangle 4"/>
        <xdr:cNvSpPr/>
      </xdr:nvSpPr>
      <xdr:spPr>
        <a:xfrm>
          <a:off x="2540373" y="2159933"/>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2969559</xdr:colOff>
      <xdr:row>9</xdr:row>
      <xdr:rowOff>89648</xdr:rowOff>
    </xdr:from>
    <xdr:to>
      <xdr:col>1</xdr:col>
      <xdr:colOff>4229559</xdr:colOff>
      <xdr:row>9</xdr:row>
      <xdr:rowOff>629648</xdr:rowOff>
    </xdr:to>
    <xdr:sp macro="" textlink="">
      <xdr:nvSpPr>
        <xdr:cNvPr id="6" name="Rectangle 5"/>
        <xdr:cNvSpPr/>
      </xdr:nvSpPr>
      <xdr:spPr>
        <a:xfrm>
          <a:off x="3941109" y="2861423"/>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4370294</xdr:colOff>
      <xdr:row>10</xdr:row>
      <xdr:rowOff>100853</xdr:rowOff>
    </xdr:from>
    <xdr:to>
      <xdr:col>1</xdr:col>
      <xdr:colOff>5630294</xdr:colOff>
      <xdr:row>10</xdr:row>
      <xdr:rowOff>640853</xdr:rowOff>
    </xdr:to>
    <xdr:sp macro="" textlink="">
      <xdr:nvSpPr>
        <xdr:cNvPr id="7" name="Rectangle 6"/>
        <xdr:cNvSpPr/>
      </xdr:nvSpPr>
      <xdr:spPr>
        <a:xfrm>
          <a:off x="5341844" y="3596528"/>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1372059</xdr:colOff>
      <xdr:row>7</xdr:row>
      <xdr:rowOff>370852</xdr:rowOff>
    </xdr:from>
    <xdr:to>
      <xdr:col>1</xdr:col>
      <xdr:colOff>2198823</xdr:colOff>
      <xdr:row>8</xdr:row>
      <xdr:rowOff>112058</xdr:rowOff>
    </xdr:to>
    <xdr:cxnSp macro="">
      <xdr:nvCxnSpPr>
        <xdr:cNvPr id="8" name="Elbow Connector 7"/>
        <xdr:cNvCxnSpPr>
          <a:stCxn id="4" idx="3"/>
          <a:endCxn id="5" idx="0"/>
        </xdr:cNvCxnSpPr>
      </xdr:nvCxnSpPr>
      <xdr:spPr>
        <a:xfrm>
          <a:off x="2343609" y="1694827"/>
          <a:ext cx="826764" cy="465106"/>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2828823</xdr:colOff>
      <xdr:row>8</xdr:row>
      <xdr:rowOff>382058</xdr:rowOff>
    </xdr:from>
    <xdr:to>
      <xdr:col>1</xdr:col>
      <xdr:colOff>3599559</xdr:colOff>
      <xdr:row>9</xdr:row>
      <xdr:rowOff>89648</xdr:rowOff>
    </xdr:to>
    <xdr:cxnSp macro="">
      <xdr:nvCxnSpPr>
        <xdr:cNvPr id="9" name="Elbow Connector 8"/>
        <xdr:cNvCxnSpPr>
          <a:stCxn id="5" idx="3"/>
          <a:endCxn id="6" idx="0"/>
        </xdr:cNvCxnSpPr>
      </xdr:nvCxnSpPr>
      <xdr:spPr>
        <a:xfrm>
          <a:off x="3800373" y="2429933"/>
          <a:ext cx="770736" cy="43149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4229559</xdr:colOff>
      <xdr:row>9</xdr:row>
      <xdr:rowOff>359648</xdr:rowOff>
    </xdr:from>
    <xdr:to>
      <xdr:col>1</xdr:col>
      <xdr:colOff>5000294</xdr:colOff>
      <xdr:row>10</xdr:row>
      <xdr:rowOff>100853</xdr:rowOff>
    </xdr:to>
    <xdr:cxnSp macro="">
      <xdr:nvCxnSpPr>
        <xdr:cNvPr id="10" name="Elbow Connector 9"/>
        <xdr:cNvCxnSpPr>
          <a:stCxn id="6" idx="3"/>
          <a:endCxn id="7" idx="0"/>
        </xdr:cNvCxnSpPr>
      </xdr:nvCxnSpPr>
      <xdr:spPr>
        <a:xfrm>
          <a:off x="5201109" y="3131423"/>
          <a:ext cx="770735" cy="46510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6275294</xdr:colOff>
      <xdr:row>9</xdr:row>
      <xdr:rowOff>100854</xdr:rowOff>
    </xdr:from>
    <xdr:to>
      <xdr:col>1</xdr:col>
      <xdr:colOff>7535294</xdr:colOff>
      <xdr:row>9</xdr:row>
      <xdr:rowOff>640854</xdr:rowOff>
    </xdr:to>
    <xdr:sp macro="" textlink="">
      <xdr:nvSpPr>
        <xdr:cNvPr id="11" name="Rectangle 10"/>
        <xdr:cNvSpPr/>
      </xdr:nvSpPr>
      <xdr:spPr>
        <a:xfrm>
          <a:off x="7246844" y="2872629"/>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5630294</xdr:colOff>
      <xdr:row>9</xdr:row>
      <xdr:rowOff>370854</xdr:rowOff>
    </xdr:from>
    <xdr:to>
      <xdr:col>1</xdr:col>
      <xdr:colOff>6275294</xdr:colOff>
      <xdr:row>10</xdr:row>
      <xdr:rowOff>370853</xdr:rowOff>
    </xdr:to>
    <xdr:cxnSp macro="">
      <xdr:nvCxnSpPr>
        <xdr:cNvPr id="12" name="Elbow Connector 11"/>
        <xdr:cNvCxnSpPr>
          <a:stCxn id="7" idx="3"/>
          <a:endCxn id="11" idx="1"/>
        </xdr:cNvCxnSpPr>
      </xdr:nvCxnSpPr>
      <xdr:spPr>
        <a:xfrm flipV="1">
          <a:off x="6601844" y="3142629"/>
          <a:ext cx="645000" cy="723899"/>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208429</xdr:colOff>
      <xdr:row>8</xdr:row>
      <xdr:rowOff>107577</xdr:rowOff>
    </xdr:from>
    <xdr:to>
      <xdr:col>4</xdr:col>
      <xdr:colOff>146135</xdr:colOff>
      <xdr:row>8</xdr:row>
      <xdr:rowOff>647577</xdr:rowOff>
    </xdr:to>
    <xdr:sp macro="" textlink="">
      <xdr:nvSpPr>
        <xdr:cNvPr id="13" name="Rectangle 12"/>
        <xdr:cNvSpPr/>
      </xdr:nvSpPr>
      <xdr:spPr>
        <a:xfrm>
          <a:off x="9381004" y="2155452"/>
          <a:ext cx="1252156"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7535294</xdr:colOff>
      <xdr:row>8</xdr:row>
      <xdr:rowOff>647577</xdr:rowOff>
    </xdr:from>
    <xdr:to>
      <xdr:col>3</xdr:col>
      <xdr:colOff>177282</xdr:colOff>
      <xdr:row>9</xdr:row>
      <xdr:rowOff>370854</xdr:rowOff>
    </xdr:to>
    <xdr:cxnSp macro="">
      <xdr:nvCxnSpPr>
        <xdr:cNvPr id="14" name="Elbow Connector 13"/>
        <xdr:cNvCxnSpPr>
          <a:stCxn id="11" idx="3"/>
          <a:endCxn id="13" idx="2"/>
        </xdr:cNvCxnSpPr>
      </xdr:nvCxnSpPr>
      <xdr:spPr>
        <a:xfrm flipV="1">
          <a:off x="8506844" y="2695452"/>
          <a:ext cx="1500238" cy="44717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2969559</xdr:colOff>
      <xdr:row>11</xdr:row>
      <xdr:rowOff>112061</xdr:rowOff>
    </xdr:from>
    <xdr:to>
      <xdr:col>1</xdr:col>
      <xdr:colOff>4229559</xdr:colOff>
      <xdr:row>11</xdr:row>
      <xdr:rowOff>652061</xdr:rowOff>
    </xdr:to>
    <xdr:sp macro="" textlink="">
      <xdr:nvSpPr>
        <xdr:cNvPr id="15" name="Rectangle 14"/>
        <xdr:cNvSpPr/>
      </xdr:nvSpPr>
      <xdr:spPr>
        <a:xfrm>
          <a:off x="3941109" y="4331636"/>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4381500</xdr:colOff>
      <xdr:row>12</xdr:row>
      <xdr:rowOff>100853</xdr:rowOff>
    </xdr:from>
    <xdr:to>
      <xdr:col>1</xdr:col>
      <xdr:colOff>5641500</xdr:colOff>
      <xdr:row>12</xdr:row>
      <xdr:rowOff>640853</xdr:rowOff>
    </xdr:to>
    <xdr:sp macro="" textlink="">
      <xdr:nvSpPr>
        <xdr:cNvPr id="16" name="Rectangle 15"/>
        <xdr:cNvSpPr/>
      </xdr:nvSpPr>
      <xdr:spPr>
        <a:xfrm>
          <a:off x="5353050" y="5044328"/>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3593210</xdr:colOff>
      <xdr:row>9</xdr:row>
      <xdr:rowOff>635997</xdr:rowOff>
    </xdr:from>
    <xdr:to>
      <xdr:col>1</xdr:col>
      <xdr:colOff>3605910</xdr:colOff>
      <xdr:row>11</xdr:row>
      <xdr:rowOff>118410</xdr:rowOff>
    </xdr:to>
    <xdr:cxnSp macro="">
      <xdr:nvCxnSpPr>
        <xdr:cNvPr id="17" name="Elbow Connector 16"/>
        <xdr:cNvCxnSpPr>
          <a:stCxn id="6" idx="2"/>
          <a:endCxn id="15" idx="0"/>
        </xdr:cNvCxnSpPr>
      </xdr:nvCxnSpPr>
      <xdr:spPr>
        <a:xfrm rot="5400000">
          <a:off x="4106003" y="3866529"/>
          <a:ext cx="930213"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4229559</xdr:colOff>
      <xdr:row>11</xdr:row>
      <xdr:rowOff>382061</xdr:rowOff>
    </xdr:from>
    <xdr:to>
      <xdr:col>1</xdr:col>
      <xdr:colOff>5011500</xdr:colOff>
      <xdr:row>12</xdr:row>
      <xdr:rowOff>100853</xdr:rowOff>
    </xdr:to>
    <xdr:cxnSp macro="">
      <xdr:nvCxnSpPr>
        <xdr:cNvPr id="18" name="Elbow Connector 17"/>
        <xdr:cNvCxnSpPr>
          <a:stCxn id="15" idx="3"/>
          <a:endCxn id="16" idx="0"/>
        </xdr:cNvCxnSpPr>
      </xdr:nvCxnSpPr>
      <xdr:spPr>
        <a:xfrm>
          <a:off x="5201109" y="4601636"/>
          <a:ext cx="781941" cy="442692"/>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6275294</xdr:colOff>
      <xdr:row>11</xdr:row>
      <xdr:rowOff>112060</xdr:rowOff>
    </xdr:from>
    <xdr:to>
      <xdr:col>1</xdr:col>
      <xdr:colOff>7535294</xdr:colOff>
      <xdr:row>11</xdr:row>
      <xdr:rowOff>652060</xdr:rowOff>
    </xdr:to>
    <xdr:sp macro="" textlink="">
      <xdr:nvSpPr>
        <xdr:cNvPr id="19" name="Rectangle 18"/>
        <xdr:cNvSpPr/>
      </xdr:nvSpPr>
      <xdr:spPr>
        <a:xfrm>
          <a:off x="7246844" y="4331635"/>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5641500</xdr:colOff>
      <xdr:row>11</xdr:row>
      <xdr:rowOff>382060</xdr:rowOff>
    </xdr:from>
    <xdr:to>
      <xdr:col>1</xdr:col>
      <xdr:colOff>6275294</xdr:colOff>
      <xdr:row>12</xdr:row>
      <xdr:rowOff>370853</xdr:rowOff>
    </xdr:to>
    <xdr:cxnSp macro="">
      <xdr:nvCxnSpPr>
        <xdr:cNvPr id="20" name="Elbow Connector 19"/>
        <xdr:cNvCxnSpPr>
          <a:stCxn id="16" idx="3"/>
          <a:endCxn id="19" idx="1"/>
        </xdr:cNvCxnSpPr>
      </xdr:nvCxnSpPr>
      <xdr:spPr>
        <a:xfrm flipV="1">
          <a:off x="6613050" y="4601635"/>
          <a:ext cx="633794" cy="71269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5011501</xdr:colOff>
      <xdr:row>12</xdr:row>
      <xdr:rowOff>640852</xdr:rowOff>
    </xdr:from>
    <xdr:to>
      <xdr:col>1</xdr:col>
      <xdr:colOff>6275295</xdr:colOff>
      <xdr:row>13</xdr:row>
      <xdr:rowOff>382059</xdr:rowOff>
    </xdr:to>
    <xdr:cxnSp macro="">
      <xdr:nvCxnSpPr>
        <xdr:cNvPr id="21" name="Elbow Connector 20"/>
        <xdr:cNvCxnSpPr>
          <a:stCxn id="16" idx="2"/>
          <a:endCxn id="22" idx="1"/>
        </xdr:cNvCxnSpPr>
      </xdr:nvCxnSpPr>
      <xdr:spPr>
        <a:xfrm rot="16200000" flipH="1">
          <a:off x="6382394" y="5184984"/>
          <a:ext cx="465107" cy="126379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6275294</xdr:colOff>
      <xdr:row>13</xdr:row>
      <xdr:rowOff>112060</xdr:rowOff>
    </xdr:from>
    <xdr:to>
      <xdr:col>1</xdr:col>
      <xdr:colOff>7535294</xdr:colOff>
      <xdr:row>13</xdr:row>
      <xdr:rowOff>652060</xdr:rowOff>
    </xdr:to>
    <xdr:sp macro="" textlink="">
      <xdr:nvSpPr>
        <xdr:cNvPr id="22" name="Rectangle 21"/>
        <xdr:cNvSpPr/>
      </xdr:nvSpPr>
      <xdr:spPr>
        <a:xfrm>
          <a:off x="7246844" y="5779435"/>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5894294</xdr:colOff>
      <xdr:row>0</xdr:row>
      <xdr:rowOff>33618</xdr:rowOff>
    </xdr:from>
    <xdr:to>
      <xdr:col>1</xdr:col>
      <xdr:colOff>6686294</xdr:colOff>
      <xdr:row>0</xdr:row>
      <xdr:rowOff>309843</xdr:rowOff>
    </xdr:to>
    <xdr:sp macro="" textlink="">
      <xdr:nvSpPr>
        <xdr:cNvPr id="23" name="Pentagon 22">
          <a:hlinkClick xmlns:r="http://schemas.openxmlformats.org/officeDocument/2006/relationships" r:id="rId1"/>
        </xdr:cNvPr>
        <xdr:cNvSpPr/>
      </xdr:nvSpPr>
      <xdr:spPr>
        <a:xfrm flipH="1">
          <a:off x="6869206"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1</xdr:col>
      <xdr:colOff>7307162</xdr:colOff>
      <xdr:row>0</xdr:row>
      <xdr:rowOff>33618</xdr:rowOff>
    </xdr:from>
    <xdr:to>
      <xdr:col>1</xdr:col>
      <xdr:colOff>8099162</xdr:colOff>
      <xdr:row>0</xdr:row>
      <xdr:rowOff>309843</xdr:rowOff>
    </xdr:to>
    <xdr:sp macro="" textlink="">
      <xdr:nvSpPr>
        <xdr:cNvPr id="24" name="Pentagon 23">
          <a:hlinkClick xmlns:r="http://schemas.openxmlformats.org/officeDocument/2006/relationships" r:id="rId2"/>
        </xdr:cNvPr>
        <xdr:cNvSpPr/>
      </xdr:nvSpPr>
      <xdr:spPr>
        <a:xfrm>
          <a:off x="8282074"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1</xdr:col>
      <xdr:colOff>6693694</xdr:colOff>
      <xdr:row>0</xdr:row>
      <xdr:rowOff>33618</xdr:rowOff>
    </xdr:from>
    <xdr:to>
      <xdr:col>1</xdr:col>
      <xdr:colOff>7305694</xdr:colOff>
      <xdr:row>0</xdr:row>
      <xdr:rowOff>309843</xdr:rowOff>
    </xdr:to>
    <xdr:sp macro="" textlink="">
      <xdr:nvSpPr>
        <xdr:cNvPr id="25" name="Rectangle 24">
          <a:hlinkClick xmlns:r="http://schemas.openxmlformats.org/officeDocument/2006/relationships" r:id="rId3"/>
        </xdr:cNvPr>
        <xdr:cNvSpPr/>
      </xdr:nvSpPr>
      <xdr:spPr>
        <a:xfrm flipH="1">
          <a:off x="7668606"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1187824</xdr:colOff>
      <xdr:row>0</xdr:row>
      <xdr:rowOff>33618</xdr:rowOff>
    </xdr:from>
    <xdr:to>
      <xdr:col>4</xdr:col>
      <xdr:colOff>489442</xdr:colOff>
      <xdr:row>0</xdr:row>
      <xdr:rowOff>309843</xdr:rowOff>
    </xdr:to>
    <xdr:sp macro="" textlink="">
      <xdr:nvSpPr>
        <xdr:cNvPr id="7" name="Pentagon 6">
          <a:hlinkClick xmlns:r="http://schemas.openxmlformats.org/officeDocument/2006/relationships" r:id="rId1"/>
        </xdr:cNvPr>
        <xdr:cNvSpPr/>
      </xdr:nvSpPr>
      <xdr:spPr>
        <a:xfrm flipH="1">
          <a:off x="6723530"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4</xdr:col>
      <xdr:colOff>1110310</xdr:colOff>
      <xdr:row>0</xdr:row>
      <xdr:rowOff>33618</xdr:rowOff>
    </xdr:from>
    <xdr:to>
      <xdr:col>4</xdr:col>
      <xdr:colOff>1902310</xdr:colOff>
      <xdr:row>0</xdr:row>
      <xdr:rowOff>309843</xdr:rowOff>
    </xdr:to>
    <xdr:sp macro="" textlink="">
      <xdr:nvSpPr>
        <xdr:cNvPr id="10" name="Pentagon 9">
          <a:hlinkClick xmlns:r="http://schemas.openxmlformats.org/officeDocument/2006/relationships" r:id="rId2"/>
        </xdr:cNvPr>
        <xdr:cNvSpPr/>
      </xdr:nvSpPr>
      <xdr:spPr>
        <a:xfrm>
          <a:off x="8136398"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4</xdr:col>
      <xdr:colOff>496842</xdr:colOff>
      <xdr:row>0</xdr:row>
      <xdr:rowOff>33618</xdr:rowOff>
    </xdr:from>
    <xdr:to>
      <xdr:col>4</xdr:col>
      <xdr:colOff>1108842</xdr:colOff>
      <xdr:row>0</xdr:row>
      <xdr:rowOff>309843</xdr:rowOff>
    </xdr:to>
    <xdr:sp macro="" textlink="">
      <xdr:nvSpPr>
        <xdr:cNvPr id="11" name="Rectangle 10">
          <a:hlinkClick xmlns:r="http://schemas.openxmlformats.org/officeDocument/2006/relationships" r:id="rId3"/>
        </xdr:cNvPr>
        <xdr:cNvSpPr/>
      </xdr:nvSpPr>
      <xdr:spPr>
        <a:xfrm flipH="1">
          <a:off x="7522930"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1725705</xdr:colOff>
      <xdr:row>0</xdr:row>
      <xdr:rowOff>33618</xdr:rowOff>
    </xdr:from>
    <xdr:to>
      <xdr:col>4</xdr:col>
      <xdr:colOff>2517705</xdr:colOff>
      <xdr:row>0</xdr:row>
      <xdr:rowOff>309843</xdr:rowOff>
    </xdr:to>
    <xdr:sp macro="" textlink="">
      <xdr:nvSpPr>
        <xdr:cNvPr id="4" name="Pentagon 3">
          <a:hlinkClick xmlns:r="http://schemas.openxmlformats.org/officeDocument/2006/relationships" r:id="rId1"/>
        </xdr:cNvPr>
        <xdr:cNvSpPr/>
      </xdr:nvSpPr>
      <xdr:spPr>
        <a:xfrm flipH="1">
          <a:off x="7014881"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4</xdr:col>
      <xdr:colOff>3138573</xdr:colOff>
      <xdr:row>0</xdr:row>
      <xdr:rowOff>33618</xdr:rowOff>
    </xdr:from>
    <xdr:to>
      <xdr:col>4</xdr:col>
      <xdr:colOff>3930573</xdr:colOff>
      <xdr:row>0</xdr:row>
      <xdr:rowOff>309843</xdr:rowOff>
    </xdr:to>
    <xdr:sp macro="" textlink="">
      <xdr:nvSpPr>
        <xdr:cNvPr id="5" name="Pentagon 4">
          <a:hlinkClick xmlns:r="http://schemas.openxmlformats.org/officeDocument/2006/relationships" r:id="rId2"/>
        </xdr:cNvPr>
        <xdr:cNvSpPr/>
      </xdr:nvSpPr>
      <xdr:spPr>
        <a:xfrm>
          <a:off x="8427749"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4</xdr:col>
      <xdr:colOff>2525105</xdr:colOff>
      <xdr:row>0</xdr:row>
      <xdr:rowOff>33618</xdr:rowOff>
    </xdr:from>
    <xdr:to>
      <xdr:col>4</xdr:col>
      <xdr:colOff>3137105</xdr:colOff>
      <xdr:row>0</xdr:row>
      <xdr:rowOff>309843</xdr:rowOff>
    </xdr:to>
    <xdr:sp macro="" textlink="">
      <xdr:nvSpPr>
        <xdr:cNvPr id="6" name="Rectangle 5">
          <a:hlinkClick xmlns:r="http://schemas.openxmlformats.org/officeDocument/2006/relationships" r:id="rId3"/>
        </xdr:cNvPr>
        <xdr:cNvSpPr/>
      </xdr:nvSpPr>
      <xdr:spPr>
        <a:xfrm flipH="1">
          <a:off x="7814281"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638735</xdr:colOff>
      <xdr:row>0</xdr:row>
      <xdr:rowOff>33618</xdr:rowOff>
    </xdr:from>
    <xdr:to>
      <xdr:col>6</xdr:col>
      <xdr:colOff>444617</xdr:colOff>
      <xdr:row>0</xdr:row>
      <xdr:rowOff>309843</xdr:rowOff>
    </xdr:to>
    <xdr:sp macro="" textlink="">
      <xdr:nvSpPr>
        <xdr:cNvPr id="4" name="Pentagon 3">
          <a:hlinkClick xmlns:r="http://schemas.openxmlformats.org/officeDocument/2006/relationships" r:id="rId1"/>
        </xdr:cNvPr>
        <xdr:cNvSpPr/>
      </xdr:nvSpPr>
      <xdr:spPr>
        <a:xfrm flipH="1">
          <a:off x="6925235"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7</xdr:col>
      <xdr:colOff>79368</xdr:colOff>
      <xdr:row>0</xdr:row>
      <xdr:rowOff>33618</xdr:rowOff>
    </xdr:from>
    <xdr:to>
      <xdr:col>7</xdr:col>
      <xdr:colOff>871368</xdr:colOff>
      <xdr:row>0</xdr:row>
      <xdr:rowOff>309843</xdr:rowOff>
    </xdr:to>
    <xdr:sp macro="" textlink="">
      <xdr:nvSpPr>
        <xdr:cNvPr id="5" name="Pentagon 4">
          <a:hlinkClick xmlns:r="http://schemas.openxmlformats.org/officeDocument/2006/relationships" r:id="rId2"/>
        </xdr:cNvPr>
        <xdr:cNvSpPr/>
      </xdr:nvSpPr>
      <xdr:spPr>
        <a:xfrm>
          <a:off x="8338103"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6</xdr:col>
      <xdr:colOff>452017</xdr:colOff>
      <xdr:row>0</xdr:row>
      <xdr:rowOff>33618</xdr:rowOff>
    </xdr:from>
    <xdr:to>
      <xdr:col>7</xdr:col>
      <xdr:colOff>77900</xdr:colOff>
      <xdr:row>0</xdr:row>
      <xdr:rowOff>309843</xdr:rowOff>
    </xdr:to>
    <xdr:sp macro="" textlink="">
      <xdr:nvSpPr>
        <xdr:cNvPr id="6" name="Rectangle 5">
          <a:hlinkClick xmlns:r="http://schemas.openxmlformats.org/officeDocument/2006/relationships" r:id="rId3"/>
        </xdr:cNvPr>
        <xdr:cNvSpPr/>
      </xdr:nvSpPr>
      <xdr:spPr>
        <a:xfrm flipH="1">
          <a:off x="7724635"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1367118</xdr:colOff>
      <xdr:row>0</xdr:row>
      <xdr:rowOff>33617</xdr:rowOff>
    </xdr:from>
    <xdr:to>
      <xdr:col>5</xdr:col>
      <xdr:colOff>97235</xdr:colOff>
      <xdr:row>0</xdr:row>
      <xdr:rowOff>309842</xdr:rowOff>
    </xdr:to>
    <xdr:sp macro="" textlink="">
      <xdr:nvSpPr>
        <xdr:cNvPr id="4" name="Pentagon 3">
          <a:hlinkClick xmlns:r="http://schemas.openxmlformats.org/officeDocument/2006/relationships" r:id="rId1"/>
        </xdr:cNvPr>
        <xdr:cNvSpPr/>
      </xdr:nvSpPr>
      <xdr:spPr>
        <a:xfrm flipH="1">
          <a:off x="7149353" y="33617"/>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6</xdr:col>
      <xdr:colOff>90574</xdr:colOff>
      <xdr:row>0</xdr:row>
      <xdr:rowOff>33617</xdr:rowOff>
    </xdr:from>
    <xdr:to>
      <xdr:col>6</xdr:col>
      <xdr:colOff>882574</xdr:colOff>
      <xdr:row>0</xdr:row>
      <xdr:rowOff>309842</xdr:rowOff>
    </xdr:to>
    <xdr:sp macro="" textlink="">
      <xdr:nvSpPr>
        <xdr:cNvPr id="5" name="Pentagon 4">
          <a:hlinkClick xmlns:r="http://schemas.openxmlformats.org/officeDocument/2006/relationships" r:id="rId2"/>
        </xdr:cNvPr>
        <xdr:cNvSpPr/>
      </xdr:nvSpPr>
      <xdr:spPr>
        <a:xfrm>
          <a:off x="8562221" y="33617"/>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5</xdr:col>
      <xdr:colOff>104635</xdr:colOff>
      <xdr:row>0</xdr:row>
      <xdr:rowOff>33617</xdr:rowOff>
    </xdr:from>
    <xdr:to>
      <xdr:col>6</xdr:col>
      <xdr:colOff>89106</xdr:colOff>
      <xdr:row>0</xdr:row>
      <xdr:rowOff>309842</xdr:rowOff>
    </xdr:to>
    <xdr:sp macro="" textlink="">
      <xdr:nvSpPr>
        <xdr:cNvPr id="8" name="Rectangle 7">
          <a:hlinkClick xmlns:r="http://schemas.openxmlformats.org/officeDocument/2006/relationships" r:id="rId3"/>
        </xdr:cNvPr>
        <xdr:cNvSpPr/>
      </xdr:nvSpPr>
      <xdr:spPr>
        <a:xfrm flipH="1">
          <a:off x="7948753" y="33617"/>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tabSelected="1" view="pageLayout" zoomScale="85" zoomScaleNormal="100" zoomScalePageLayoutView="85" workbookViewId="0">
      <selection activeCell="B4" sqref="B4"/>
    </sheetView>
  </sheetViews>
  <sheetFormatPr defaultRowHeight="15" x14ac:dyDescent="0.25"/>
  <cols>
    <col min="1" max="1" width="38" style="7" customWidth="1"/>
    <col min="2" max="2" width="51.140625" style="7" customWidth="1"/>
    <col min="3" max="3" width="41" style="7" customWidth="1"/>
    <col min="4" max="16384" width="9.140625" style="3"/>
  </cols>
  <sheetData>
    <row r="1" spans="1:3" ht="26.25" x14ac:dyDescent="0.4">
      <c r="A1" s="6" t="s">
        <v>13</v>
      </c>
      <c r="B1"/>
      <c r="C1"/>
    </row>
    <row r="2" spans="1:3" ht="4.5" customHeight="1" x14ac:dyDescent="0.25">
      <c r="A2" s="2"/>
      <c r="B2" s="2"/>
      <c r="C2" s="2"/>
    </row>
    <row r="3" spans="1:3" ht="6" customHeight="1" x14ac:dyDescent="0.25">
      <c r="A3" s="20"/>
      <c r="B3" s="20"/>
      <c r="C3" s="20"/>
    </row>
    <row r="4" spans="1:3" x14ac:dyDescent="0.25">
      <c r="A4" s="38" t="s">
        <v>80</v>
      </c>
      <c r="B4" s="37"/>
      <c r="C4" s="40"/>
    </row>
    <row r="5" spans="1:3" x14ac:dyDescent="0.25">
      <c r="A5" s="39"/>
      <c r="B5" s="43"/>
      <c r="C5" s="40"/>
    </row>
    <row r="6" spans="1:3" ht="85.5" customHeight="1" x14ac:dyDescent="0.25">
      <c r="A6" s="39" t="s">
        <v>81</v>
      </c>
      <c r="B6" s="37"/>
      <c r="C6" s="41"/>
    </row>
    <row r="7" spans="1:3" x14ac:dyDescent="0.25">
      <c r="A7" s="39"/>
      <c r="B7" s="42"/>
      <c r="C7" s="41"/>
    </row>
    <row r="8" spans="1:3" x14ac:dyDescent="0.25">
      <c r="A8" s="39" t="s">
        <v>45</v>
      </c>
      <c r="B8" s="37"/>
      <c r="C8" s="41"/>
    </row>
    <row r="9" spans="1:3" x14ac:dyDescent="0.25">
      <c r="A9" s="39"/>
      <c r="B9" s="42"/>
      <c r="C9" s="41"/>
    </row>
    <row r="10" spans="1:3" x14ac:dyDescent="0.25">
      <c r="A10" s="39" t="s">
        <v>14</v>
      </c>
      <c r="B10" s="37"/>
      <c r="C10" s="41"/>
    </row>
    <row r="11" spans="1:3" x14ac:dyDescent="0.25">
      <c r="A11" s="39" t="s">
        <v>15</v>
      </c>
      <c r="B11" s="37"/>
      <c r="C11" s="41"/>
    </row>
    <row r="12" spans="1:3" x14ac:dyDescent="0.25">
      <c r="A12" s="39"/>
      <c r="B12" s="42"/>
      <c r="C12" s="41"/>
    </row>
    <row r="13" spans="1:3" x14ac:dyDescent="0.25">
      <c r="A13" s="39" t="s">
        <v>18</v>
      </c>
      <c r="B13" s="37"/>
      <c r="C13" s="41"/>
    </row>
    <row r="14" spans="1:3" x14ac:dyDescent="0.25">
      <c r="A14" s="39"/>
      <c r="B14" s="42"/>
      <c r="C14" s="41"/>
    </row>
    <row r="15" spans="1:3" x14ac:dyDescent="0.25">
      <c r="A15" s="39" t="s">
        <v>75</v>
      </c>
      <c r="B15" s="113"/>
      <c r="C15" s="41"/>
    </row>
    <row r="16" spans="1:3" x14ac:dyDescent="0.25">
      <c r="A16" s="39" t="s">
        <v>99</v>
      </c>
      <c r="B16" s="37"/>
      <c r="C16" s="41"/>
    </row>
    <row r="17" spans="1:3" x14ac:dyDescent="0.25">
      <c r="A17" s="39" t="s">
        <v>16</v>
      </c>
      <c r="B17" s="37"/>
      <c r="C17" s="41"/>
    </row>
    <row r="18" spans="1:3" x14ac:dyDescent="0.25">
      <c r="A18" s="39" t="s">
        <v>73</v>
      </c>
      <c r="B18" s="37"/>
      <c r="C18" s="41"/>
    </row>
    <row r="19" spans="1:3" x14ac:dyDescent="0.25">
      <c r="A19" s="39" t="s">
        <v>76</v>
      </c>
      <c r="B19" s="37"/>
      <c r="C19" s="41"/>
    </row>
    <row r="20" spans="1:3" x14ac:dyDescent="0.25">
      <c r="A20" s="41"/>
      <c r="B20" s="41"/>
      <c r="C20" s="41"/>
    </row>
  </sheetData>
  <dataValidations disablePrompts="1" count="1">
    <dataValidation type="list" allowBlank="1" showInputMessage="1" showErrorMessage="1" sqref="B8">
      <formula1>"Ja, Nei"</formula1>
    </dataValidation>
  </dataValidations>
  <pageMargins left="0.7" right="0.77083333333333337" top="0.75" bottom="0.75" header="0.3" footer="0.3"/>
  <pageSetup paperSize="9" orientation="landscape" r:id="rId1"/>
  <headerFooter>
    <oddHeader>&amp;L&amp;G&amp;C&amp;"-,Bold"GEVINSTREALISERINGSVERKTØY</oddHeader>
    <oddFooter>&amp;C&amp;"-,Italic"&amp;8Utarbeidet av KommIT i samarbeid med kommunene Bærum, Bergen, Lyngdal  og Aust-Agder fylkeskommune samt Universitetet i Agder</oddFoot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view="pageLayout" zoomScale="85" zoomScaleNormal="100" zoomScalePageLayoutView="85" workbookViewId="0">
      <selection activeCell="A5" sqref="A5"/>
    </sheetView>
  </sheetViews>
  <sheetFormatPr defaultRowHeight="15" x14ac:dyDescent="0.25"/>
  <cols>
    <col min="1" max="2" width="35.85546875" customWidth="1"/>
    <col min="3" max="3" width="10.5703125" customWidth="1"/>
    <col min="4" max="4" width="11.5703125" customWidth="1"/>
    <col min="5" max="5" width="11.5703125" style="44" customWidth="1"/>
    <col min="6" max="6" width="25.28515625" style="3" customWidth="1"/>
    <col min="7" max="16384" width="9.140625" style="3"/>
  </cols>
  <sheetData>
    <row r="1" spans="1:6" ht="26.25" x14ac:dyDescent="0.25">
      <c r="A1" s="4" t="str">
        <f>"Oppfølgingsplan - "&amp;Forside!B4</f>
        <v xml:space="preserve">Oppfølgingsplan - </v>
      </c>
      <c r="B1" s="4"/>
      <c r="C1" s="23" t="s">
        <v>98</v>
      </c>
      <c r="D1" s="23"/>
    </row>
    <row r="2" spans="1:6" ht="4.5" customHeight="1" x14ac:dyDescent="0.25">
      <c r="A2" s="1"/>
      <c r="B2" s="1"/>
      <c r="C2" s="1"/>
      <c r="D2" s="1"/>
      <c r="E2" s="45"/>
      <c r="F2" s="45"/>
    </row>
    <row r="3" spans="1:6" ht="4.5" customHeight="1" x14ac:dyDescent="0.25"/>
    <row r="4" spans="1:6" ht="25.5" x14ac:dyDescent="0.25">
      <c r="A4" s="46" t="s">
        <v>110</v>
      </c>
      <c r="B4" s="46" t="s">
        <v>111</v>
      </c>
      <c r="C4" s="46" t="s">
        <v>60</v>
      </c>
      <c r="D4" s="46" t="s">
        <v>61</v>
      </c>
      <c r="E4" s="46" t="s">
        <v>57</v>
      </c>
      <c r="F4" s="46" t="s">
        <v>87</v>
      </c>
    </row>
    <row r="5" spans="1:6" x14ac:dyDescent="0.25">
      <c r="A5" s="111" t="str">
        <f>IF('KONSEPT - Endringsanalyse'!C5=0,"",'KONSEPT - Endringsanalyse'!C5)</f>
        <v/>
      </c>
      <c r="B5" s="99" t="str">
        <f>IF(Måleindikator1=0,"",Måleindikator1)</f>
        <v/>
      </c>
      <c r="C5" s="99"/>
      <c r="D5" s="99"/>
      <c r="E5" s="99"/>
      <c r="F5" s="99"/>
    </row>
    <row r="6" spans="1:6" x14ac:dyDescent="0.25">
      <c r="A6" s="111" t="str">
        <f>IF('KONSEPT - Endringsanalyse'!C6=0,"",'KONSEPT - Endringsanalyse'!C6)</f>
        <v/>
      </c>
      <c r="B6" s="99" t="str">
        <f>IF(Måleindikator2=0,"",Måleindikator2)</f>
        <v/>
      </c>
      <c r="C6" s="99"/>
      <c r="D6" s="99"/>
      <c r="E6" s="99"/>
      <c r="F6" s="99"/>
    </row>
    <row r="7" spans="1:6" x14ac:dyDescent="0.25">
      <c r="A7" s="111" t="str">
        <f>IF('KONSEPT - Endringsanalyse'!C7=0,"",'KONSEPT - Endringsanalyse'!C7)</f>
        <v/>
      </c>
      <c r="B7" s="99" t="str">
        <f>IF(Måleindikator3=0,"",Måleindikator3)</f>
        <v/>
      </c>
      <c r="C7" s="99"/>
      <c r="D7" s="99"/>
      <c r="E7" s="99"/>
      <c r="F7" s="99"/>
    </row>
    <row r="8" spans="1:6" x14ac:dyDescent="0.25">
      <c r="A8" s="111" t="str">
        <f>IF('KONSEPT - Endringsanalyse'!C8=0,"",'KONSEPT - Endringsanalyse'!C8)</f>
        <v/>
      </c>
      <c r="B8" s="99" t="str">
        <f>IF(Måleindikator4=0,"",Måleindikator4)</f>
        <v/>
      </c>
      <c r="C8" s="99"/>
      <c r="D8" s="99"/>
      <c r="E8" s="99"/>
      <c r="F8" s="99"/>
    </row>
    <row r="9" spans="1:6" x14ac:dyDescent="0.25">
      <c r="A9" s="111" t="str">
        <f>IF('KONSEPT - Endringsanalyse'!C9=0,"",'KONSEPT - Endringsanalyse'!C9)</f>
        <v/>
      </c>
      <c r="B9" s="99" t="str">
        <f>IF(Måleindikator5=0,"",Måleindikator5)</f>
        <v/>
      </c>
      <c r="C9" s="99"/>
      <c r="D9" s="99"/>
      <c r="E9" s="99"/>
      <c r="F9" s="99"/>
    </row>
    <row r="10" spans="1:6" x14ac:dyDescent="0.25">
      <c r="A10" s="111" t="str">
        <f>IF('KONSEPT - Endringsanalyse'!C10=0,"",'KONSEPT - Endringsanalyse'!C10)</f>
        <v/>
      </c>
      <c r="B10" s="99" t="str">
        <f>IF(Måleindikator6=0,"",Måleindikator6)</f>
        <v/>
      </c>
      <c r="C10" s="99"/>
      <c r="D10" s="99"/>
      <c r="E10" s="99"/>
      <c r="F10" s="99"/>
    </row>
    <row r="11" spans="1:6" x14ac:dyDescent="0.25">
      <c r="A11" s="111" t="str">
        <f>IF('KONSEPT - Endringsanalyse'!C11=0,"",'KONSEPT - Endringsanalyse'!C11)</f>
        <v/>
      </c>
      <c r="B11" s="99" t="str">
        <f>IF(Måleindikator7=0,"",Måleindikator7)</f>
        <v/>
      </c>
      <c r="C11" s="99"/>
      <c r="D11" s="99"/>
      <c r="E11" s="99"/>
      <c r="F11" s="99"/>
    </row>
    <row r="12" spans="1:6" x14ac:dyDescent="0.25">
      <c r="A12" s="111" t="str">
        <f>IF('KONSEPT - Endringsanalyse'!C12=0,"",'KONSEPT - Endringsanalyse'!C12)</f>
        <v/>
      </c>
      <c r="B12" s="99" t="str">
        <f>IF(Måleindikator8=0,"",Måleindikator8)</f>
        <v/>
      </c>
      <c r="C12" s="99"/>
      <c r="D12" s="99"/>
      <c r="E12" s="99"/>
      <c r="F12" s="99"/>
    </row>
    <row r="13" spans="1:6" x14ac:dyDescent="0.25">
      <c r="A13" s="111" t="str">
        <f>IF('KONSEPT - Endringsanalyse'!C13=0,"",'KONSEPT - Endringsanalyse'!C13)</f>
        <v/>
      </c>
      <c r="B13" s="99" t="str">
        <f>IF(Måleindikator9=0,"",Måleindikator9)</f>
        <v/>
      </c>
      <c r="C13" s="99"/>
      <c r="D13" s="99"/>
      <c r="E13" s="99"/>
      <c r="F13" s="99"/>
    </row>
    <row r="14" spans="1:6" x14ac:dyDescent="0.25">
      <c r="A14" s="111" t="str">
        <f>IF('KONSEPT - Endringsanalyse'!C14=0,"",'KONSEPT - Endringsanalyse'!C14)</f>
        <v/>
      </c>
      <c r="B14" s="99" t="str">
        <f>IF(Måleindikator10=0,"",Måleindikator10)</f>
        <v/>
      </c>
      <c r="C14" s="99"/>
      <c r="D14" s="99"/>
      <c r="E14" s="99"/>
      <c r="F14" s="99"/>
    </row>
    <row r="15" spans="1:6" x14ac:dyDescent="0.25">
      <c r="A15" s="111" t="str">
        <f>IF('KONSEPT - Endringsanalyse'!C15=0,"",'KONSEPT - Endringsanalyse'!C15)</f>
        <v/>
      </c>
      <c r="B15" s="99" t="str">
        <f>IF(Måleindikator11=0,"",Måleindikator11)</f>
        <v/>
      </c>
      <c r="C15" s="99"/>
      <c r="D15" s="99"/>
      <c r="E15" s="99"/>
      <c r="F15" s="99"/>
    </row>
    <row r="16" spans="1:6" x14ac:dyDescent="0.25">
      <c r="A16" s="111" t="str">
        <f>IF('KONSEPT - Endringsanalyse'!C16=0,"",'KONSEPT - Endringsanalyse'!C16)</f>
        <v/>
      </c>
      <c r="B16" s="99" t="str">
        <f>IF(Måleindikator12=0,"",Måleindikator12)</f>
        <v/>
      </c>
      <c r="C16" s="99"/>
      <c r="D16" s="99"/>
      <c r="E16" s="99"/>
      <c r="F16" s="99"/>
    </row>
    <row r="17" spans="1:6" x14ac:dyDescent="0.25">
      <c r="A17" s="111" t="str">
        <f>IF('KONSEPT - Endringsanalyse'!C17=0,"",'KONSEPT - Endringsanalyse'!C17)</f>
        <v/>
      </c>
      <c r="B17" s="99" t="str">
        <f>IF(Måleindikator13=0,"",Måleindikator13)</f>
        <v/>
      </c>
      <c r="C17" s="99"/>
      <c r="D17" s="99"/>
      <c r="E17" s="99"/>
      <c r="F17" s="99"/>
    </row>
    <row r="18" spans="1:6" x14ac:dyDescent="0.25">
      <c r="A18" s="111" t="str">
        <f>IF('KONSEPT - Endringsanalyse'!C18=0,"",'KONSEPT - Endringsanalyse'!C18)</f>
        <v/>
      </c>
      <c r="B18" s="99" t="str">
        <f>IF(Måleindikator14=0,"",Måleindikator14)</f>
        <v/>
      </c>
      <c r="C18" s="99"/>
      <c r="D18" s="99"/>
      <c r="E18" s="99"/>
      <c r="F18" s="99"/>
    </row>
  </sheetData>
  <pageMargins left="0.7" right="0.7" top="0.75" bottom="0.75" header="0.3" footer="0.3"/>
  <pageSetup paperSize="9" orientation="landscape" verticalDpi="0" r:id="rId1"/>
  <headerFooter>
    <oddHeader>&amp;L&amp;G&amp;C&amp;"-,Bold"GEVINSTREALISERINGSVERKTØY&amp;R&amp;"-,Italic"&amp;K00-048Bør leses av: Enhetsleder, Prosjektleder, 
Controller, Gevinstansvarlig</oddHeader>
    <oddFooter>&amp;C&amp;"-,Italic"&amp;8Utarbeidet av KommIT i samarbeid med kommunene Bærum, Bergen, Lyngdal  og Aust-Agder fylkeskommune samt Universitetet i Agder</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GridLines="0" view="pageLayout" zoomScale="85" zoomScaleNormal="100" zoomScalePageLayoutView="85" workbookViewId="0">
      <selection activeCell="C7" sqref="C7:H14"/>
    </sheetView>
  </sheetViews>
  <sheetFormatPr defaultRowHeight="15" x14ac:dyDescent="0.25"/>
  <cols>
    <col min="1" max="1" width="1.28515625" customWidth="1"/>
    <col min="2" max="2" width="36" customWidth="1"/>
    <col min="3" max="3" width="12.85546875" customWidth="1"/>
    <col min="4" max="4" width="10.7109375" customWidth="1"/>
    <col min="5" max="5" width="19.7109375" customWidth="1"/>
    <col min="6" max="6" width="21.140625" customWidth="1"/>
    <col min="7" max="7" width="17.5703125" style="3" customWidth="1"/>
    <col min="8" max="8" width="10" style="3" customWidth="1"/>
    <col min="9" max="9" width="1.28515625" style="3" customWidth="1"/>
    <col min="10" max="16384" width="9.140625" style="3"/>
  </cols>
  <sheetData>
    <row r="1" spans="1:9" ht="26.25" x14ac:dyDescent="0.25">
      <c r="A1" s="4" t="str">
        <f>"Statusrapport - "&amp;Forside!B4</f>
        <v xml:space="preserve">Statusrapport - </v>
      </c>
      <c r="B1" s="4"/>
      <c r="C1" s="23"/>
      <c r="D1" s="23"/>
      <c r="E1" s="23" t="s">
        <v>95</v>
      </c>
      <c r="F1" s="23"/>
    </row>
    <row r="2" spans="1:9" ht="4.5" customHeight="1" x14ac:dyDescent="0.25">
      <c r="A2" s="1"/>
      <c r="B2" s="1"/>
      <c r="C2" s="2"/>
      <c r="D2" s="1"/>
      <c r="E2" s="1"/>
      <c r="F2" s="1"/>
      <c r="G2" s="2"/>
      <c r="H2" s="2"/>
      <c r="I2" s="2"/>
    </row>
    <row r="3" spans="1:9" ht="3" customHeight="1" x14ac:dyDescent="0.25"/>
    <row r="4" spans="1:9" ht="3.75" customHeight="1" x14ac:dyDescent="0.25">
      <c r="A4" s="10"/>
      <c r="B4" s="14"/>
      <c r="C4" s="14"/>
      <c r="D4" s="14"/>
      <c r="E4" s="14"/>
      <c r="F4" s="14"/>
      <c r="G4" s="14"/>
      <c r="H4" s="14"/>
      <c r="I4" s="15"/>
    </row>
    <row r="5" spans="1:9" x14ac:dyDescent="0.25">
      <c r="A5" s="19"/>
      <c r="B5" s="176" t="s">
        <v>6</v>
      </c>
      <c r="C5" s="177"/>
      <c r="D5" s="177"/>
      <c r="E5" s="177"/>
      <c r="F5" s="177"/>
      <c r="G5" s="177"/>
      <c r="H5" s="178"/>
      <c r="I5" s="18"/>
    </row>
    <row r="6" spans="1:9" x14ac:dyDescent="0.25">
      <c r="A6" s="19"/>
      <c r="B6" s="81" t="s">
        <v>26</v>
      </c>
      <c r="C6" s="182" t="s">
        <v>27</v>
      </c>
      <c r="D6" s="183"/>
      <c r="E6" s="183"/>
      <c r="F6" s="183"/>
      <c r="G6" s="183"/>
      <c r="H6" s="184"/>
      <c r="I6" s="18"/>
    </row>
    <row r="7" spans="1:9" x14ac:dyDescent="0.25">
      <c r="A7" s="16"/>
      <c r="B7" s="189"/>
      <c r="C7" s="192"/>
      <c r="D7" s="193"/>
      <c r="E7" s="193"/>
      <c r="F7" s="193"/>
      <c r="G7" s="193"/>
      <c r="H7" s="193"/>
      <c r="I7" s="18"/>
    </row>
    <row r="8" spans="1:9" x14ac:dyDescent="0.25">
      <c r="A8" s="16"/>
      <c r="B8" s="190"/>
      <c r="C8" s="194"/>
      <c r="D8" s="194"/>
      <c r="E8" s="194"/>
      <c r="F8" s="194"/>
      <c r="G8" s="194"/>
      <c r="H8" s="194"/>
      <c r="I8" s="18"/>
    </row>
    <row r="9" spans="1:9" x14ac:dyDescent="0.25">
      <c r="A9" s="16"/>
      <c r="B9" s="190"/>
      <c r="C9" s="194"/>
      <c r="D9" s="194"/>
      <c r="E9" s="194"/>
      <c r="F9" s="194"/>
      <c r="G9" s="194"/>
      <c r="H9" s="194"/>
      <c r="I9" s="18"/>
    </row>
    <row r="10" spans="1:9" x14ac:dyDescent="0.25">
      <c r="A10" s="16"/>
      <c r="B10" s="190"/>
      <c r="C10" s="194"/>
      <c r="D10" s="194"/>
      <c r="E10" s="194"/>
      <c r="F10" s="194"/>
      <c r="G10" s="194"/>
      <c r="H10" s="194"/>
      <c r="I10" s="18"/>
    </row>
    <row r="11" spans="1:9" x14ac:dyDescent="0.25">
      <c r="A11" s="16"/>
      <c r="B11" s="190"/>
      <c r="C11" s="194"/>
      <c r="D11" s="194"/>
      <c r="E11" s="194"/>
      <c r="F11" s="194"/>
      <c r="G11" s="194"/>
      <c r="H11" s="194"/>
      <c r="I11" s="18"/>
    </row>
    <row r="12" spans="1:9" x14ac:dyDescent="0.25">
      <c r="A12" s="16"/>
      <c r="B12" s="190"/>
      <c r="C12" s="194"/>
      <c r="D12" s="194"/>
      <c r="E12" s="194"/>
      <c r="F12" s="194"/>
      <c r="G12" s="194"/>
      <c r="H12" s="194"/>
      <c r="I12" s="18"/>
    </row>
    <row r="13" spans="1:9" x14ac:dyDescent="0.25">
      <c r="A13" s="16"/>
      <c r="B13" s="190"/>
      <c r="C13" s="194"/>
      <c r="D13" s="194"/>
      <c r="E13" s="194"/>
      <c r="F13" s="194"/>
      <c r="G13" s="194"/>
      <c r="H13" s="194"/>
      <c r="I13" s="18"/>
    </row>
    <row r="14" spans="1:9" ht="20.25" customHeight="1" x14ac:dyDescent="0.25">
      <c r="A14" s="16"/>
      <c r="B14" s="191"/>
      <c r="C14" s="195"/>
      <c r="D14" s="195"/>
      <c r="E14" s="195"/>
      <c r="F14" s="195"/>
      <c r="G14" s="195"/>
      <c r="H14" s="195"/>
      <c r="I14" s="18"/>
    </row>
    <row r="15" spans="1:9" ht="3.75" customHeight="1" x14ac:dyDescent="0.25">
      <c r="A15" s="16"/>
      <c r="B15" s="17"/>
      <c r="C15" s="17"/>
      <c r="D15" s="17"/>
      <c r="E15" s="17"/>
      <c r="F15" s="17"/>
      <c r="G15" s="17"/>
      <c r="H15" s="17"/>
      <c r="I15" s="18"/>
    </row>
    <row r="16" spans="1:9" x14ac:dyDescent="0.25">
      <c r="A16" s="19"/>
      <c r="B16" s="176" t="s">
        <v>25</v>
      </c>
      <c r="C16" s="177"/>
      <c r="D16" s="177"/>
      <c r="E16" s="177"/>
      <c r="F16" s="177"/>
      <c r="G16" s="177"/>
      <c r="H16" s="178"/>
      <c r="I16" s="18"/>
    </row>
    <row r="17" spans="1:9" x14ac:dyDescent="0.25">
      <c r="A17" s="19"/>
      <c r="B17" s="182" t="s">
        <v>28</v>
      </c>
      <c r="C17" s="183"/>
      <c r="D17" s="184"/>
      <c r="E17" s="182" t="s">
        <v>29</v>
      </c>
      <c r="F17" s="183"/>
      <c r="G17" s="183"/>
      <c r="H17" s="184"/>
      <c r="I17" s="18"/>
    </row>
    <row r="18" spans="1:9" ht="75" customHeight="1" x14ac:dyDescent="0.25">
      <c r="A18" s="16"/>
      <c r="B18" s="185"/>
      <c r="C18" s="185"/>
      <c r="D18" s="185"/>
      <c r="E18" s="186"/>
      <c r="F18" s="187"/>
      <c r="G18" s="187"/>
      <c r="H18" s="188"/>
      <c r="I18" s="18"/>
    </row>
    <row r="19" spans="1:9" ht="3.75" customHeight="1" x14ac:dyDescent="0.25">
      <c r="A19" s="16"/>
      <c r="B19" s="17"/>
      <c r="C19" s="17"/>
      <c r="D19" s="17"/>
      <c r="E19" s="17"/>
      <c r="F19" s="17"/>
      <c r="G19" s="17"/>
      <c r="H19" s="17"/>
      <c r="I19" s="18"/>
    </row>
    <row r="20" spans="1:9" x14ac:dyDescent="0.25">
      <c r="A20" s="19"/>
      <c r="B20" s="176" t="s">
        <v>112</v>
      </c>
      <c r="C20" s="177"/>
      <c r="D20" s="177"/>
      <c r="E20" s="177"/>
      <c r="F20" s="177"/>
      <c r="G20" s="177"/>
      <c r="H20" s="178"/>
      <c r="I20" s="18"/>
    </row>
    <row r="21" spans="1:9" s="23" customFormat="1" ht="36.75" customHeight="1" x14ac:dyDescent="0.25">
      <c r="A21" s="21"/>
      <c r="B21" s="179" t="s">
        <v>30</v>
      </c>
      <c r="C21" s="180"/>
      <c r="D21" s="180"/>
      <c r="E21" s="181"/>
      <c r="F21" s="114" t="s">
        <v>122</v>
      </c>
      <c r="G21" s="114" t="s">
        <v>32</v>
      </c>
      <c r="H21" s="124" t="s">
        <v>31</v>
      </c>
      <c r="I21" s="22"/>
    </row>
    <row r="22" spans="1:9" ht="13.5" customHeight="1" x14ac:dyDescent="0.25">
      <c r="A22" s="16"/>
      <c r="B22" s="173"/>
      <c r="C22" s="174"/>
      <c r="D22" s="174"/>
      <c r="E22" s="175"/>
      <c r="F22" s="13"/>
      <c r="G22" s="79"/>
      <c r="H22" s="86"/>
      <c r="I22" s="18"/>
    </row>
    <row r="23" spans="1:9" ht="13.5" customHeight="1" x14ac:dyDescent="0.25">
      <c r="A23" s="16"/>
      <c r="B23" s="173"/>
      <c r="C23" s="174"/>
      <c r="D23" s="174"/>
      <c r="E23" s="175"/>
      <c r="F23" s="13"/>
      <c r="G23" s="79"/>
      <c r="H23" s="87"/>
      <c r="I23" s="18"/>
    </row>
    <row r="24" spans="1:9" ht="13.5" customHeight="1" x14ac:dyDescent="0.25">
      <c r="A24" s="16"/>
      <c r="B24" s="173"/>
      <c r="C24" s="174"/>
      <c r="D24" s="174"/>
      <c r="E24" s="175"/>
      <c r="F24" s="13"/>
      <c r="G24" s="79"/>
      <c r="H24" s="87"/>
      <c r="I24" s="18"/>
    </row>
    <row r="25" spans="1:9" ht="13.5" customHeight="1" x14ac:dyDescent="0.25">
      <c r="A25" s="16"/>
      <c r="B25" s="173"/>
      <c r="C25" s="174"/>
      <c r="D25" s="174"/>
      <c r="E25" s="175"/>
      <c r="F25" s="13"/>
      <c r="G25" s="79"/>
      <c r="H25" s="87"/>
      <c r="I25" s="18"/>
    </row>
    <row r="26" spans="1:9" ht="13.5" customHeight="1" x14ac:dyDescent="0.25">
      <c r="A26" s="16"/>
      <c r="B26" s="173"/>
      <c r="C26" s="174"/>
      <c r="D26" s="174"/>
      <c r="E26" s="175"/>
      <c r="F26" s="13"/>
      <c r="G26" s="79"/>
      <c r="H26" s="87"/>
      <c r="I26" s="18"/>
    </row>
    <row r="27" spans="1:9" ht="13.5" customHeight="1" x14ac:dyDescent="0.25">
      <c r="A27" s="16"/>
      <c r="B27" s="173"/>
      <c r="C27" s="174"/>
      <c r="D27" s="174"/>
      <c r="E27" s="175"/>
      <c r="F27" s="13"/>
      <c r="G27" s="79"/>
      <c r="H27" s="87"/>
      <c r="I27" s="18"/>
    </row>
    <row r="28" spans="1:9" ht="13.5" customHeight="1" x14ac:dyDescent="0.25">
      <c r="A28" s="16"/>
      <c r="B28" s="173"/>
      <c r="C28" s="174"/>
      <c r="D28" s="174"/>
      <c r="E28" s="175"/>
      <c r="F28" s="13"/>
      <c r="G28" s="79"/>
      <c r="H28" s="87"/>
      <c r="I28" s="18"/>
    </row>
    <row r="29" spans="1:9" ht="13.5" customHeight="1" x14ac:dyDescent="0.25">
      <c r="A29" s="16"/>
      <c r="B29" s="173"/>
      <c r="C29" s="174"/>
      <c r="D29" s="174"/>
      <c r="E29" s="175"/>
      <c r="F29" s="13"/>
      <c r="G29" s="79"/>
      <c r="H29" s="87"/>
      <c r="I29" s="18"/>
    </row>
    <row r="30" spans="1:9" ht="13.5" customHeight="1" x14ac:dyDescent="0.25">
      <c r="A30" s="16"/>
      <c r="B30" s="173"/>
      <c r="C30" s="174"/>
      <c r="D30" s="174"/>
      <c r="E30" s="175"/>
      <c r="F30" s="13"/>
      <c r="G30" s="79"/>
      <c r="H30" s="87"/>
      <c r="I30" s="18"/>
    </row>
    <row r="31" spans="1:9" ht="13.5" customHeight="1" x14ac:dyDescent="0.25">
      <c r="A31" s="16"/>
      <c r="B31" s="173"/>
      <c r="C31" s="174"/>
      <c r="D31" s="174"/>
      <c r="E31" s="175"/>
      <c r="F31" s="13"/>
      <c r="G31" s="79"/>
      <c r="H31" s="87"/>
      <c r="I31" s="18"/>
    </row>
    <row r="32" spans="1:9" ht="3.75" customHeight="1" x14ac:dyDescent="0.25">
      <c r="A32" s="16"/>
      <c r="B32" s="17"/>
      <c r="C32" s="17"/>
      <c r="D32" s="17"/>
      <c r="E32" s="17"/>
      <c r="F32" s="17"/>
      <c r="G32" s="17"/>
      <c r="H32" s="17"/>
      <c r="I32" s="18"/>
    </row>
    <row r="33" spans="1:9" x14ac:dyDescent="0.25">
      <c r="A33" s="19"/>
      <c r="B33" s="176" t="s">
        <v>113</v>
      </c>
      <c r="C33" s="177"/>
      <c r="D33" s="177"/>
      <c r="E33" s="177"/>
      <c r="F33" s="177"/>
      <c r="G33" s="177"/>
      <c r="H33" s="178"/>
      <c r="I33" s="18"/>
    </row>
    <row r="34" spans="1:9" s="23" customFormat="1" ht="37.5" customHeight="1" x14ac:dyDescent="0.25">
      <c r="A34" s="21"/>
      <c r="B34" s="179" t="s">
        <v>121</v>
      </c>
      <c r="C34" s="180"/>
      <c r="D34" s="180"/>
      <c r="E34" s="181"/>
      <c r="F34" s="114" t="s">
        <v>122</v>
      </c>
      <c r="G34" s="114" t="s">
        <v>32</v>
      </c>
      <c r="H34" s="124" t="s">
        <v>31</v>
      </c>
      <c r="I34" s="22"/>
    </row>
    <row r="35" spans="1:9" ht="13.5" customHeight="1" x14ac:dyDescent="0.25">
      <c r="A35" s="16"/>
      <c r="B35" s="168" t="str">
        <f>IF(Måleindikator1=0,"",Måleindikator1)</f>
        <v/>
      </c>
      <c r="C35" s="169"/>
      <c r="D35" s="169"/>
      <c r="E35" s="170"/>
      <c r="F35" s="13"/>
      <c r="G35" s="85"/>
      <c r="H35" s="86"/>
      <c r="I35" s="18"/>
    </row>
    <row r="36" spans="1:9" ht="13.5" customHeight="1" x14ac:dyDescent="0.25">
      <c r="A36" s="16"/>
      <c r="B36" s="168" t="str">
        <f>IF(Måleindikator2=0,"",Måleindikator2)</f>
        <v/>
      </c>
      <c r="C36" s="169"/>
      <c r="D36" s="169"/>
      <c r="E36" s="170"/>
      <c r="F36" s="13"/>
      <c r="G36" s="85"/>
      <c r="H36" s="87"/>
      <c r="I36" s="18"/>
    </row>
    <row r="37" spans="1:9" ht="13.5" customHeight="1" x14ac:dyDescent="0.25">
      <c r="A37" s="16"/>
      <c r="B37" s="168" t="str">
        <f>IF(Måleindikator3=0,"",Måleindikator3)</f>
        <v/>
      </c>
      <c r="C37" s="169"/>
      <c r="D37" s="169"/>
      <c r="E37" s="170"/>
      <c r="F37" s="13"/>
      <c r="G37" s="85"/>
      <c r="H37" s="87"/>
      <c r="I37" s="18"/>
    </row>
    <row r="38" spans="1:9" ht="13.5" customHeight="1" x14ac:dyDescent="0.25">
      <c r="A38" s="16"/>
      <c r="B38" s="168" t="str">
        <f>IF(Måleindikator4=0,"",Måleindikator4)</f>
        <v/>
      </c>
      <c r="C38" s="169"/>
      <c r="D38" s="169"/>
      <c r="E38" s="170"/>
      <c r="F38" s="13"/>
      <c r="G38" s="85"/>
      <c r="H38" s="87"/>
      <c r="I38" s="18"/>
    </row>
    <row r="39" spans="1:9" ht="13.5" customHeight="1" x14ac:dyDescent="0.25">
      <c r="A39" s="16"/>
      <c r="B39" s="168" t="str">
        <f>IF(Måleindikator5=0,"",Måleindikator5)</f>
        <v/>
      </c>
      <c r="C39" s="169"/>
      <c r="D39" s="169"/>
      <c r="E39" s="170"/>
      <c r="F39" s="13"/>
      <c r="G39" s="85"/>
      <c r="H39" s="87"/>
      <c r="I39" s="18"/>
    </row>
    <row r="40" spans="1:9" ht="13.5" customHeight="1" x14ac:dyDescent="0.25">
      <c r="A40" s="16"/>
      <c r="B40" s="168" t="str">
        <f>IF(Måleindikator6=0,"",Måleindikator6)</f>
        <v/>
      </c>
      <c r="C40" s="169"/>
      <c r="D40" s="169"/>
      <c r="E40" s="170"/>
      <c r="F40" s="13"/>
      <c r="G40" s="85"/>
      <c r="H40" s="87"/>
      <c r="I40" s="18"/>
    </row>
    <row r="41" spans="1:9" ht="13.5" customHeight="1" x14ac:dyDescent="0.25">
      <c r="A41" s="16"/>
      <c r="B41" s="168" t="str">
        <f>IF(Måleindikator7=0,"",Måleindikator7)</f>
        <v/>
      </c>
      <c r="C41" s="169"/>
      <c r="D41" s="169"/>
      <c r="E41" s="170"/>
      <c r="F41" s="13"/>
      <c r="G41" s="85"/>
      <c r="H41" s="87"/>
      <c r="I41" s="18"/>
    </row>
    <row r="42" spans="1:9" ht="13.5" customHeight="1" x14ac:dyDescent="0.25">
      <c r="A42" s="16"/>
      <c r="B42" s="168" t="str">
        <f>IF(Måleindikator8=0,"",Måleindikator8)</f>
        <v/>
      </c>
      <c r="C42" s="169"/>
      <c r="D42" s="169"/>
      <c r="E42" s="170"/>
      <c r="F42" s="13"/>
      <c r="G42" s="85"/>
      <c r="H42" s="87"/>
      <c r="I42" s="18"/>
    </row>
    <row r="43" spans="1:9" ht="13.5" customHeight="1" x14ac:dyDescent="0.25">
      <c r="A43" s="16"/>
      <c r="B43" s="168" t="str">
        <f>IF(Måleindikator9=0,"",Måleindikator9)</f>
        <v/>
      </c>
      <c r="C43" s="169"/>
      <c r="D43" s="169"/>
      <c r="E43" s="170"/>
      <c r="F43" s="13"/>
      <c r="G43" s="85"/>
      <c r="H43" s="87"/>
      <c r="I43" s="18"/>
    </row>
    <row r="44" spans="1:9" ht="13.5" customHeight="1" x14ac:dyDescent="0.25">
      <c r="A44" s="16"/>
      <c r="B44" s="168" t="str">
        <f>IF(Måleindikator10=0,"",Måleindikator10)</f>
        <v/>
      </c>
      <c r="C44" s="169"/>
      <c r="D44" s="169"/>
      <c r="E44" s="170"/>
      <c r="F44" s="13"/>
      <c r="G44" s="85"/>
      <c r="H44" s="87"/>
      <c r="I44" s="18"/>
    </row>
    <row r="45" spans="1:9" ht="13.5" customHeight="1" x14ac:dyDescent="0.25">
      <c r="A45" s="16"/>
      <c r="B45" s="168" t="str">
        <f>IF(Måleindikator11=0,"",Måleindikator11)</f>
        <v/>
      </c>
      <c r="C45" s="169"/>
      <c r="D45" s="169"/>
      <c r="E45" s="170"/>
      <c r="F45" s="13"/>
      <c r="G45" s="85"/>
      <c r="H45" s="87"/>
      <c r="I45" s="18"/>
    </row>
    <row r="46" spans="1:9" ht="13.5" customHeight="1" x14ac:dyDescent="0.25">
      <c r="A46" s="16"/>
      <c r="B46" s="168" t="str">
        <f>IF(Måleindikator12=0,"",Måleindikator12)</f>
        <v/>
      </c>
      <c r="C46" s="169"/>
      <c r="D46" s="169"/>
      <c r="E46" s="170"/>
      <c r="F46" s="13"/>
      <c r="G46" s="85"/>
      <c r="H46" s="87"/>
      <c r="I46" s="18"/>
    </row>
    <row r="47" spans="1:9" ht="13.5" customHeight="1" x14ac:dyDescent="0.25">
      <c r="A47" s="16"/>
      <c r="B47" s="168" t="str">
        <f>IF(Måleindikator13=0,"",Måleindikator13)</f>
        <v/>
      </c>
      <c r="C47" s="169"/>
      <c r="D47" s="169"/>
      <c r="E47" s="170"/>
      <c r="F47" s="13"/>
      <c r="G47" s="85"/>
      <c r="H47" s="87"/>
      <c r="I47" s="18"/>
    </row>
    <row r="48" spans="1:9" ht="13.5" customHeight="1" x14ac:dyDescent="0.25">
      <c r="A48" s="16"/>
      <c r="B48" s="168" t="str">
        <f>IF(Måleindikator14=0,"",Måleindikator14)</f>
        <v/>
      </c>
      <c r="C48" s="169"/>
      <c r="D48" s="169"/>
      <c r="E48" s="170"/>
      <c r="F48" s="13"/>
      <c r="G48" s="85"/>
      <c r="H48" s="87"/>
      <c r="I48" s="18"/>
    </row>
    <row r="49" spans="1:9" ht="3.75" customHeight="1" x14ac:dyDescent="0.25">
      <c r="A49" s="16"/>
      <c r="B49" s="17"/>
      <c r="C49" s="17"/>
      <c r="D49" s="17"/>
      <c r="E49" s="17"/>
      <c r="F49" s="17"/>
      <c r="G49" s="17"/>
      <c r="H49" s="17"/>
      <c r="I49" s="18"/>
    </row>
    <row r="50" spans="1:9" x14ac:dyDescent="0.25">
      <c r="A50" s="19"/>
      <c r="B50" s="176" t="s">
        <v>102</v>
      </c>
      <c r="C50" s="177"/>
      <c r="D50" s="177"/>
      <c r="E50" s="177"/>
      <c r="F50" s="177"/>
      <c r="G50" s="177"/>
      <c r="H50" s="178"/>
      <c r="I50" s="18"/>
    </row>
    <row r="51" spans="1:9" s="23" customFormat="1" ht="25.5" customHeight="1" x14ac:dyDescent="0.25">
      <c r="A51" s="21"/>
      <c r="B51" s="171" t="s">
        <v>88</v>
      </c>
      <c r="C51" s="172"/>
      <c r="D51" s="84" t="s">
        <v>54</v>
      </c>
      <c r="E51" s="171" t="s">
        <v>55</v>
      </c>
      <c r="F51" s="172"/>
      <c r="G51" s="82" t="s">
        <v>32</v>
      </c>
      <c r="H51" s="83" t="s">
        <v>31</v>
      </c>
      <c r="I51" s="22"/>
    </row>
    <row r="52" spans="1:9" s="26" customFormat="1" ht="25.5" customHeight="1" x14ac:dyDescent="0.2">
      <c r="A52" s="24"/>
      <c r="B52" s="168"/>
      <c r="C52" s="170"/>
      <c r="D52" s="80"/>
      <c r="E52" s="168"/>
      <c r="F52" s="170"/>
      <c r="G52" s="85"/>
      <c r="H52" s="87"/>
      <c r="I52" s="25"/>
    </row>
    <row r="53" spans="1:9" s="26" customFormat="1" ht="25.5" customHeight="1" x14ac:dyDescent="0.2">
      <c r="A53" s="24"/>
      <c r="B53" s="168"/>
      <c r="C53" s="170"/>
      <c r="D53" s="80"/>
      <c r="E53" s="168"/>
      <c r="F53" s="170"/>
      <c r="G53" s="85"/>
      <c r="H53" s="87"/>
      <c r="I53" s="25"/>
    </row>
    <row r="54" spans="1:9" s="26" customFormat="1" ht="25.5" customHeight="1" x14ac:dyDescent="0.2">
      <c r="A54" s="24"/>
      <c r="B54" s="168"/>
      <c r="C54" s="170"/>
      <c r="D54" s="80"/>
      <c r="E54" s="168"/>
      <c r="F54" s="170"/>
      <c r="G54" s="85"/>
      <c r="H54" s="87"/>
      <c r="I54" s="25"/>
    </row>
    <row r="55" spans="1:9" s="26" customFormat="1" ht="25.5" customHeight="1" x14ac:dyDescent="0.2">
      <c r="A55" s="24"/>
      <c r="B55" s="168"/>
      <c r="C55" s="170"/>
      <c r="D55" s="80"/>
      <c r="E55" s="168"/>
      <c r="F55" s="170"/>
      <c r="G55" s="85"/>
      <c r="H55" s="87"/>
      <c r="I55" s="25"/>
    </row>
    <row r="56" spans="1:9" s="26" customFormat="1" ht="25.5" customHeight="1" x14ac:dyDescent="0.2">
      <c r="A56" s="24"/>
      <c r="B56" s="168"/>
      <c r="C56" s="170"/>
      <c r="D56" s="80"/>
      <c r="E56" s="168"/>
      <c r="F56" s="170"/>
      <c r="G56" s="85"/>
      <c r="H56" s="87"/>
      <c r="I56" s="25"/>
    </row>
    <row r="57" spans="1:9" s="26" customFormat="1" ht="25.5" customHeight="1" x14ac:dyDescent="0.2">
      <c r="A57" s="24"/>
      <c r="B57" s="168"/>
      <c r="C57" s="170"/>
      <c r="D57" s="80"/>
      <c r="E57" s="168"/>
      <c r="F57" s="170"/>
      <c r="G57" s="85"/>
      <c r="H57" s="87"/>
      <c r="I57" s="25"/>
    </row>
    <row r="58" spans="1:9" s="26" customFormat="1" ht="25.5" customHeight="1" x14ac:dyDescent="0.2">
      <c r="A58" s="24"/>
      <c r="B58" s="168"/>
      <c r="C58" s="170"/>
      <c r="D58" s="80"/>
      <c r="E58" s="168"/>
      <c r="F58" s="170"/>
      <c r="G58" s="85"/>
      <c r="H58" s="87"/>
      <c r="I58" s="25"/>
    </row>
    <row r="59" spans="1:9" s="26" customFormat="1" ht="25.5" customHeight="1" x14ac:dyDescent="0.2">
      <c r="A59" s="24"/>
      <c r="B59" s="168"/>
      <c r="C59" s="170"/>
      <c r="D59" s="80"/>
      <c r="E59" s="168"/>
      <c r="F59" s="170"/>
      <c r="G59" s="85"/>
      <c r="H59" s="87"/>
      <c r="I59" s="25"/>
    </row>
    <row r="60" spans="1:9" ht="5.25" customHeight="1" x14ac:dyDescent="0.25">
      <c r="A60" s="72"/>
      <c r="B60" s="73"/>
      <c r="C60" s="73"/>
      <c r="D60" s="73"/>
      <c r="E60" s="73"/>
      <c r="F60" s="73"/>
      <c r="G60" s="73"/>
      <c r="H60" s="73"/>
      <c r="I60" s="74"/>
    </row>
  </sheetData>
  <mergeCells count="56">
    <mergeCell ref="B53:C53"/>
    <mergeCell ref="B54:C54"/>
    <mergeCell ref="B55:C55"/>
    <mergeCell ref="E55:F55"/>
    <mergeCell ref="E58:F58"/>
    <mergeCell ref="B21:E21"/>
    <mergeCell ref="B22:E22"/>
    <mergeCell ref="B23:E23"/>
    <mergeCell ref="B24:E24"/>
    <mergeCell ref="E17:H17"/>
    <mergeCell ref="B20:H20"/>
    <mergeCell ref="B5:H5"/>
    <mergeCell ref="C6:H6"/>
    <mergeCell ref="B18:D18"/>
    <mergeCell ref="E18:H18"/>
    <mergeCell ref="B17:D17"/>
    <mergeCell ref="B7:B14"/>
    <mergeCell ref="C7:H14"/>
    <mergeCell ref="B16:H16"/>
    <mergeCell ref="B30:E30"/>
    <mergeCell ref="B31:E31"/>
    <mergeCell ref="E59:F59"/>
    <mergeCell ref="B36:E36"/>
    <mergeCell ref="B37:E37"/>
    <mergeCell ref="B38:E38"/>
    <mergeCell ref="B33:H33"/>
    <mergeCell ref="B34:E34"/>
    <mergeCell ref="E56:F56"/>
    <mergeCell ref="B39:E39"/>
    <mergeCell ref="B40:E40"/>
    <mergeCell ref="B41:E41"/>
    <mergeCell ref="B42:E42"/>
    <mergeCell ref="B43:E43"/>
    <mergeCell ref="B48:E48"/>
    <mergeCell ref="B50:H50"/>
    <mergeCell ref="B25:E25"/>
    <mergeCell ref="B26:E26"/>
    <mergeCell ref="B27:E27"/>
    <mergeCell ref="B28:E28"/>
    <mergeCell ref="B29:E29"/>
    <mergeCell ref="B35:E35"/>
    <mergeCell ref="B56:C56"/>
    <mergeCell ref="B57:C57"/>
    <mergeCell ref="B58:C58"/>
    <mergeCell ref="B59:C59"/>
    <mergeCell ref="E57:F57"/>
    <mergeCell ref="E51:F51"/>
    <mergeCell ref="E52:F52"/>
    <mergeCell ref="E53:F53"/>
    <mergeCell ref="E54:F54"/>
    <mergeCell ref="B44:E44"/>
    <mergeCell ref="B45:E45"/>
    <mergeCell ref="B46:E46"/>
    <mergeCell ref="B47:E47"/>
    <mergeCell ref="B51:C51"/>
    <mergeCell ref="B52:C52"/>
  </mergeCells>
  <conditionalFormatting sqref="D52:D59">
    <cfRule type="iconSet" priority="73">
      <iconSet iconSet="3TrafficLights2" showValue="0" reverse="1">
        <cfvo type="percent" val="0"/>
        <cfvo type="num" val="2"/>
        <cfvo type="num" val="3"/>
      </iconSet>
    </cfRule>
  </conditionalFormatting>
  <conditionalFormatting sqref="F22:F31">
    <cfRule type="cellIs" dxfId="7" priority="5" operator="equal">
      <formula>"Forsinket"</formula>
    </cfRule>
    <cfRule type="cellIs" dxfId="6" priority="6" operator="equal">
      <formula>"Ikke startet"</formula>
    </cfRule>
    <cfRule type="cellIs" dxfId="5" priority="7" operator="equal">
      <formula>"Under arbeid"</formula>
    </cfRule>
    <cfRule type="cellIs" dxfId="4" priority="8" operator="equal">
      <formula>"Ferdig"</formula>
    </cfRule>
  </conditionalFormatting>
  <conditionalFormatting sqref="F35:F48">
    <cfRule type="cellIs" dxfId="3" priority="1" operator="equal">
      <formula>"Forsinket"</formula>
    </cfRule>
    <cfRule type="cellIs" dxfId="2" priority="2" operator="equal">
      <formula>"Ikke startet"</formula>
    </cfRule>
    <cfRule type="cellIs" dxfId="1" priority="3" operator="equal">
      <formula>"Under arbeid"</formula>
    </cfRule>
    <cfRule type="cellIs" dxfId="0" priority="4" operator="equal">
      <formula>"Ferdig"</formula>
    </cfRule>
  </conditionalFormatting>
  <dataValidations disablePrompts="1" count="2">
    <dataValidation type="list" allowBlank="1" showInputMessage="1" showErrorMessage="1" sqref="F22:F31 F35:F48">
      <formula1>"Ikke startet,Under arbeid,Ferdig,Forsinket"</formula1>
    </dataValidation>
    <dataValidation type="list" allowBlank="1" showInputMessage="1" showErrorMessage="1" sqref="D52:D59">
      <formula1>"1,2,3"</formula1>
    </dataValidation>
  </dataValidations>
  <pageMargins left="0.7" right="0.7" top="0.75" bottom="0.75" header="0.3" footer="0.3"/>
  <pageSetup paperSize="9" orientation="landscape" r:id="rId1"/>
  <headerFooter>
    <oddHeader>&amp;L&amp;G&amp;C&amp;"-,Bold"GEVINSTREALISERINGSVERKTØY&amp;R&amp;"-,Italic"&amp;K00-047Bør leses av: Rådmann, Tjenesteier, 
Enhetsleder, Gevinstansvarlig</oddHeader>
    <oddFooter>&amp;C&amp;"-,Italic"&amp;8Utarbeidet av KommIT i samarbeid med kommunene Bærum, Bergen, Lyngdal  og Aust-Agder fylkeskommune samt Universitetet i Agder</oddFooter>
  </headerFooter>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showGridLines="0" view="pageLayout" zoomScale="85" zoomScaleNormal="100" zoomScalePageLayoutView="85" workbookViewId="0">
      <selection activeCell="C7" sqref="C7:I14"/>
    </sheetView>
  </sheetViews>
  <sheetFormatPr defaultRowHeight="15" x14ac:dyDescent="0.25"/>
  <cols>
    <col min="1" max="1" width="1.42578125" customWidth="1"/>
    <col min="2" max="2" width="36" customWidth="1"/>
    <col min="3" max="3" width="12.85546875" customWidth="1"/>
    <col min="4" max="4" width="10.7109375" customWidth="1"/>
    <col min="5" max="5" width="10" customWidth="1"/>
    <col min="6" max="6" width="10.140625" customWidth="1"/>
    <col min="7" max="7" width="17.42578125" style="3" customWidth="1"/>
    <col min="8" max="8" width="15.42578125" style="3" customWidth="1"/>
    <col min="9" max="9" width="15.28515625" style="3" customWidth="1"/>
    <col min="10" max="10" width="1.42578125" style="3" customWidth="1"/>
    <col min="11" max="16384" width="9.140625" style="3"/>
  </cols>
  <sheetData>
    <row r="1" spans="1:10" ht="26.25" x14ac:dyDescent="0.25">
      <c r="A1" s="4" t="str">
        <f>"Overleveringsrapport - "&amp;Forside!B4</f>
        <v xml:space="preserve">Overleveringsrapport - </v>
      </c>
      <c r="B1" s="4"/>
      <c r="C1" s="23"/>
      <c r="D1" s="23"/>
      <c r="E1" s="23"/>
      <c r="F1" s="23" t="s">
        <v>83</v>
      </c>
    </row>
    <row r="2" spans="1:10" ht="4.5" customHeight="1" x14ac:dyDescent="0.25">
      <c r="A2" s="1"/>
      <c r="B2" s="1"/>
      <c r="C2" s="2"/>
      <c r="D2" s="1"/>
      <c r="E2" s="1"/>
      <c r="F2" s="1"/>
      <c r="G2" s="2"/>
      <c r="H2" s="2"/>
      <c r="I2" s="2"/>
      <c r="J2" s="2"/>
    </row>
    <row r="3" spans="1:10" ht="3" customHeight="1" x14ac:dyDescent="0.25"/>
    <row r="4" spans="1:10" ht="3" customHeight="1" x14ac:dyDescent="0.25">
      <c r="A4" s="10"/>
      <c r="B4" s="14"/>
      <c r="C4" s="14"/>
      <c r="D4" s="14"/>
      <c r="E4" s="14"/>
      <c r="F4" s="14"/>
      <c r="G4" s="14"/>
      <c r="H4" s="14"/>
      <c r="I4" s="14"/>
      <c r="J4" s="15"/>
    </row>
    <row r="5" spans="1:10" ht="13.5" customHeight="1" x14ac:dyDescent="0.25">
      <c r="A5" s="19"/>
      <c r="B5" s="176" t="s">
        <v>39</v>
      </c>
      <c r="C5" s="177"/>
      <c r="D5" s="177"/>
      <c r="E5" s="177"/>
      <c r="F5" s="177"/>
      <c r="G5" s="177"/>
      <c r="H5" s="177"/>
      <c r="I5" s="178"/>
      <c r="J5" s="18"/>
    </row>
    <row r="6" spans="1:10" ht="13.5" customHeight="1" x14ac:dyDescent="0.25">
      <c r="A6" s="19"/>
      <c r="B6" s="81" t="s">
        <v>40</v>
      </c>
      <c r="C6" s="182" t="s">
        <v>38</v>
      </c>
      <c r="D6" s="183"/>
      <c r="E6" s="183"/>
      <c r="F6" s="183"/>
      <c r="G6" s="183"/>
      <c r="H6" s="183"/>
      <c r="I6" s="184"/>
      <c r="J6" s="18"/>
    </row>
    <row r="7" spans="1:10" x14ac:dyDescent="0.25">
      <c r="A7" s="16"/>
      <c r="B7" s="189"/>
      <c r="C7" s="192"/>
      <c r="D7" s="193"/>
      <c r="E7" s="193"/>
      <c r="F7" s="193"/>
      <c r="G7" s="193"/>
      <c r="H7" s="193"/>
      <c r="I7" s="193"/>
      <c r="J7" s="18"/>
    </row>
    <row r="8" spans="1:10" x14ac:dyDescent="0.25">
      <c r="A8" s="16"/>
      <c r="B8" s="190"/>
      <c r="C8" s="194"/>
      <c r="D8" s="194"/>
      <c r="E8" s="194"/>
      <c r="F8" s="194"/>
      <c r="G8" s="194"/>
      <c r="H8" s="194"/>
      <c r="I8" s="194"/>
      <c r="J8" s="18"/>
    </row>
    <row r="9" spans="1:10" x14ac:dyDescent="0.25">
      <c r="A9" s="16"/>
      <c r="B9" s="190"/>
      <c r="C9" s="194"/>
      <c r="D9" s="194"/>
      <c r="E9" s="194"/>
      <c r="F9" s="194"/>
      <c r="G9" s="194"/>
      <c r="H9" s="194"/>
      <c r="I9" s="194"/>
      <c r="J9" s="18"/>
    </row>
    <row r="10" spans="1:10" x14ac:dyDescent="0.25">
      <c r="A10" s="16"/>
      <c r="B10" s="190"/>
      <c r="C10" s="194"/>
      <c r="D10" s="194"/>
      <c r="E10" s="194"/>
      <c r="F10" s="194"/>
      <c r="G10" s="194"/>
      <c r="H10" s="194"/>
      <c r="I10" s="194"/>
      <c r="J10" s="18"/>
    </row>
    <row r="11" spans="1:10" x14ac:dyDescent="0.25">
      <c r="A11" s="16"/>
      <c r="B11" s="190"/>
      <c r="C11" s="194"/>
      <c r="D11" s="194"/>
      <c r="E11" s="194"/>
      <c r="F11" s="194"/>
      <c r="G11" s="194"/>
      <c r="H11" s="194"/>
      <c r="I11" s="194"/>
      <c r="J11" s="18"/>
    </row>
    <row r="12" spans="1:10" x14ac:dyDescent="0.25">
      <c r="A12" s="16"/>
      <c r="B12" s="190"/>
      <c r="C12" s="194"/>
      <c r="D12" s="194"/>
      <c r="E12" s="194"/>
      <c r="F12" s="194"/>
      <c r="G12" s="194"/>
      <c r="H12" s="194"/>
      <c r="I12" s="194"/>
      <c r="J12" s="18"/>
    </row>
    <row r="13" spans="1:10" x14ac:dyDescent="0.25">
      <c r="A13" s="16"/>
      <c r="B13" s="190"/>
      <c r="C13" s="194"/>
      <c r="D13" s="194"/>
      <c r="E13" s="194"/>
      <c r="F13" s="194"/>
      <c r="G13" s="194"/>
      <c r="H13" s="194"/>
      <c r="I13" s="194"/>
      <c r="J13" s="18"/>
    </row>
    <row r="14" spans="1:10" ht="18.75" customHeight="1" x14ac:dyDescent="0.25">
      <c r="A14" s="16"/>
      <c r="B14" s="191"/>
      <c r="C14" s="195"/>
      <c r="D14" s="195"/>
      <c r="E14" s="195"/>
      <c r="F14" s="195"/>
      <c r="G14" s="195"/>
      <c r="H14" s="195"/>
      <c r="I14" s="195"/>
      <c r="J14" s="18"/>
    </row>
    <row r="15" spans="1:10" ht="3" customHeight="1" x14ac:dyDescent="0.25">
      <c r="A15" s="16"/>
      <c r="B15" s="17"/>
      <c r="C15" s="17"/>
      <c r="D15" s="17"/>
      <c r="E15" s="17"/>
      <c r="F15" s="17"/>
      <c r="G15" s="17"/>
      <c r="H15" s="17"/>
      <c r="I15" s="17"/>
      <c r="J15" s="18"/>
    </row>
    <row r="16" spans="1:10" ht="13.5" customHeight="1" x14ac:dyDescent="0.25">
      <c r="A16" s="19"/>
      <c r="B16" s="176" t="s">
        <v>25</v>
      </c>
      <c r="C16" s="177"/>
      <c r="D16" s="177"/>
      <c r="E16" s="177"/>
      <c r="F16" s="177"/>
      <c r="G16" s="177"/>
      <c r="H16" s="177"/>
      <c r="I16" s="178"/>
      <c r="J16" s="18"/>
    </row>
    <row r="17" spans="1:10" s="23" customFormat="1" ht="24.75" customHeight="1" x14ac:dyDescent="0.25">
      <c r="A17" s="89"/>
      <c r="B17" s="171" t="s">
        <v>28</v>
      </c>
      <c r="C17" s="199"/>
      <c r="D17" s="200" t="s">
        <v>118</v>
      </c>
      <c r="E17" s="201"/>
      <c r="F17" s="114" t="s">
        <v>78</v>
      </c>
      <c r="G17" s="201" t="s">
        <v>65</v>
      </c>
      <c r="H17" s="201"/>
      <c r="I17" s="201"/>
      <c r="J17" s="22"/>
    </row>
    <row r="18" spans="1:10" ht="13.5" customHeight="1" x14ac:dyDescent="0.25">
      <c r="A18" s="16"/>
      <c r="B18" s="202"/>
      <c r="C18" s="203"/>
      <c r="D18" s="186" t="str">
        <f>IF('KONSEPT - Interessentanalyse'!A5=0,"",'KONSEPT - Interessentanalyse'!A5)</f>
        <v/>
      </c>
      <c r="E18" s="187"/>
      <c r="F18" s="112"/>
      <c r="G18" s="187"/>
      <c r="H18" s="187"/>
      <c r="I18" s="188"/>
      <c r="J18" s="18"/>
    </row>
    <row r="19" spans="1:10" ht="13.5" customHeight="1" x14ac:dyDescent="0.25">
      <c r="A19" s="16"/>
      <c r="B19" s="204"/>
      <c r="C19" s="205"/>
      <c r="D19" s="186" t="str">
        <f>IF('KONSEPT - Interessentanalyse'!A6=0,"",'KONSEPT - Interessentanalyse'!A6)</f>
        <v/>
      </c>
      <c r="E19" s="187"/>
      <c r="F19" s="112"/>
      <c r="G19" s="187"/>
      <c r="H19" s="187"/>
      <c r="I19" s="188"/>
      <c r="J19" s="18"/>
    </row>
    <row r="20" spans="1:10" ht="13.5" customHeight="1" x14ac:dyDescent="0.25">
      <c r="A20" s="16"/>
      <c r="B20" s="204"/>
      <c r="C20" s="205"/>
      <c r="D20" s="186" t="str">
        <f>IF('KONSEPT - Interessentanalyse'!A7=0,"",'KONSEPT - Interessentanalyse'!A7)</f>
        <v/>
      </c>
      <c r="E20" s="187"/>
      <c r="F20" s="112"/>
      <c r="G20" s="187"/>
      <c r="H20" s="187"/>
      <c r="I20" s="188"/>
      <c r="J20" s="18"/>
    </row>
    <row r="21" spans="1:10" ht="13.5" customHeight="1" x14ac:dyDescent="0.25">
      <c r="A21" s="16"/>
      <c r="B21" s="204"/>
      <c r="C21" s="205"/>
      <c r="D21" s="186" t="str">
        <f>IF('KONSEPT - Interessentanalyse'!A8=0,"",'KONSEPT - Interessentanalyse'!A8)</f>
        <v/>
      </c>
      <c r="E21" s="187"/>
      <c r="F21" s="112"/>
      <c r="G21" s="187"/>
      <c r="H21" s="187"/>
      <c r="I21" s="188"/>
      <c r="J21" s="18"/>
    </row>
    <row r="22" spans="1:10" ht="13.5" customHeight="1" x14ac:dyDescent="0.25">
      <c r="A22" s="16"/>
      <c r="B22" s="204"/>
      <c r="C22" s="205"/>
      <c r="D22" s="186" t="str">
        <f>IF('KONSEPT - Interessentanalyse'!A9=0,"",'KONSEPT - Interessentanalyse'!A9)</f>
        <v/>
      </c>
      <c r="E22" s="187"/>
      <c r="F22" s="112"/>
      <c r="G22" s="187"/>
      <c r="H22" s="187"/>
      <c r="I22" s="188"/>
      <c r="J22" s="18"/>
    </row>
    <row r="23" spans="1:10" ht="13.5" customHeight="1" x14ac:dyDescent="0.25">
      <c r="A23" s="16"/>
      <c r="B23" s="204"/>
      <c r="C23" s="205"/>
      <c r="D23" s="186" t="str">
        <f>IF('KONSEPT - Interessentanalyse'!A10=0,"",'KONSEPT - Interessentanalyse'!A10)</f>
        <v/>
      </c>
      <c r="E23" s="187"/>
      <c r="F23" s="112"/>
      <c r="G23" s="187"/>
      <c r="H23" s="187"/>
      <c r="I23" s="188"/>
      <c r="J23" s="18"/>
    </row>
    <row r="24" spans="1:10" ht="13.5" customHeight="1" x14ac:dyDescent="0.25">
      <c r="A24" s="16"/>
      <c r="B24" s="206"/>
      <c r="C24" s="207"/>
      <c r="D24" s="186" t="str">
        <f>IF('KONSEPT - Interessentanalyse'!A11=0,"",'KONSEPT - Interessentanalyse'!A11)</f>
        <v/>
      </c>
      <c r="E24" s="187"/>
      <c r="F24" s="112"/>
      <c r="G24" s="187"/>
      <c r="H24" s="187"/>
      <c r="I24" s="188"/>
      <c r="J24" s="18"/>
    </row>
    <row r="25" spans="1:10" ht="3" customHeight="1" x14ac:dyDescent="0.25">
      <c r="A25" s="16"/>
      <c r="B25" s="17"/>
      <c r="C25" s="17"/>
      <c r="D25" s="17"/>
      <c r="E25" s="17"/>
      <c r="F25" s="17"/>
      <c r="G25" s="17"/>
      <c r="H25" s="17"/>
      <c r="I25" s="17"/>
      <c r="J25" s="18"/>
    </row>
    <row r="26" spans="1:10" ht="13.5" customHeight="1" x14ac:dyDescent="0.25">
      <c r="A26" s="19"/>
      <c r="B26" s="176" t="s">
        <v>63</v>
      </c>
      <c r="C26" s="177"/>
      <c r="D26" s="177"/>
      <c r="E26" s="177"/>
      <c r="F26" s="177"/>
      <c r="G26" s="177"/>
      <c r="H26" s="177"/>
      <c r="I26" s="178"/>
      <c r="J26" s="18"/>
    </row>
    <row r="27" spans="1:10" s="23" customFormat="1" ht="24.75" customHeight="1" x14ac:dyDescent="0.25">
      <c r="A27" s="21"/>
      <c r="B27" s="179" t="s">
        <v>64</v>
      </c>
      <c r="C27" s="180"/>
      <c r="D27" s="180"/>
      <c r="E27" s="181"/>
      <c r="F27" s="179" t="s">
        <v>41</v>
      </c>
      <c r="G27" s="180"/>
      <c r="H27" s="181"/>
      <c r="I27" s="114" t="s">
        <v>32</v>
      </c>
      <c r="J27" s="22"/>
    </row>
    <row r="28" spans="1:10" ht="13.5" customHeight="1" x14ac:dyDescent="0.25">
      <c r="A28" s="16"/>
      <c r="B28" s="168"/>
      <c r="C28" s="169"/>
      <c r="D28" s="169"/>
      <c r="E28" s="170"/>
      <c r="F28" s="168"/>
      <c r="G28" s="169"/>
      <c r="H28" s="170"/>
      <c r="I28" s="118"/>
      <c r="J28" s="18"/>
    </row>
    <row r="29" spans="1:10" ht="13.5" customHeight="1" x14ac:dyDescent="0.25">
      <c r="A29" s="16"/>
      <c r="B29" s="168"/>
      <c r="C29" s="169"/>
      <c r="D29" s="169"/>
      <c r="E29" s="170"/>
      <c r="F29" s="168"/>
      <c r="G29" s="169"/>
      <c r="H29" s="170"/>
      <c r="I29" s="118"/>
      <c r="J29" s="18"/>
    </row>
    <row r="30" spans="1:10" ht="13.5" customHeight="1" x14ac:dyDescent="0.25">
      <c r="A30" s="16"/>
      <c r="B30" s="168"/>
      <c r="C30" s="169"/>
      <c r="D30" s="169"/>
      <c r="E30" s="170"/>
      <c r="F30" s="168"/>
      <c r="G30" s="169"/>
      <c r="H30" s="170"/>
      <c r="I30" s="118"/>
      <c r="J30" s="18"/>
    </row>
    <row r="31" spans="1:10" ht="13.5" customHeight="1" x14ac:dyDescent="0.25">
      <c r="A31" s="16"/>
      <c r="B31" s="168"/>
      <c r="C31" s="169"/>
      <c r="D31" s="169"/>
      <c r="E31" s="170"/>
      <c r="F31" s="168"/>
      <c r="G31" s="169"/>
      <c r="H31" s="170"/>
      <c r="I31" s="118"/>
      <c r="J31" s="18"/>
    </row>
    <row r="32" spans="1:10" ht="13.5" customHeight="1" x14ac:dyDescent="0.25">
      <c r="A32" s="16"/>
      <c r="B32" s="168"/>
      <c r="C32" s="169"/>
      <c r="D32" s="169"/>
      <c r="E32" s="170"/>
      <c r="F32" s="168"/>
      <c r="G32" s="169"/>
      <c r="H32" s="170"/>
      <c r="I32" s="118"/>
      <c r="J32" s="18"/>
    </row>
    <row r="33" spans="1:10" ht="13.5" customHeight="1" x14ac:dyDescent="0.25">
      <c r="A33" s="16"/>
      <c r="B33" s="168"/>
      <c r="C33" s="169"/>
      <c r="D33" s="169"/>
      <c r="E33" s="170"/>
      <c r="F33" s="168"/>
      <c r="G33" s="169"/>
      <c r="H33" s="170"/>
      <c r="I33" s="118"/>
      <c r="J33" s="18"/>
    </row>
    <row r="34" spans="1:10" ht="13.5" customHeight="1" x14ac:dyDescent="0.25">
      <c r="A34" s="16"/>
      <c r="B34" s="168"/>
      <c r="C34" s="169"/>
      <c r="D34" s="169"/>
      <c r="E34" s="170"/>
      <c r="F34" s="168"/>
      <c r="G34" s="169"/>
      <c r="H34" s="170"/>
      <c r="I34" s="118"/>
      <c r="J34" s="18"/>
    </row>
    <row r="35" spans="1:10" ht="13.5" customHeight="1" x14ac:dyDescent="0.25">
      <c r="A35" s="16"/>
      <c r="B35" s="168"/>
      <c r="C35" s="169"/>
      <c r="D35" s="169"/>
      <c r="E35" s="170"/>
      <c r="F35" s="168"/>
      <c r="G35" s="169"/>
      <c r="H35" s="170"/>
      <c r="I35" s="118"/>
      <c r="J35" s="18"/>
    </row>
    <row r="36" spans="1:10" ht="13.5" customHeight="1" x14ac:dyDescent="0.25">
      <c r="A36" s="16"/>
      <c r="B36" s="168"/>
      <c r="C36" s="169"/>
      <c r="D36" s="169"/>
      <c r="E36" s="170"/>
      <c r="F36" s="168"/>
      <c r="G36" s="169"/>
      <c r="H36" s="170"/>
      <c r="I36" s="118"/>
      <c r="J36" s="18"/>
    </row>
    <row r="37" spans="1:10" ht="13.5" customHeight="1" x14ac:dyDescent="0.25">
      <c r="A37" s="16"/>
      <c r="B37" s="168"/>
      <c r="C37" s="169"/>
      <c r="D37" s="169"/>
      <c r="E37" s="170"/>
      <c r="F37" s="168"/>
      <c r="G37" s="169"/>
      <c r="H37" s="170"/>
      <c r="I37" s="118"/>
      <c r="J37" s="18"/>
    </row>
    <row r="38" spans="1:10" ht="3" customHeight="1" x14ac:dyDescent="0.25">
      <c r="A38" s="16"/>
      <c r="B38" s="17"/>
      <c r="C38" s="17"/>
      <c r="D38" s="17"/>
      <c r="E38" s="17"/>
      <c r="F38" s="17"/>
      <c r="G38" s="17"/>
      <c r="H38" s="17"/>
      <c r="I38" s="17"/>
      <c r="J38" s="18"/>
    </row>
    <row r="39" spans="1:10" x14ac:dyDescent="0.25">
      <c r="A39" s="19"/>
      <c r="B39" s="176" t="s">
        <v>37</v>
      </c>
      <c r="C39" s="177"/>
      <c r="D39" s="177"/>
      <c r="E39" s="177"/>
      <c r="F39" s="177"/>
      <c r="G39" s="177"/>
      <c r="H39" s="177"/>
      <c r="I39" s="178"/>
      <c r="J39" s="18"/>
    </row>
    <row r="40" spans="1:10" s="23" customFormat="1" ht="28.5" customHeight="1" x14ac:dyDescent="0.25">
      <c r="A40" s="21"/>
      <c r="B40" s="179" t="s">
        <v>119</v>
      </c>
      <c r="C40" s="180"/>
      <c r="D40" s="180"/>
      <c r="E40" s="181"/>
      <c r="F40" s="179" t="s">
        <v>120</v>
      </c>
      <c r="G40" s="180"/>
      <c r="H40" s="181"/>
      <c r="I40" s="114" t="s">
        <v>35</v>
      </c>
      <c r="J40" s="22"/>
    </row>
    <row r="41" spans="1:10" ht="13.5" customHeight="1" x14ac:dyDescent="0.25">
      <c r="A41" s="16"/>
      <c r="B41" s="168" t="str">
        <f>'GJENNOMFØRE - Statusrapport'!B35:E35</f>
        <v/>
      </c>
      <c r="C41" s="169"/>
      <c r="D41" s="169"/>
      <c r="E41" s="170"/>
      <c r="F41" s="196" t="str">
        <f>IF('PLANLEGGE - Oppfølgingsplan'!F5=0,"",'PLANLEGGE - Oppfølgingsplan'!F5)</f>
        <v/>
      </c>
      <c r="G41" s="197"/>
      <c r="H41" s="198"/>
      <c r="I41" s="88" t="str">
        <f>IF('GJENNOMFØRE - Statusrapport'!G35=0,"",'GJENNOMFØRE - Statusrapport'!G35)</f>
        <v/>
      </c>
      <c r="J41" s="18"/>
    </row>
    <row r="42" spans="1:10" ht="13.5" customHeight="1" x14ac:dyDescent="0.25">
      <c r="A42" s="16"/>
      <c r="B42" s="168" t="str">
        <f>'GJENNOMFØRE - Statusrapport'!B36:E36</f>
        <v/>
      </c>
      <c r="C42" s="169"/>
      <c r="D42" s="169"/>
      <c r="E42" s="170"/>
      <c r="F42" s="196" t="str">
        <f>IF('PLANLEGGE - Oppfølgingsplan'!F6=0,"",'PLANLEGGE - Oppfølgingsplan'!F6)</f>
        <v/>
      </c>
      <c r="G42" s="197"/>
      <c r="H42" s="198"/>
      <c r="I42" s="88" t="str">
        <f>IF('GJENNOMFØRE - Statusrapport'!G36=0,"",'GJENNOMFØRE - Statusrapport'!G36)</f>
        <v/>
      </c>
      <c r="J42" s="18"/>
    </row>
    <row r="43" spans="1:10" ht="13.5" customHeight="1" x14ac:dyDescent="0.25">
      <c r="A43" s="16"/>
      <c r="B43" s="168" t="str">
        <f>'GJENNOMFØRE - Statusrapport'!B37:E37</f>
        <v/>
      </c>
      <c r="C43" s="169"/>
      <c r="D43" s="169"/>
      <c r="E43" s="170"/>
      <c r="F43" s="196" t="str">
        <f>IF('PLANLEGGE - Oppfølgingsplan'!F7=0,"",'PLANLEGGE - Oppfølgingsplan'!F7)</f>
        <v/>
      </c>
      <c r="G43" s="197"/>
      <c r="H43" s="198"/>
      <c r="I43" s="88" t="str">
        <f>IF('GJENNOMFØRE - Statusrapport'!G37=0,"",'GJENNOMFØRE - Statusrapport'!G37)</f>
        <v/>
      </c>
      <c r="J43" s="18"/>
    </row>
    <row r="44" spans="1:10" ht="13.5" customHeight="1" x14ac:dyDescent="0.25">
      <c r="A44" s="16"/>
      <c r="B44" s="168" t="str">
        <f>'GJENNOMFØRE - Statusrapport'!B38:E38</f>
        <v/>
      </c>
      <c r="C44" s="169"/>
      <c r="D44" s="169"/>
      <c r="E44" s="170"/>
      <c r="F44" s="196" t="str">
        <f>IF('PLANLEGGE - Oppfølgingsplan'!F8=0,"",'PLANLEGGE - Oppfølgingsplan'!F8)</f>
        <v/>
      </c>
      <c r="G44" s="197"/>
      <c r="H44" s="198"/>
      <c r="I44" s="88" t="str">
        <f>IF('GJENNOMFØRE - Statusrapport'!G38=0,"",'GJENNOMFØRE - Statusrapport'!G38)</f>
        <v/>
      </c>
      <c r="J44" s="18"/>
    </row>
    <row r="45" spans="1:10" ht="13.5" customHeight="1" x14ac:dyDescent="0.25">
      <c r="A45" s="16"/>
      <c r="B45" s="168" t="str">
        <f>'GJENNOMFØRE - Statusrapport'!B39:E39</f>
        <v/>
      </c>
      <c r="C45" s="169"/>
      <c r="D45" s="169"/>
      <c r="E45" s="170"/>
      <c r="F45" s="196" t="str">
        <f>IF('PLANLEGGE - Oppfølgingsplan'!F9=0,"",'PLANLEGGE - Oppfølgingsplan'!F9)</f>
        <v/>
      </c>
      <c r="G45" s="197"/>
      <c r="H45" s="198"/>
      <c r="I45" s="88" t="str">
        <f>IF('GJENNOMFØRE - Statusrapport'!G39=0,"",'GJENNOMFØRE - Statusrapport'!G39)</f>
        <v/>
      </c>
      <c r="J45" s="18"/>
    </row>
    <row r="46" spans="1:10" ht="13.5" customHeight="1" x14ac:dyDescent="0.25">
      <c r="A46" s="16"/>
      <c r="B46" s="168" t="str">
        <f>'GJENNOMFØRE - Statusrapport'!B40:E40</f>
        <v/>
      </c>
      <c r="C46" s="169"/>
      <c r="D46" s="169"/>
      <c r="E46" s="170"/>
      <c r="F46" s="196" t="str">
        <f>IF('PLANLEGGE - Oppfølgingsplan'!F10=0,"",'PLANLEGGE - Oppfølgingsplan'!F10)</f>
        <v/>
      </c>
      <c r="G46" s="197"/>
      <c r="H46" s="198"/>
      <c r="I46" s="88" t="str">
        <f>IF('GJENNOMFØRE - Statusrapport'!G40=0,"",'GJENNOMFØRE - Statusrapport'!G40)</f>
        <v/>
      </c>
      <c r="J46" s="18"/>
    </row>
    <row r="47" spans="1:10" ht="13.5" customHeight="1" x14ac:dyDescent="0.25">
      <c r="A47" s="16"/>
      <c r="B47" s="168" t="str">
        <f>'GJENNOMFØRE - Statusrapport'!B41:E41</f>
        <v/>
      </c>
      <c r="C47" s="169"/>
      <c r="D47" s="169"/>
      <c r="E47" s="170"/>
      <c r="F47" s="196" t="str">
        <f>IF('PLANLEGGE - Oppfølgingsplan'!F11=0,"",'PLANLEGGE - Oppfølgingsplan'!F11)</f>
        <v/>
      </c>
      <c r="G47" s="197"/>
      <c r="H47" s="198"/>
      <c r="I47" s="88" t="str">
        <f>IF('GJENNOMFØRE - Statusrapport'!G41=0,"",'GJENNOMFØRE - Statusrapport'!G41)</f>
        <v/>
      </c>
      <c r="J47" s="18"/>
    </row>
    <row r="48" spans="1:10" ht="13.5" customHeight="1" x14ac:dyDescent="0.25">
      <c r="A48" s="16"/>
      <c r="B48" s="168" t="str">
        <f>'GJENNOMFØRE - Statusrapport'!B42:E42</f>
        <v/>
      </c>
      <c r="C48" s="169"/>
      <c r="D48" s="169"/>
      <c r="E48" s="170"/>
      <c r="F48" s="196" t="str">
        <f>IF('PLANLEGGE - Oppfølgingsplan'!F12=0,"",'PLANLEGGE - Oppfølgingsplan'!F12)</f>
        <v/>
      </c>
      <c r="G48" s="197"/>
      <c r="H48" s="198"/>
      <c r="I48" s="88" t="str">
        <f>IF('GJENNOMFØRE - Statusrapport'!G42=0,"",'GJENNOMFØRE - Statusrapport'!G42)</f>
        <v/>
      </c>
      <c r="J48" s="18"/>
    </row>
    <row r="49" spans="1:10" ht="13.5" customHeight="1" x14ac:dyDescent="0.25">
      <c r="A49" s="16"/>
      <c r="B49" s="168" t="str">
        <f>'GJENNOMFØRE - Statusrapport'!B43:E43</f>
        <v/>
      </c>
      <c r="C49" s="169"/>
      <c r="D49" s="169"/>
      <c r="E49" s="170"/>
      <c r="F49" s="196" t="str">
        <f>IF('PLANLEGGE - Oppfølgingsplan'!F13=0,"",'PLANLEGGE - Oppfølgingsplan'!F13)</f>
        <v/>
      </c>
      <c r="G49" s="197"/>
      <c r="H49" s="198"/>
      <c r="I49" s="88" t="str">
        <f>IF('GJENNOMFØRE - Statusrapport'!G43=0,"",'GJENNOMFØRE - Statusrapport'!G43)</f>
        <v/>
      </c>
      <c r="J49" s="18"/>
    </row>
    <row r="50" spans="1:10" ht="13.5" customHeight="1" x14ac:dyDescent="0.25">
      <c r="A50" s="16"/>
      <c r="B50" s="168" t="str">
        <f>'GJENNOMFØRE - Statusrapport'!B44:E44</f>
        <v/>
      </c>
      <c r="C50" s="169"/>
      <c r="D50" s="169"/>
      <c r="E50" s="170"/>
      <c r="F50" s="196" t="str">
        <f>IF('PLANLEGGE - Oppfølgingsplan'!F14=0,"",'PLANLEGGE - Oppfølgingsplan'!F14)</f>
        <v/>
      </c>
      <c r="G50" s="197"/>
      <c r="H50" s="198"/>
      <c r="I50" s="88" t="str">
        <f>IF('GJENNOMFØRE - Statusrapport'!G44=0,"",'GJENNOMFØRE - Statusrapport'!G44)</f>
        <v/>
      </c>
      <c r="J50" s="18"/>
    </row>
    <row r="51" spans="1:10" ht="13.5" customHeight="1" x14ac:dyDescent="0.25">
      <c r="A51" s="16"/>
      <c r="B51" s="168" t="str">
        <f>'GJENNOMFØRE - Statusrapport'!B45:E45</f>
        <v/>
      </c>
      <c r="C51" s="169"/>
      <c r="D51" s="169"/>
      <c r="E51" s="170"/>
      <c r="F51" s="196" t="str">
        <f>IF('PLANLEGGE - Oppfølgingsplan'!F15=0,"",'PLANLEGGE - Oppfølgingsplan'!F15)</f>
        <v/>
      </c>
      <c r="G51" s="197"/>
      <c r="H51" s="198"/>
      <c r="I51" s="88" t="str">
        <f>IF('GJENNOMFØRE - Statusrapport'!G45=0,"",'GJENNOMFØRE - Statusrapport'!G45)</f>
        <v/>
      </c>
      <c r="J51" s="18"/>
    </row>
    <row r="52" spans="1:10" ht="13.5" customHeight="1" x14ac:dyDescent="0.25">
      <c r="A52" s="16"/>
      <c r="B52" s="168" t="str">
        <f>'GJENNOMFØRE - Statusrapport'!B46:E46</f>
        <v/>
      </c>
      <c r="C52" s="169"/>
      <c r="D52" s="169"/>
      <c r="E52" s="170"/>
      <c r="F52" s="196" t="str">
        <f>IF('PLANLEGGE - Oppfølgingsplan'!F16=0,"",'PLANLEGGE - Oppfølgingsplan'!F16)</f>
        <v/>
      </c>
      <c r="G52" s="197"/>
      <c r="H52" s="198"/>
      <c r="I52" s="88" t="str">
        <f>IF('GJENNOMFØRE - Statusrapport'!G46=0,"",'GJENNOMFØRE - Statusrapport'!G46)</f>
        <v/>
      </c>
      <c r="J52" s="18"/>
    </row>
    <row r="53" spans="1:10" ht="13.5" customHeight="1" x14ac:dyDescent="0.25">
      <c r="A53" s="16"/>
      <c r="B53" s="168" t="str">
        <f>'GJENNOMFØRE - Statusrapport'!B47:E47</f>
        <v/>
      </c>
      <c r="C53" s="169"/>
      <c r="D53" s="169"/>
      <c r="E53" s="170"/>
      <c r="F53" s="196" t="str">
        <f>IF('PLANLEGGE - Oppfølgingsplan'!F17=0,"",'PLANLEGGE - Oppfølgingsplan'!F17)</f>
        <v/>
      </c>
      <c r="G53" s="197"/>
      <c r="H53" s="198"/>
      <c r="I53" s="88" t="str">
        <f>IF('GJENNOMFØRE - Statusrapport'!G47=0,"",'GJENNOMFØRE - Statusrapport'!G47)</f>
        <v/>
      </c>
      <c r="J53" s="18"/>
    </row>
    <row r="54" spans="1:10" ht="13.5" customHeight="1" x14ac:dyDescent="0.25">
      <c r="A54" s="16"/>
      <c r="B54" s="168" t="str">
        <f>'GJENNOMFØRE - Statusrapport'!B48:E48</f>
        <v/>
      </c>
      <c r="C54" s="169"/>
      <c r="D54" s="169"/>
      <c r="E54" s="170"/>
      <c r="F54" s="196" t="str">
        <f>IF('PLANLEGGE - Oppfølgingsplan'!F18=0,"",'PLANLEGGE - Oppfølgingsplan'!F18)</f>
        <v/>
      </c>
      <c r="G54" s="197"/>
      <c r="H54" s="198"/>
      <c r="I54" s="88" t="str">
        <f>IF('GJENNOMFØRE - Statusrapport'!G48=0,"",'GJENNOMFØRE - Statusrapport'!G48)</f>
        <v/>
      </c>
      <c r="J54" s="18"/>
    </row>
    <row r="55" spans="1:10" ht="3.75" customHeight="1" x14ac:dyDescent="0.25">
      <c r="A55" s="16"/>
      <c r="B55" s="17"/>
      <c r="C55" s="17"/>
      <c r="D55" s="17"/>
      <c r="E55" s="17"/>
      <c r="F55" s="17"/>
      <c r="G55" s="17"/>
      <c r="H55" s="17"/>
      <c r="I55" s="17"/>
      <c r="J55" s="18"/>
    </row>
    <row r="56" spans="1:10" x14ac:dyDescent="0.25">
      <c r="A56" s="19"/>
      <c r="B56" s="176" t="s">
        <v>36</v>
      </c>
      <c r="C56" s="177"/>
      <c r="D56" s="177"/>
      <c r="E56" s="177"/>
      <c r="F56" s="177"/>
      <c r="G56" s="177"/>
      <c r="H56" s="177"/>
      <c r="I56" s="178"/>
      <c r="J56" s="18"/>
    </row>
    <row r="57" spans="1:10" s="23" customFormat="1" ht="25.5" customHeight="1" x14ac:dyDescent="0.25">
      <c r="A57" s="21"/>
      <c r="B57" s="171" t="s">
        <v>34</v>
      </c>
      <c r="C57" s="172"/>
      <c r="D57" s="84" t="s">
        <v>7</v>
      </c>
      <c r="E57" s="171" t="s">
        <v>33</v>
      </c>
      <c r="F57" s="199"/>
      <c r="G57" s="172"/>
      <c r="H57" s="82" t="s">
        <v>32</v>
      </c>
      <c r="I57" s="83" t="s">
        <v>31</v>
      </c>
      <c r="J57" s="22"/>
    </row>
    <row r="58" spans="1:10" s="26" customFormat="1" ht="25.5" customHeight="1" x14ac:dyDescent="0.2">
      <c r="A58" s="24"/>
      <c r="B58" s="168"/>
      <c r="C58" s="170"/>
      <c r="D58" s="80"/>
      <c r="E58" s="168"/>
      <c r="F58" s="169"/>
      <c r="G58" s="170"/>
      <c r="H58" s="85"/>
      <c r="I58" s="87"/>
      <c r="J58" s="25"/>
    </row>
    <row r="59" spans="1:10" s="26" customFormat="1" ht="25.5" customHeight="1" x14ac:dyDescent="0.2">
      <c r="A59" s="24"/>
      <c r="B59" s="168"/>
      <c r="C59" s="170"/>
      <c r="D59" s="80"/>
      <c r="E59" s="168"/>
      <c r="F59" s="169"/>
      <c r="G59" s="170"/>
      <c r="H59" s="85"/>
      <c r="I59" s="87"/>
      <c r="J59" s="25"/>
    </row>
    <row r="60" spans="1:10" s="26" customFormat="1" ht="25.5" customHeight="1" x14ac:dyDescent="0.2">
      <c r="A60" s="24"/>
      <c r="B60" s="168"/>
      <c r="C60" s="170"/>
      <c r="D60" s="80"/>
      <c r="E60" s="168"/>
      <c r="F60" s="169"/>
      <c r="G60" s="170"/>
      <c r="H60" s="85"/>
      <c r="I60" s="87"/>
      <c r="J60" s="25"/>
    </row>
    <row r="61" spans="1:10" s="26" customFormat="1" ht="25.5" customHeight="1" x14ac:dyDescent="0.2">
      <c r="A61" s="24"/>
      <c r="B61" s="168"/>
      <c r="C61" s="170"/>
      <c r="D61" s="80"/>
      <c r="E61" s="168"/>
      <c r="F61" s="169"/>
      <c r="G61" s="170"/>
      <c r="H61" s="85"/>
      <c r="I61" s="87"/>
      <c r="J61" s="25"/>
    </row>
    <row r="62" spans="1:10" s="26" customFormat="1" ht="25.5" customHeight="1" x14ac:dyDescent="0.2">
      <c r="A62" s="24"/>
      <c r="B62" s="168"/>
      <c r="C62" s="170"/>
      <c r="D62" s="80"/>
      <c r="E62" s="168"/>
      <c r="F62" s="169"/>
      <c r="G62" s="170"/>
      <c r="H62" s="85"/>
      <c r="I62" s="87"/>
      <c r="J62" s="25"/>
    </row>
    <row r="63" spans="1:10" s="26" customFormat="1" ht="25.5" customHeight="1" x14ac:dyDescent="0.2">
      <c r="A63" s="24"/>
      <c r="B63" s="168"/>
      <c r="C63" s="170"/>
      <c r="D63" s="80"/>
      <c r="E63" s="168"/>
      <c r="F63" s="169"/>
      <c r="G63" s="170"/>
      <c r="H63" s="85"/>
      <c r="I63" s="87"/>
      <c r="J63" s="25"/>
    </row>
    <row r="64" spans="1:10" s="26" customFormat="1" ht="25.5" customHeight="1" x14ac:dyDescent="0.2">
      <c r="A64" s="24"/>
      <c r="B64" s="168"/>
      <c r="C64" s="170"/>
      <c r="D64" s="80"/>
      <c r="E64" s="168"/>
      <c r="F64" s="169"/>
      <c r="G64" s="170"/>
      <c r="H64" s="85"/>
      <c r="I64" s="87"/>
      <c r="J64" s="25"/>
    </row>
    <row r="65" spans="1:10" s="26" customFormat="1" ht="25.5" customHeight="1" x14ac:dyDescent="0.2">
      <c r="A65" s="24"/>
      <c r="B65" s="168"/>
      <c r="C65" s="170"/>
      <c r="D65" s="80"/>
      <c r="E65" s="168"/>
      <c r="F65" s="169"/>
      <c r="G65" s="170"/>
      <c r="H65" s="85"/>
      <c r="I65" s="87"/>
      <c r="J65" s="25"/>
    </row>
    <row r="66" spans="1:10" ht="5.25" customHeight="1" x14ac:dyDescent="0.25">
      <c r="A66" s="72"/>
      <c r="B66" s="73"/>
      <c r="C66" s="73"/>
      <c r="D66" s="73"/>
      <c r="E66" s="73"/>
      <c r="F66" s="73"/>
      <c r="G66" s="73"/>
      <c r="H66" s="73"/>
      <c r="I66" s="73"/>
      <c r="J66" s="74"/>
    </row>
  </sheetData>
  <mergeCells count="96">
    <mergeCell ref="F44:H44"/>
    <mergeCell ref="B57:C57"/>
    <mergeCell ref="B58:C58"/>
    <mergeCell ref="B27:E27"/>
    <mergeCell ref="B28:E28"/>
    <mergeCell ref="B29:E29"/>
    <mergeCell ref="B30:E30"/>
    <mergeCell ref="B31:E31"/>
    <mergeCell ref="B32:E32"/>
    <mergeCell ref="B33:E33"/>
    <mergeCell ref="B34:E34"/>
    <mergeCell ref="B35:E35"/>
    <mergeCell ref="B36:E36"/>
    <mergeCell ref="B37:E37"/>
    <mergeCell ref="F29:H29"/>
    <mergeCell ref="F40:H40"/>
    <mergeCell ref="F41:H41"/>
    <mergeCell ref="F42:H42"/>
    <mergeCell ref="F43:H43"/>
    <mergeCell ref="B65:C65"/>
    <mergeCell ref="E65:G65"/>
    <mergeCell ref="E59:G59"/>
    <mergeCell ref="E60:G60"/>
    <mergeCell ref="E61:G61"/>
    <mergeCell ref="F49:H49"/>
    <mergeCell ref="F54:H54"/>
    <mergeCell ref="E57:G57"/>
    <mergeCell ref="E58:G58"/>
    <mergeCell ref="F45:H45"/>
    <mergeCell ref="F46:H46"/>
    <mergeCell ref="B49:E49"/>
    <mergeCell ref="B54:E54"/>
    <mergeCell ref="D24:E24"/>
    <mergeCell ref="B26:I26"/>
    <mergeCell ref="B62:C62"/>
    <mergeCell ref="B63:C63"/>
    <mergeCell ref="B64:C64"/>
    <mergeCell ref="E62:G62"/>
    <mergeCell ref="E63:G63"/>
    <mergeCell ref="E64:G64"/>
    <mergeCell ref="B45:E45"/>
    <mergeCell ref="B59:C59"/>
    <mergeCell ref="F30:H30"/>
    <mergeCell ref="G24:I24"/>
    <mergeCell ref="F27:H27"/>
    <mergeCell ref="F28:H28"/>
    <mergeCell ref="B60:C60"/>
    <mergeCell ref="B61:C61"/>
    <mergeCell ref="B17:C17"/>
    <mergeCell ref="D17:E17"/>
    <mergeCell ref="D18:E18"/>
    <mergeCell ref="D23:E23"/>
    <mergeCell ref="G22:I22"/>
    <mergeCell ref="B18:C24"/>
    <mergeCell ref="D19:E19"/>
    <mergeCell ref="D20:E20"/>
    <mergeCell ref="D21:E21"/>
    <mergeCell ref="D22:E22"/>
    <mergeCell ref="G17:I17"/>
    <mergeCell ref="G18:I18"/>
    <mergeCell ref="G19:I19"/>
    <mergeCell ref="G20:I20"/>
    <mergeCell ref="G21:I21"/>
    <mergeCell ref="G23:I23"/>
    <mergeCell ref="B56:I56"/>
    <mergeCell ref="B53:E53"/>
    <mergeCell ref="F50:H50"/>
    <mergeCell ref="F51:H51"/>
    <mergeCell ref="F52:H52"/>
    <mergeCell ref="F53:H53"/>
    <mergeCell ref="B5:I5"/>
    <mergeCell ref="C6:I6"/>
    <mergeCell ref="B7:B14"/>
    <mergeCell ref="C7:I14"/>
    <mergeCell ref="B16:I16"/>
    <mergeCell ref="F31:H31"/>
    <mergeCell ref="F32:H32"/>
    <mergeCell ref="F33:H33"/>
    <mergeCell ref="F34:H34"/>
    <mergeCell ref="F35:H35"/>
    <mergeCell ref="F36:H36"/>
    <mergeCell ref="F37:H37"/>
    <mergeCell ref="B50:E50"/>
    <mergeCell ref="B51:E51"/>
    <mergeCell ref="B52:E52"/>
    <mergeCell ref="B46:E46"/>
    <mergeCell ref="B47:E47"/>
    <mergeCell ref="B48:E48"/>
    <mergeCell ref="B39:I39"/>
    <mergeCell ref="B40:E40"/>
    <mergeCell ref="B41:E41"/>
    <mergeCell ref="B42:E42"/>
    <mergeCell ref="F47:H47"/>
    <mergeCell ref="F48:H48"/>
    <mergeCell ref="B43:E43"/>
    <mergeCell ref="B44:E44"/>
  </mergeCells>
  <conditionalFormatting sqref="D58:D65">
    <cfRule type="iconSet" priority="1">
      <iconSet iconSet="3TrafficLights2" showValue="0" reverse="1">
        <cfvo type="percent" val="0"/>
        <cfvo type="num" val="2"/>
        <cfvo type="num" val="3"/>
      </iconSet>
    </cfRule>
  </conditionalFormatting>
  <dataValidations count="2">
    <dataValidation type="list" allowBlank="1" showInputMessage="1" showErrorMessage="1" sqref="F18:F24">
      <formula1>"-1,0,1"</formula1>
    </dataValidation>
    <dataValidation type="list" allowBlank="1" showInputMessage="1" showErrorMessage="1" sqref="D58:D65">
      <formula1>"1,2,3"</formula1>
    </dataValidation>
  </dataValidations>
  <pageMargins left="0.7" right="0.7" top="0.75" bottom="0.75" header="0.3" footer="0.3"/>
  <pageSetup paperSize="9" orientation="landscape" r:id="rId1"/>
  <headerFooter>
    <oddHeader>&amp;L&amp;G&amp;C&amp;"-,Bold"GEVINSTREALISERINGSVERKTØY&amp;R&amp;"-,Italic"&amp;K00-047Bør leses av: Tjenesteeier, 
Enhetsleder, Gevinstansvarlig</oddHeader>
    <oddFooter>&amp;C&amp;"-,Italic"&amp;8Utarbeidet av KommIT i samarbeid med kommunene Bærum, Bergen, Lyngdal  og Aust-Agder fylkeskommune samt Universitetet i Agder</oddFooter>
  </headerFooter>
  <drawing r:id="rId2"/>
  <legacyDrawingHF r:id="rId3"/>
  <extLst>
    <ext xmlns:x14="http://schemas.microsoft.com/office/spreadsheetml/2009/9/main" uri="{78C0D931-6437-407d-A8EE-F0AAD7539E65}">
      <x14:conditionalFormattings>
        <x14:conditionalFormatting xmlns:xm="http://schemas.microsoft.com/office/excel/2006/main">
          <x14:cfRule type="iconSet" priority="2" id="{FADA5074-696A-44ED-9F87-DA9243D98FD4}">
            <x14:iconSet iconSet="3Triangles" showValue="0">
              <x14:cfvo type="percent">
                <xm:f>0</xm:f>
              </x14:cfvo>
              <x14:cfvo type="num">
                <xm:f>0</xm:f>
              </x14:cfvo>
              <x14:cfvo type="num">
                <xm:f>1</xm:f>
              </x14:cfvo>
            </x14:iconSet>
          </x14:cfRule>
          <xm:sqref>F18:F24</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showGridLines="0" view="pageLayout" zoomScale="85" zoomScaleNormal="100" zoomScalePageLayoutView="85" workbookViewId="0">
      <selection activeCell="E7" sqref="E7:H7"/>
    </sheetView>
  </sheetViews>
  <sheetFormatPr defaultRowHeight="15" x14ac:dyDescent="0.25"/>
  <cols>
    <col min="1" max="1" width="1.42578125" customWidth="1"/>
    <col min="2" max="3" width="26" customWidth="1"/>
    <col min="4" max="4" width="8.85546875" bestFit="1" customWidth="1"/>
    <col min="5" max="5" width="11.5703125" customWidth="1"/>
    <col min="6" max="6" width="33.7109375" customWidth="1"/>
    <col min="7" max="7" width="9.5703125" customWidth="1"/>
    <col min="8" max="8" width="12" customWidth="1"/>
    <col min="9" max="9" width="1.42578125" customWidth="1"/>
    <col min="10" max="16384" width="9.140625" style="3"/>
  </cols>
  <sheetData>
    <row r="1" spans="1:9" ht="26.25" x14ac:dyDescent="0.25">
      <c r="A1" s="4" t="str">
        <f>"Resultatoppfølging - "&amp;Forside!B4</f>
        <v xml:space="preserve">Resultatoppfølging - </v>
      </c>
      <c r="B1" s="4"/>
      <c r="C1" s="4"/>
      <c r="D1" s="4"/>
      <c r="E1" s="4"/>
      <c r="F1" s="23" t="s">
        <v>17</v>
      </c>
      <c r="G1" s="23"/>
      <c r="I1" s="4"/>
    </row>
    <row r="2" spans="1:9" ht="4.5" customHeight="1" x14ac:dyDescent="0.25">
      <c r="A2" s="1"/>
      <c r="B2" s="1"/>
      <c r="C2" s="1"/>
      <c r="D2" s="1"/>
      <c r="E2" s="1"/>
      <c r="F2" s="2"/>
      <c r="G2" s="2"/>
      <c r="H2" s="2"/>
      <c r="I2" s="1"/>
    </row>
    <row r="3" spans="1:9" ht="4.5" customHeight="1" x14ac:dyDescent="0.25">
      <c r="A3" s="92"/>
      <c r="B3" s="92"/>
      <c r="C3" s="92"/>
      <c r="D3" s="92"/>
      <c r="E3" s="92"/>
      <c r="F3" s="3"/>
      <c r="G3" s="3"/>
      <c r="H3" s="3"/>
      <c r="I3" s="92"/>
    </row>
    <row r="4" spans="1:9" ht="3" customHeight="1" x14ac:dyDescent="0.25">
      <c r="A4" s="10"/>
      <c r="B4" s="93"/>
      <c r="C4" s="93"/>
      <c r="D4" s="93"/>
      <c r="E4" s="93"/>
      <c r="F4" s="14"/>
      <c r="G4" s="14"/>
      <c r="H4" s="14"/>
      <c r="I4" s="94"/>
    </row>
    <row r="5" spans="1:9" x14ac:dyDescent="0.25">
      <c r="A5" s="19"/>
      <c r="B5" s="211" t="s">
        <v>42</v>
      </c>
      <c r="C5" s="212"/>
      <c r="D5" s="212"/>
      <c r="E5" s="212"/>
      <c r="F5" s="212"/>
      <c r="G5" s="212"/>
      <c r="H5" s="213"/>
      <c r="I5" s="95"/>
    </row>
    <row r="6" spans="1:9" x14ac:dyDescent="0.25">
      <c r="A6" s="19"/>
      <c r="B6" s="217" t="s">
        <v>43</v>
      </c>
      <c r="C6" s="218"/>
      <c r="D6" s="219"/>
      <c r="E6" s="217" t="s">
        <v>44</v>
      </c>
      <c r="F6" s="218"/>
      <c r="G6" s="218"/>
      <c r="H6" s="218"/>
      <c r="I6" s="95"/>
    </row>
    <row r="7" spans="1:9" ht="90.75" customHeight="1" x14ac:dyDescent="0.25">
      <c r="A7" s="19"/>
      <c r="B7" s="214"/>
      <c r="C7" s="215"/>
      <c r="D7" s="216"/>
      <c r="E7" s="220"/>
      <c r="F7" s="221"/>
      <c r="G7" s="221"/>
      <c r="H7" s="222"/>
      <c r="I7" s="95"/>
    </row>
    <row r="8" spans="1:9" x14ac:dyDescent="0.25">
      <c r="A8" s="19"/>
      <c r="B8" s="211" t="s">
        <v>25</v>
      </c>
      <c r="C8" s="212"/>
      <c r="D8" s="212"/>
      <c r="E8" s="212"/>
      <c r="F8" s="212"/>
      <c r="G8" s="212"/>
      <c r="H8" s="213"/>
      <c r="I8" s="95"/>
    </row>
    <row r="9" spans="1:9" x14ac:dyDescent="0.25">
      <c r="A9" s="16"/>
      <c r="B9" s="217" t="s">
        <v>28</v>
      </c>
      <c r="C9" s="218"/>
      <c r="D9" s="219"/>
      <c r="E9" s="218" t="s">
        <v>29</v>
      </c>
      <c r="F9" s="218"/>
      <c r="G9" s="218"/>
      <c r="H9" s="218"/>
      <c r="I9" s="18"/>
    </row>
    <row r="10" spans="1:9" ht="84.75" customHeight="1" x14ac:dyDescent="0.25">
      <c r="A10" s="16"/>
      <c r="B10" s="214"/>
      <c r="C10" s="215"/>
      <c r="D10" s="216"/>
      <c r="E10" s="220"/>
      <c r="F10" s="221"/>
      <c r="G10" s="221"/>
      <c r="H10" s="222"/>
      <c r="I10" s="18"/>
    </row>
    <row r="11" spans="1:9" ht="3" customHeight="1" x14ac:dyDescent="0.25">
      <c r="A11" s="10"/>
      <c r="B11" s="93"/>
      <c r="C11" s="93"/>
      <c r="D11" s="93"/>
      <c r="E11" s="93"/>
      <c r="F11" s="14"/>
      <c r="G11" s="14"/>
      <c r="H11" s="14"/>
      <c r="I11" s="94"/>
    </row>
    <row r="12" spans="1:9" x14ac:dyDescent="0.25">
      <c r="A12" s="19"/>
      <c r="B12" s="211" t="s">
        <v>89</v>
      </c>
      <c r="C12" s="212"/>
      <c r="D12" s="212"/>
      <c r="E12" s="212"/>
      <c r="F12" s="212"/>
      <c r="G12" s="212"/>
      <c r="H12" s="213"/>
      <c r="I12" s="95"/>
    </row>
    <row r="13" spans="1:9" s="5" customFormat="1" ht="48" x14ac:dyDescent="0.25">
      <c r="A13" s="10"/>
      <c r="B13" s="114" t="s">
        <v>114</v>
      </c>
      <c r="C13" s="114" t="s">
        <v>115</v>
      </c>
      <c r="D13" s="114" t="s">
        <v>91</v>
      </c>
      <c r="E13" s="114" t="s">
        <v>116</v>
      </c>
      <c r="F13" s="179" t="s">
        <v>92</v>
      </c>
      <c r="G13" s="181"/>
      <c r="H13" s="114" t="s">
        <v>117</v>
      </c>
      <c r="I13" s="76"/>
    </row>
    <row r="14" spans="1:9" ht="24.75" customHeight="1" x14ac:dyDescent="0.25">
      <c r="A14" s="19"/>
      <c r="B14" s="79" t="str">
        <f>'KONSEPT - Gevinstanalyse'!B7</f>
        <v/>
      </c>
      <c r="C14" s="79" t="str">
        <f>IF(Måleindikator1=0,"",Måleindikator1)</f>
        <v/>
      </c>
      <c r="D14" s="11"/>
      <c r="E14" s="12" t="str">
        <f>IF(D14=0,"",IF('PLANLEGGE - Oppfølgingsplan'!D5&lt;'PLANLEGGE - Oppfølgingsplan'!E5,'REALISERE - Resultatoppfølging'!D14/'PLANLEGGE - Oppfølgingsplan'!E5,IF('PLANLEGGE - Oppfølgingsplan'!E5=0,('PLANLEGGE - Oppfølgingsplan'!D5-'REALISERE - Resultatoppfølging'!D14)/'PLANLEGGE - Oppfølgingsplan'!D5,'PLANLEGGE - Oppfølgingsplan'!E5/'REALISERE - Resultatoppfølging'!D14)))</f>
        <v/>
      </c>
      <c r="F14" s="168"/>
      <c r="G14" s="170"/>
      <c r="H14" s="87" t="str">
        <f>IF(Ansvarlig1=0,"",Ansvarlig1)</f>
        <v/>
      </c>
      <c r="I14" s="77"/>
    </row>
    <row r="15" spans="1:9" ht="24.75" customHeight="1" x14ac:dyDescent="0.25">
      <c r="A15" s="19"/>
      <c r="B15" s="79" t="str">
        <f>'KONSEPT - Gevinstanalyse'!B8</f>
        <v/>
      </c>
      <c r="C15" s="79" t="str">
        <f>IF(Måleindikator2=0,"",Måleindikator2)</f>
        <v/>
      </c>
      <c r="D15" s="11"/>
      <c r="E15" s="12" t="str">
        <f>IF(D15=0,"",IF('PLANLEGGE - Oppfølgingsplan'!D6&lt;'PLANLEGGE - Oppfølgingsplan'!E6,'REALISERE - Resultatoppfølging'!D15/'PLANLEGGE - Oppfølgingsplan'!E6,IF('PLANLEGGE - Oppfølgingsplan'!E6=0,('PLANLEGGE - Oppfølgingsplan'!D6-'REALISERE - Resultatoppfølging'!D15)/'PLANLEGGE - Oppfølgingsplan'!D6,'PLANLEGGE - Oppfølgingsplan'!E6/'REALISERE - Resultatoppfølging'!D15)))</f>
        <v/>
      </c>
      <c r="F15" s="168"/>
      <c r="G15" s="170"/>
      <c r="H15" s="87" t="str">
        <f>IF(Ansvarlig2=0,"",Ansvarlig2)</f>
        <v/>
      </c>
      <c r="I15" s="77"/>
    </row>
    <row r="16" spans="1:9" ht="24.75" customHeight="1" x14ac:dyDescent="0.25">
      <c r="A16" s="16"/>
      <c r="B16" s="79" t="str">
        <f>'KONSEPT - Gevinstanalyse'!B9</f>
        <v/>
      </c>
      <c r="C16" s="79" t="str">
        <f>IF(Måleindikator3=0,"",Måleindikator3)</f>
        <v/>
      </c>
      <c r="D16" s="11"/>
      <c r="E16" s="12" t="str">
        <f>IF(D16=0,"",IF('PLANLEGGE - Oppfølgingsplan'!D7&lt;'PLANLEGGE - Oppfølgingsplan'!E7,'REALISERE - Resultatoppfølging'!D16/'PLANLEGGE - Oppfølgingsplan'!E7,IF('PLANLEGGE - Oppfølgingsplan'!E7=0,('PLANLEGGE - Oppfølgingsplan'!D7-'REALISERE - Resultatoppfølging'!D16)/'PLANLEGGE - Oppfølgingsplan'!D7,'PLANLEGGE - Oppfølgingsplan'!E7/'REALISERE - Resultatoppfølging'!D16)))</f>
        <v/>
      </c>
      <c r="F16" s="168"/>
      <c r="G16" s="170"/>
      <c r="H16" s="87" t="str">
        <f>IF(Ansvarlig3=0,"",Ansvarlig3)</f>
        <v/>
      </c>
      <c r="I16" s="78"/>
    </row>
    <row r="17" spans="1:9" ht="24.75" customHeight="1" x14ac:dyDescent="0.25">
      <c r="A17" s="16"/>
      <c r="B17" s="79" t="str">
        <f>'KONSEPT - Gevinstanalyse'!B10</f>
        <v/>
      </c>
      <c r="C17" s="79" t="str">
        <f>IF(Måleindikator4=0,"",Måleindikator4)</f>
        <v/>
      </c>
      <c r="D17" s="11"/>
      <c r="E17" s="12" t="str">
        <f>IF(D17=0,"",IF('PLANLEGGE - Oppfølgingsplan'!D8&lt;'PLANLEGGE - Oppfølgingsplan'!E8,'REALISERE - Resultatoppfølging'!D17/'PLANLEGGE - Oppfølgingsplan'!E8,IF('PLANLEGGE - Oppfølgingsplan'!E8=0,('PLANLEGGE - Oppfølgingsplan'!D8-'REALISERE - Resultatoppfølging'!D17)/'PLANLEGGE - Oppfølgingsplan'!D8,'PLANLEGGE - Oppfølgingsplan'!E8/'REALISERE - Resultatoppfølging'!D17)))</f>
        <v/>
      </c>
      <c r="F17" s="168"/>
      <c r="G17" s="170"/>
      <c r="H17" s="87" t="str">
        <f>IF(Ansvarlig4=0,"",Ansvarlig4)</f>
        <v/>
      </c>
      <c r="I17" s="78"/>
    </row>
    <row r="18" spans="1:9" ht="24.75" customHeight="1" x14ac:dyDescent="0.25">
      <c r="A18" s="16"/>
      <c r="B18" s="79" t="str">
        <f>'KONSEPT - Gevinstanalyse'!B11</f>
        <v/>
      </c>
      <c r="C18" s="79" t="str">
        <f>IF(Måleindikator5=0,"",Måleindikator5)</f>
        <v/>
      </c>
      <c r="D18" s="11"/>
      <c r="E18" s="12" t="str">
        <f>IF(D18=0,"",IF('PLANLEGGE - Oppfølgingsplan'!D9&lt;'PLANLEGGE - Oppfølgingsplan'!E9,'REALISERE - Resultatoppfølging'!D18/'PLANLEGGE - Oppfølgingsplan'!E9,IF('PLANLEGGE - Oppfølgingsplan'!E9=0,('PLANLEGGE - Oppfølgingsplan'!D9-'REALISERE - Resultatoppfølging'!D18)/'PLANLEGGE - Oppfølgingsplan'!D9,'PLANLEGGE - Oppfølgingsplan'!E9/'REALISERE - Resultatoppfølging'!D18)))</f>
        <v/>
      </c>
      <c r="F18" s="168"/>
      <c r="G18" s="170"/>
      <c r="H18" s="87" t="str">
        <f>IF(Ansvarlig5=0,"",Ansvarlig5)</f>
        <v/>
      </c>
      <c r="I18" s="78"/>
    </row>
    <row r="19" spans="1:9" ht="24.75" customHeight="1" x14ac:dyDescent="0.25">
      <c r="A19" s="16"/>
      <c r="B19" s="79" t="str">
        <f>'KONSEPT - Gevinstanalyse'!B12</f>
        <v/>
      </c>
      <c r="C19" s="79" t="str">
        <f>IF(Måleindikator6=0,"",Måleindikator6)</f>
        <v/>
      </c>
      <c r="D19" s="79"/>
      <c r="E19" s="12" t="str">
        <f>IF(D19=0,"",IF('PLANLEGGE - Oppfølgingsplan'!D10&lt;'PLANLEGGE - Oppfølgingsplan'!E10,'REALISERE - Resultatoppfølging'!D19/'PLANLEGGE - Oppfølgingsplan'!E10,IF('PLANLEGGE - Oppfølgingsplan'!E10=0,('PLANLEGGE - Oppfølgingsplan'!D10-'REALISERE - Resultatoppfølging'!D19)/'PLANLEGGE - Oppfølgingsplan'!D10,'PLANLEGGE - Oppfølgingsplan'!E10/'REALISERE - Resultatoppfølging'!D19)))</f>
        <v/>
      </c>
      <c r="F19" s="168"/>
      <c r="G19" s="170"/>
      <c r="H19" s="87" t="str">
        <f>IF(Ansvarlig6=0,"",Ansvarlig6)</f>
        <v/>
      </c>
      <c r="I19" s="78"/>
    </row>
    <row r="20" spans="1:9" ht="24.75" customHeight="1" x14ac:dyDescent="0.25">
      <c r="A20" s="16"/>
      <c r="B20" s="79" t="str">
        <f>'KONSEPT - Gevinstanalyse'!B13</f>
        <v/>
      </c>
      <c r="C20" s="79" t="str">
        <f>IF(Måleindikator7=0,"",Måleindikator7)</f>
        <v/>
      </c>
      <c r="D20" s="79"/>
      <c r="E20" s="12" t="str">
        <f>IF(D20=0,"",IF('PLANLEGGE - Oppfølgingsplan'!D11&lt;'PLANLEGGE - Oppfølgingsplan'!E11,'REALISERE - Resultatoppfølging'!D20/'PLANLEGGE - Oppfølgingsplan'!E11,IF('PLANLEGGE - Oppfølgingsplan'!E11=0,('PLANLEGGE - Oppfølgingsplan'!D11-'REALISERE - Resultatoppfølging'!D20)/'PLANLEGGE - Oppfølgingsplan'!D11,'PLANLEGGE - Oppfølgingsplan'!E11/'REALISERE - Resultatoppfølging'!D20)))</f>
        <v/>
      </c>
      <c r="F20" s="168"/>
      <c r="G20" s="170"/>
      <c r="H20" s="87" t="str">
        <f>IF(Ansvarlig7=0,"",Ansvarlig7)</f>
        <v/>
      </c>
      <c r="I20" s="78"/>
    </row>
    <row r="21" spans="1:9" ht="24.75" customHeight="1" x14ac:dyDescent="0.25">
      <c r="A21" s="16"/>
      <c r="B21" s="79" t="str">
        <f>'KONSEPT - Gevinstanalyse'!B14</f>
        <v/>
      </c>
      <c r="C21" s="79" t="str">
        <f>IF(Måleindikator8=0,"",Måleindikator8)</f>
        <v/>
      </c>
      <c r="D21" s="79"/>
      <c r="E21" s="12" t="str">
        <f>IF(D21=0,"",IF('PLANLEGGE - Oppfølgingsplan'!D12&lt;'PLANLEGGE - Oppfølgingsplan'!E12,'REALISERE - Resultatoppfølging'!D21/'PLANLEGGE - Oppfølgingsplan'!E12,IF('PLANLEGGE - Oppfølgingsplan'!E12=0,('PLANLEGGE - Oppfølgingsplan'!D12-'REALISERE - Resultatoppfølging'!D21)/'PLANLEGGE - Oppfølgingsplan'!D12,'PLANLEGGE - Oppfølgingsplan'!E12/'REALISERE - Resultatoppfølging'!D21)))</f>
        <v/>
      </c>
      <c r="F21" s="168"/>
      <c r="G21" s="170"/>
      <c r="H21" s="87" t="str">
        <f>IF(Ansvarlig8=0,"",Ansvarlig8)</f>
        <v/>
      </c>
      <c r="I21" s="78"/>
    </row>
    <row r="22" spans="1:9" ht="24.75" customHeight="1" x14ac:dyDescent="0.25">
      <c r="A22" s="16"/>
      <c r="B22" s="79" t="str">
        <f>'KONSEPT - Gevinstanalyse'!B15</f>
        <v/>
      </c>
      <c r="C22" s="79" t="str">
        <f>IF(Måleindikator9=0,"",Måleindikator9)</f>
        <v/>
      </c>
      <c r="D22" s="79"/>
      <c r="E22" s="12" t="str">
        <f>IF(D22=0,"",IF('PLANLEGGE - Oppfølgingsplan'!D13&lt;'PLANLEGGE - Oppfølgingsplan'!E13,'REALISERE - Resultatoppfølging'!D22/'PLANLEGGE - Oppfølgingsplan'!E13,IF('PLANLEGGE - Oppfølgingsplan'!E13=0,('PLANLEGGE - Oppfølgingsplan'!D13-'REALISERE - Resultatoppfølging'!D22)/'PLANLEGGE - Oppfølgingsplan'!D13,'PLANLEGGE - Oppfølgingsplan'!E13/'REALISERE - Resultatoppfølging'!D22)))</f>
        <v/>
      </c>
      <c r="F22" s="168"/>
      <c r="G22" s="170"/>
      <c r="H22" s="87" t="str">
        <f>IF(Ansvarlig9=0,"",Ansvarlig9)</f>
        <v/>
      </c>
      <c r="I22" s="78"/>
    </row>
    <row r="23" spans="1:9" ht="24.75" customHeight="1" x14ac:dyDescent="0.25">
      <c r="A23" s="16"/>
      <c r="B23" s="79" t="str">
        <f>'KONSEPT - Gevinstanalyse'!B16</f>
        <v/>
      </c>
      <c r="C23" s="79" t="str">
        <f>IF(Måleindikator10=0,"",Måleindikator10)</f>
        <v/>
      </c>
      <c r="D23" s="79"/>
      <c r="E23" s="12" t="str">
        <f>IF(D23=0,"",IF('PLANLEGGE - Oppfølgingsplan'!D14&lt;'PLANLEGGE - Oppfølgingsplan'!E14,'REALISERE - Resultatoppfølging'!D23/'PLANLEGGE - Oppfølgingsplan'!E14,IF('PLANLEGGE - Oppfølgingsplan'!E14=0,('PLANLEGGE - Oppfølgingsplan'!D14-'REALISERE - Resultatoppfølging'!D23)/'PLANLEGGE - Oppfølgingsplan'!D14,'PLANLEGGE - Oppfølgingsplan'!E14/'REALISERE - Resultatoppfølging'!D23)))</f>
        <v/>
      </c>
      <c r="F23" s="168"/>
      <c r="G23" s="170"/>
      <c r="H23" s="87" t="str">
        <f>IF(Ansvarlig10=0,"",Ansvarlig10)</f>
        <v/>
      </c>
      <c r="I23" s="78"/>
    </row>
    <row r="24" spans="1:9" ht="24.75" customHeight="1" x14ac:dyDescent="0.25">
      <c r="A24" s="16"/>
      <c r="B24" s="79" t="str">
        <f>'KONSEPT - Gevinstanalyse'!B17</f>
        <v/>
      </c>
      <c r="C24" s="79" t="str">
        <f>IF(Måleindikator11=0,"",Måleindikator11)</f>
        <v/>
      </c>
      <c r="D24" s="79"/>
      <c r="E24" s="12" t="str">
        <f>IF(D24=0,"",IF('PLANLEGGE - Oppfølgingsplan'!D15&lt;'PLANLEGGE - Oppfølgingsplan'!E15,'REALISERE - Resultatoppfølging'!D24/'PLANLEGGE - Oppfølgingsplan'!E15,IF('PLANLEGGE - Oppfølgingsplan'!E15=0,('PLANLEGGE - Oppfølgingsplan'!D15-'REALISERE - Resultatoppfølging'!D24)/'PLANLEGGE - Oppfølgingsplan'!D15,'PLANLEGGE - Oppfølgingsplan'!E15/'REALISERE - Resultatoppfølging'!D24)))</f>
        <v/>
      </c>
      <c r="F24" s="168"/>
      <c r="G24" s="170"/>
      <c r="H24" s="87" t="str">
        <f>IF(Ansvarlig11=0,"",Ansvarlig11)</f>
        <v/>
      </c>
      <c r="I24" s="78"/>
    </row>
    <row r="25" spans="1:9" ht="24.75" customHeight="1" x14ac:dyDescent="0.25">
      <c r="A25" s="16"/>
      <c r="B25" s="79" t="str">
        <f>'KONSEPT - Gevinstanalyse'!B18</f>
        <v/>
      </c>
      <c r="C25" s="79" t="str">
        <f>IF(Måleindikator12=0,"",Måleindikator12)</f>
        <v/>
      </c>
      <c r="D25" s="79"/>
      <c r="E25" s="12" t="str">
        <f>IF(D25=0,"",IF('PLANLEGGE - Oppfølgingsplan'!D16&lt;'PLANLEGGE - Oppfølgingsplan'!E16,'REALISERE - Resultatoppfølging'!D25/'PLANLEGGE - Oppfølgingsplan'!E16,IF('PLANLEGGE - Oppfølgingsplan'!E16=0,('PLANLEGGE - Oppfølgingsplan'!D16-'REALISERE - Resultatoppfølging'!D25)/'PLANLEGGE - Oppfølgingsplan'!D16,'PLANLEGGE - Oppfølgingsplan'!E16/'REALISERE - Resultatoppfølging'!D25)))</f>
        <v/>
      </c>
      <c r="F25" s="168"/>
      <c r="G25" s="170"/>
      <c r="H25" s="87" t="str">
        <f>IF(Ansvarlig12=0,"",Ansvarlig12)</f>
        <v/>
      </c>
      <c r="I25" s="78"/>
    </row>
    <row r="26" spans="1:9" ht="24.75" customHeight="1" x14ac:dyDescent="0.25">
      <c r="A26" s="16"/>
      <c r="B26" s="79" t="str">
        <f>'KONSEPT - Gevinstanalyse'!B15</f>
        <v/>
      </c>
      <c r="C26" s="79" t="str">
        <f>IF(Måleindikator13=0,"",Måleindikator13)</f>
        <v/>
      </c>
      <c r="D26" s="79"/>
      <c r="E26" s="12" t="str">
        <f>IF(D26=0,"",IF('PLANLEGGE - Oppfølgingsplan'!D17&lt;'PLANLEGGE - Oppfølgingsplan'!E17,'REALISERE - Resultatoppfølging'!D26/'PLANLEGGE - Oppfølgingsplan'!E17,IF('PLANLEGGE - Oppfølgingsplan'!E17=0,('PLANLEGGE - Oppfølgingsplan'!D17-'REALISERE - Resultatoppfølging'!D26)/'PLANLEGGE - Oppfølgingsplan'!D17,'PLANLEGGE - Oppfølgingsplan'!E17/'REALISERE - Resultatoppfølging'!D26)))</f>
        <v/>
      </c>
      <c r="F26" s="168"/>
      <c r="G26" s="170"/>
      <c r="H26" s="87" t="str">
        <f>IF(Ansvarlig13=0,"",Ansvarlig13)</f>
        <v/>
      </c>
      <c r="I26" s="78"/>
    </row>
    <row r="27" spans="1:9" ht="24.75" customHeight="1" x14ac:dyDescent="0.25">
      <c r="A27" s="16"/>
      <c r="B27" s="79" t="str">
        <f>'KONSEPT - Gevinstanalyse'!B16</f>
        <v/>
      </c>
      <c r="C27" s="79" t="str">
        <f>IF(Måleindikator14=0,"",Måleindikator14)</f>
        <v/>
      </c>
      <c r="D27" s="79"/>
      <c r="E27" s="12" t="str">
        <f>IF(D27=0,"",IF('PLANLEGGE - Oppfølgingsplan'!D18&lt;'PLANLEGGE - Oppfølgingsplan'!E18,'REALISERE - Resultatoppfølging'!D27/'PLANLEGGE - Oppfølgingsplan'!E18,IF('PLANLEGGE - Oppfølgingsplan'!E18=0,('PLANLEGGE - Oppfølgingsplan'!D18-'REALISERE - Resultatoppfølging'!D27)/'PLANLEGGE - Oppfølgingsplan'!D18,'PLANLEGGE - Oppfølgingsplan'!E18/'REALISERE - Resultatoppfølging'!D27)))</f>
        <v/>
      </c>
      <c r="F27" s="168"/>
      <c r="G27" s="170"/>
      <c r="H27" s="87" t="str">
        <f>IF(Ansvarlig14=0,"",Ansvarlig14)</f>
        <v/>
      </c>
      <c r="I27" s="78"/>
    </row>
    <row r="28" spans="1:9" ht="3" customHeight="1" x14ac:dyDescent="0.25">
      <c r="A28" s="10"/>
      <c r="B28" s="93"/>
      <c r="C28" s="93"/>
      <c r="D28" s="93"/>
      <c r="E28" s="93"/>
      <c r="F28" s="14"/>
      <c r="G28" s="14"/>
      <c r="H28" s="14"/>
      <c r="I28" s="94"/>
    </row>
    <row r="29" spans="1:9" x14ac:dyDescent="0.25">
      <c r="A29" s="16"/>
      <c r="B29" s="211" t="s">
        <v>8</v>
      </c>
      <c r="C29" s="212"/>
      <c r="D29" s="212"/>
      <c r="E29" s="212"/>
      <c r="F29" s="212"/>
      <c r="G29" s="212"/>
      <c r="H29" s="213"/>
      <c r="I29" s="78"/>
    </row>
    <row r="30" spans="1:9" ht="24" x14ac:dyDescent="0.25">
      <c r="A30" s="16"/>
      <c r="B30" s="114" t="s">
        <v>114</v>
      </c>
      <c r="C30" s="179" t="s">
        <v>90</v>
      </c>
      <c r="D30" s="180"/>
      <c r="E30" s="180"/>
      <c r="F30" s="181"/>
      <c r="G30" s="123" t="s">
        <v>31</v>
      </c>
      <c r="H30" s="114" t="s">
        <v>32</v>
      </c>
      <c r="I30" s="78"/>
    </row>
    <row r="31" spans="1:9" ht="24.75" customHeight="1" x14ac:dyDescent="0.25">
      <c r="A31" s="16"/>
      <c r="B31" s="79" t="str">
        <f>B14</f>
        <v/>
      </c>
      <c r="C31" s="208"/>
      <c r="D31" s="209"/>
      <c r="E31" s="209"/>
      <c r="F31" s="210"/>
      <c r="G31" s="120"/>
      <c r="H31" s="121"/>
      <c r="I31" s="78"/>
    </row>
    <row r="32" spans="1:9" ht="24.75" customHeight="1" x14ac:dyDescent="0.25">
      <c r="A32" s="16"/>
      <c r="B32" s="79" t="str">
        <f t="shared" ref="B32:B44" si="0">B15</f>
        <v/>
      </c>
      <c r="C32" s="208"/>
      <c r="D32" s="209"/>
      <c r="E32" s="209"/>
      <c r="F32" s="210"/>
      <c r="G32" s="119"/>
      <c r="H32" s="121"/>
      <c r="I32" s="78"/>
    </row>
    <row r="33" spans="1:9" ht="24.75" customHeight="1" x14ac:dyDescent="0.25">
      <c r="A33" s="16"/>
      <c r="B33" s="79" t="str">
        <f t="shared" si="0"/>
        <v/>
      </c>
      <c r="C33" s="208"/>
      <c r="D33" s="209"/>
      <c r="E33" s="209"/>
      <c r="F33" s="210"/>
      <c r="G33" s="119"/>
      <c r="H33" s="121"/>
      <c r="I33" s="78"/>
    </row>
    <row r="34" spans="1:9" ht="24.75" customHeight="1" x14ac:dyDescent="0.25">
      <c r="A34" s="16"/>
      <c r="B34" s="79" t="str">
        <f t="shared" si="0"/>
        <v/>
      </c>
      <c r="C34" s="208"/>
      <c r="D34" s="209"/>
      <c r="E34" s="209"/>
      <c r="F34" s="210"/>
      <c r="G34" s="119"/>
      <c r="H34" s="121"/>
      <c r="I34" s="78"/>
    </row>
    <row r="35" spans="1:9" ht="24.75" customHeight="1" x14ac:dyDescent="0.25">
      <c r="A35" s="16"/>
      <c r="B35" s="79" t="str">
        <f t="shared" si="0"/>
        <v/>
      </c>
      <c r="C35" s="208"/>
      <c r="D35" s="209"/>
      <c r="E35" s="209"/>
      <c r="F35" s="210"/>
      <c r="G35" s="119"/>
      <c r="H35" s="121"/>
      <c r="I35" s="78"/>
    </row>
    <row r="36" spans="1:9" ht="24.75" customHeight="1" x14ac:dyDescent="0.25">
      <c r="A36" s="16"/>
      <c r="B36" s="79" t="str">
        <f t="shared" si="0"/>
        <v/>
      </c>
      <c r="C36" s="208"/>
      <c r="D36" s="209"/>
      <c r="E36" s="209"/>
      <c r="F36" s="210"/>
      <c r="G36" s="119"/>
      <c r="H36" s="121"/>
      <c r="I36" s="78"/>
    </row>
    <row r="37" spans="1:9" ht="24.75" customHeight="1" x14ac:dyDescent="0.25">
      <c r="A37" s="16"/>
      <c r="B37" s="79" t="str">
        <f t="shared" si="0"/>
        <v/>
      </c>
      <c r="C37" s="208"/>
      <c r="D37" s="209"/>
      <c r="E37" s="209"/>
      <c r="F37" s="210"/>
      <c r="G37" s="119"/>
      <c r="H37" s="121"/>
      <c r="I37" s="78"/>
    </row>
    <row r="38" spans="1:9" ht="24.75" customHeight="1" x14ac:dyDescent="0.25">
      <c r="A38" s="16"/>
      <c r="B38" s="79" t="str">
        <f t="shared" si="0"/>
        <v/>
      </c>
      <c r="C38" s="208"/>
      <c r="D38" s="209"/>
      <c r="E38" s="209"/>
      <c r="F38" s="210"/>
      <c r="G38" s="119"/>
      <c r="H38" s="121"/>
      <c r="I38" s="78"/>
    </row>
    <row r="39" spans="1:9" ht="24.75" customHeight="1" x14ac:dyDescent="0.25">
      <c r="A39" s="16"/>
      <c r="B39" s="79" t="str">
        <f t="shared" si="0"/>
        <v/>
      </c>
      <c r="C39" s="208"/>
      <c r="D39" s="209"/>
      <c r="E39" s="209"/>
      <c r="F39" s="210"/>
      <c r="G39" s="119"/>
      <c r="H39" s="121"/>
      <c r="I39" s="78"/>
    </row>
    <row r="40" spans="1:9" ht="24.75" customHeight="1" x14ac:dyDescent="0.25">
      <c r="A40" s="16"/>
      <c r="B40" s="79" t="str">
        <f t="shared" si="0"/>
        <v/>
      </c>
      <c r="C40" s="208"/>
      <c r="D40" s="209"/>
      <c r="E40" s="209"/>
      <c r="F40" s="210"/>
      <c r="G40" s="119"/>
      <c r="H40" s="121"/>
      <c r="I40" s="78"/>
    </row>
    <row r="41" spans="1:9" ht="24.75" customHeight="1" x14ac:dyDescent="0.25">
      <c r="A41" s="16"/>
      <c r="B41" s="79" t="str">
        <f t="shared" si="0"/>
        <v/>
      </c>
      <c r="C41" s="208"/>
      <c r="D41" s="209"/>
      <c r="E41" s="209"/>
      <c r="F41" s="210"/>
      <c r="G41" s="119"/>
      <c r="H41" s="121"/>
      <c r="I41" s="78"/>
    </row>
    <row r="42" spans="1:9" ht="24.75" customHeight="1" x14ac:dyDescent="0.25">
      <c r="A42" s="16"/>
      <c r="B42" s="79" t="str">
        <f t="shared" si="0"/>
        <v/>
      </c>
      <c r="C42" s="208"/>
      <c r="D42" s="209"/>
      <c r="E42" s="209"/>
      <c r="F42" s="210"/>
      <c r="G42" s="119"/>
      <c r="H42" s="121"/>
      <c r="I42" s="78"/>
    </row>
    <row r="43" spans="1:9" ht="24.75" customHeight="1" x14ac:dyDescent="0.25">
      <c r="A43" s="16"/>
      <c r="B43" s="79" t="str">
        <f t="shared" si="0"/>
        <v/>
      </c>
      <c r="C43" s="208"/>
      <c r="D43" s="209"/>
      <c r="E43" s="209"/>
      <c r="F43" s="210"/>
      <c r="G43" s="119"/>
      <c r="H43" s="121"/>
      <c r="I43" s="78"/>
    </row>
    <row r="44" spans="1:9" ht="24.75" customHeight="1" x14ac:dyDescent="0.25">
      <c r="A44" s="16"/>
      <c r="B44" s="79" t="str">
        <f t="shared" si="0"/>
        <v/>
      </c>
      <c r="C44" s="208"/>
      <c r="D44" s="209"/>
      <c r="E44" s="209"/>
      <c r="F44" s="210"/>
      <c r="G44" s="119"/>
      <c r="H44" s="121"/>
      <c r="I44" s="78"/>
    </row>
    <row r="45" spans="1:9" ht="3" customHeight="1" x14ac:dyDescent="0.25">
      <c r="A45" s="90"/>
      <c r="B45" s="96"/>
      <c r="C45" s="96"/>
      <c r="D45" s="96"/>
      <c r="E45" s="91"/>
      <c r="F45" s="91"/>
      <c r="G45" s="91"/>
      <c r="H45" s="91"/>
      <c r="I45" s="97"/>
    </row>
  </sheetData>
  <mergeCells count="42">
    <mergeCell ref="B29:H29"/>
    <mergeCell ref="B8:H8"/>
    <mergeCell ref="B5:H5"/>
    <mergeCell ref="B7:D7"/>
    <mergeCell ref="B6:D6"/>
    <mergeCell ref="E7:H7"/>
    <mergeCell ref="E6:H6"/>
    <mergeCell ref="B12:H12"/>
    <mergeCell ref="E9:H9"/>
    <mergeCell ref="B9:D9"/>
    <mergeCell ref="B10:D10"/>
    <mergeCell ref="E10:H10"/>
    <mergeCell ref="F13:G13"/>
    <mergeCell ref="F14:G14"/>
    <mergeCell ref="F15:G15"/>
    <mergeCell ref="F16:G16"/>
    <mergeCell ref="C40:F40"/>
    <mergeCell ref="C41:F41"/>
    <mergeCell ref="C42:F42"/>
    <mergeCell ref="C43:F43"/>
    <mergeCell ref="C44:F44"/>
    <mergeCell ref="C35:F35"/>
    <mergeCell ref="C36:F36"/>
    <mergeCell ref="C37:F37"/>
    <mergeCell ref="C38:F38"/>
    <mergeCell ref="C39:F39"/>
    <mergeCell ref="C30:F30"/>
    <mergeCell ref="C31:F31"/>
    <mergeCell ref="C32:F32"/>
    <mergeCell ref="C33:F33"/>
    <mergeCell ref="C34:F34"/>
    <mergeCell ref="F17:G17"/>
    <mergeCell ref="F18:G18"/>
    <mergeCell ref="F19:G19"/>
    <mergeCell ref="F20:G20"/>
    <mergeCell ref="F21:G21"/>
    <mergeCell ref="F27:G27"/>
    <mergeCell ref="F22:G22"/>
    <mergeCell ref="F23:G23"/>
    <mergeCell ref="F24:G24"/>
    <mergeCell ref="F25:G25"/>
    <mergeCell ref="F26:G26"/>
  </mergeCells>
  <conditionalFormatting sqref="E14:E18">
    <cfRule type="dataBar" priority="3">
      <dataBar>
        <cfvo type="num" val="0"/>
        <cfvo type="num" val="1"/>
        <color rgb="FF638EC6"/>
      </dataBar>
      <extLst>
        <ext xmlns:x14="http://schemas.microsoft.com/office/spreadsheetml/2009/9/main" uri="{B025F937-C7B1-47D3-B67F-A62EFF666E3E}">
          <x14:id>{11FDAB14-5E96-44A2-9C89-A5D3B0C6E89D}</x14:id>
        </ext>
      </extLst>
    </cfRule>
  </conditionalFormatting>
  <conditionalFormatting sqref="E19:E27">
    <cfRule type="dataBar" priority="1">
      <dataBar>
        <cfvo type="num" val="0"/>
        <cfvo type="num" val="1"/>
        <color rgb="FF638EC6"/>
      </dataBar>
      <extLst>
        <ext xmlns:x14="http://schemas.microsoft.com/office/spreadsheetml/2009/9/main" uri="{B025F937-C7B1-47D3-B67F-A62EFF666E3E}">
          <x14:id>{0DEAF829-F776-48EB-9D8C-364470B0E053}</x14:id>
        </ext>
      </extLst>
    </cfRule>
  </conditionalFormatting>
  <pageMargins left="0.7" right="0.7" top="0.75" bottom="0.75" header="0.3" footer="0.3"/>
  <pageSetup paperSize="9" orientation="landscape" verticalDpi="0" r:id="rId1"/>
  <headerFooter>
    <oddHeader>&amp;L&amp;G&amp;C&amp;"-,Bold"GEVINSTREALISERINGSVERKTØY&amp;R&amp;"-,Italic"&amp;K00-048Bør leses av: Rådmann, Tjenesteeier, 
Enhetsleder, Gevinstansvarlig</oddHeader>
    <oddFooter>&amp;C&amp;"-,Italic"&amp;8Utarbeidet av KommIT i samarbeid med kommunene Bærum, Bergen, Lyngdal  og Aust-Agder fylkeskommune samt Universitetet i Agder</oddFooter>
  </headerFooter>
  <drawing r:id="rId2"/>
  <legacyDrawingHF r:id="rId3"/>
  <extLst>
    <ext xmlns:x14="http://schemas.microsoft.com/office/spreadsheetml/2009/9/main" uri="{78C0D931-6437-407d-A8EE-F0AAD7539E65}">
      <x14:conditionalFormattings>
        <x14:conditionalFormatting xmlns:xm="http://schemas.microsoft.com/office/excel/2006/main">
          <x14:cfRule type="dataBar" id="{11FDAB14-5E96-44A2-9C89-A5D3B0C6E89D}">
            <x14:dataBar minLength="0" maxLength="100" border="1" negativeBarBorderColorSameAsPositive="0">
              <x14:cfvo type="num">
                <xm:f>0</xm:f>
              </x14:cfvo>
              <x14:cfvo type="num">
                <xm:f>1</xm:f>
              </x14:cfvo>
              <x14:borderColor rgb="FF638EC6"/>
              <x14:negativeFillColor rgb="FFFF0000"/>
              <x14:negativeBorderColor rgb="FFFF0000"/>
              <x14:axisColor rgb="FF000000"/>
            </x14:dataBar>
          </x14:cfRule>
          <xm:sqref>E14:E18</xm:sqref>
        </x14:conditionalFormatting>
        <x14:conditionalFormatting xmlns:xm="http://schemas.microsoft.com/office/excel/2006/main">
          <x14:cfRule type="dataBar" id="{0DEAF829-F776-48EB-9D8C-364470B0E053}">
            <x14:dataBar minLength="0" maxLength="100" border="1" negativeBarBorderColorSameAsPositive="0">
              <x14:cfvo type="num">
                <xm:f>0</xm:f>
              </x14:cfvo>
              <x14:cfvo type="num">
                <xm:f>1</xm:f>
              </x14:cfvo>
              <x14:borderColor rgb="FF638EC6"/>
              <x14:negativeFillColor rgb="FFFF0000"/>
              <x14:negativeBorderColor rgb="FFFF0000"/>
              <x14:axisColor rgb="FF000000"/>
            </x14:dataBar>
          </x14:cfRule>
          <xm:sqref>E19:E27</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election activeCell="B5" sqref="B5"/>
    </sheetView>
  </sheetViews>
  <sheetFormatPr defaultRowHeight="15" x14ac:dyDescent="0.25"/>
  <cols>
    <col min="1" max="1" width="18.5703125" bestFit="1" customWidth="1"/>
    <col min="2" max="5" width="7.42578125" customWidth="1"/>
  </cols>
  <sheetData>
    <row r="1" spans="1:5" s="106" customFormat="1" x14ac:dyDescent="0.25">
      <c r="A1" s="105" t="s">
        <v>3</v>
      </c>
    </row>
    <row r="3" spans="1:5" x14ac:dyDescent="0.25">
      <c r="A3" s="9" t="s">
        <v>2</v>
      </c>
      <c r="B3" s="8">
        <v>2</v>
      </c>
      <c r="C3" s="8">
        <v>3</v>
      </c>
      <c r="D3" s="8">
        <v>4</v>
      </c>
      <c r="E3" s="8">
        <v>5</v>
      </c>
    </row>
    <row r="4" spans="1:5" x14ac:dyDescent="0.25">
      <c r="A4" s="9" t="s">
        <v>3</v>
      </c>
      <c r="B4" s="8">
        <f>1/((1+'KONSEPT - Gevinstanalyse'!$H$26)^(B3-1))</f>
        <v>1</v>
      </c>
      <c r="C4" s="8">
        <f>1/((1+'KONSEPT - Gevinstanalyse'!$H$26)^(C3-1))</f>
        <v>1</v>
      </c>
      <c r="D4" s="8">
        <f>1/((1+'KONSEPT - Gevinstanalyse'!$H$26)^(D3-1))</f>
        <v>1</v>
      </c>
      <c r="E4" s="8">
        <f>1/((1+'KONSEPT - Gevinstanalyse'!$H$26)^(E3-1))</f>
        <v>1</v>
      </c>
    </row>
    <row r="5" spans="1:5" x14ac:dyDescent="0.25">
      <c r="A5" s="9" t="s">
        <v>12</v>
      </c>
      <c r="B5" s="8">
        <f>(SUMIF('KONSEPT - Gevinstanalyse'!$C$7:$C$20,"Direkte (økonomiske - NOK)",'KONSEPT - Gevinstanalyse'!D7:D20)-'KONSEPT - Gevinstanalyse'!D26)*støtteark!B4</f>
        <v>0</v>
      </c>
      <c r="C5" s="8">
        <f>(SUMIF('KONSEPT - Gevinstanalyse'!$C$7:$C$20,"Direkte (økonomiske - NOK)",'KONSEPT - Gevinstanalyse'!E7:E20)-'KONSEPT - Gevinstanalyse'!E26)*støtteark!C4</f>
        <v>0</v>
      </c>
      <c r="D5" s="8">
        <f>(SUMIF('KONSEPT - Gevinstanalyse'!$C$7:$C$20,"Direkte (økonomiske - NOK)",'KONSEPT - Gevinstanalyse'!F7:F20)-'KONSEPT - Gevinstanalyse'!F26)*støtteark!D4</f>
        <v>0</v>
      </c>
      <c r="E5" s="8">
        <f>(SUMIF('KONSEPT - Gevinstanalyse'!$C$7:$C$20,"Direkte (økonomiske - NOK)",'KONSEPT - Gevinstanalyse'!G7:G20)-'KONSEPT - Gevinstanalyse'!G26)*støtteark!E4</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view="pageLayout" zoomScale="85" zoomScaleNormal="100" zoomScalePageLayoutView="85" workbookViewId="0">
      <selection activeCell="A5" sqref="A5:C5"/>
    </sheetView>
  </sheetViews>
  <sheetFormatPr defaultRowHeight="15" x14ac:dyDescent="0.25"/>
  <cols>
    <col min="1" max="1" width="38" style="7" customWidth="1"/>
    <col min="2" max="2" width="51.140625" style="7" customWidth="1"/>
    <col min="3" max="3" width="41" style="7" customWidth="1"/>
    <col min="4" max="16384" width="9.140625" style="3"/>
  </cols>
  <sheetData>
    <row r="1" spans="1:3" ht="26.25" x14ac:dyDescent="0.4">
      <c r="A1" s="6" t="s">
        <v>93</v>
      </c>
      <c r="B1"/>
      <c r="C1"/>
    </row>
    <row r="2" spans="1:3" ht="4.5" customHeight="1" x14ac:dyDescent="0.25">
      <c r="A2" s="2"/>
      <c r="B2" s="2"/>
      <c r="C2" s="2"/>
    </row>
    <row r="3" spans="1:3" ht="3" customHeight="1" x14ac:dyDescent="0.25"/>
    <row r="4" spans="1:3" ht="29.25" customHeight="1" x14ac:dyDescent="0.25">
      <c r="A4" s="128" t="s">
        <v>94</v>
      </c>
      <c r="B4" s="128"/>
      <c r="C4" s="128"/>
    </row>
    <row r="5" spans="1:3" s="122" customFormat="1" ht="19.5" customHeight="1" x14ac:dyDescent="0.25">
      <c r="A5" s="127" t="s">
        <v>103</v>
      </c>
      <c r="B5" s="127"/>
      <c r="C5" s="127"/>
    </row>
  </sheetData>
  <mergeCells count="2">
    <mergeCell ref="A5:C5"/>
    <mergeCell ref="A4:C4"/>
  </mergeCells>
  <pageMargins left="0.7" right="0.77083333333333337" top="0.75" bottom="0.75" header="0.3" footer="0.3"/>
  <pageSetup paperSize="9" orientation="landscape" verticalDpi="0" r:id="rId1"/>
  <headerFooter>
    <oddHeader>&amp;L&amp;G&amp;C&amp;"-,Bold"GEVINSTREALISERINGSVERKTØY</oddHeader>
    <oddFooter>&amp;C&amp;"-,Italic"&amp;8Utarbeidet av KommIT i samarbeid med kommunene Bærum, Bergen, Lyngdal  og Aust-Agder fylkeskommune samt Universitetet i Agder</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view="pageLayout" zoomScale="85" zoomScaleNormal="100" zoomScalePageLayoutView="85" workbookViewId="0">
      <selection activeCell="A5" sqref="A5"/>
    </sheetView>
  </sheetViews>
  <sheetFormatPr defaultRowHeight="15" x14ac:dyDescent="0.25"/>
  <cols>
    <col min="1" max="1" width="46.42578125" style="7" customWidth="1"/>
    <col min="2" max="2" width="35" style="7" bestFit="1" customWidth="1"/>
    <col min="3" max="3" width="48.85546875" style="3" customWidth="1"/>
    <col min="4" max="16384" width="9.140625" style="3"/>
  </cols>
  <sheetData>
    <row r="1" spans="1:3" ht="26.25" x14ac:dyDescent="0.4">
      <c r="A1" s="6" t="str">
        <f>"Interessentliste - "&amp; Forside!B4</f>
        <v xml:space="preserve">Interessentliste - </v>
      </c>
      <c r="B1" s="6"/>
    </row>
    <row r="2" spans="1:3" ht="4.5" customHeight="1" x14ac:dyDescent="0.25">
      <c r="A2" s="2"/>
      <c r="B2" s="2"/>
      <c r="C2" s="2"/>
    </row>
    <row r="3" spans="1:3" ht="3" customHeight="1" x14ac:dyDescent="0.25">
      <c r="A3" s="126"/>
      <c r="B3"/>
    </row>
    <row r="4" spans="1:3" s="7" customFormat="1" ht="25.5" x14ac:dyDescent="0.25">
      <c r="A4" s="46" t="s">
        <v>23</v>
      </c>
      <c r="B4" s="46" t="s">
        <v>104</v>
      </c>
      <c r="C4" s="46" t="s">
        <v>82</v>
      </c>
    </row>
    <row r="5" spans="1:3" x14ac:dyDescent="0.25">
      <c r="A5" s="100"/>
      <c r="B5" s="100"/>
      <c r="C5" s="100"/>
    </row>
    <row r="6" spans="1:3" x14ac:dyDescent="0.25">
      <c r="A6" s="100"/>
      <c r="B6" s="100"/>
      <c r="C6" s="100"/>
    </row>
    <row r="7" spans="1:3" x14ac:dyDescent="0.25">
      <c r="A7" s="100"/>
      <c r="B7" s="100"/>
      <c r="C7" s="100"/>
    </row>
    <row r="8" spans="1:3" x14ac:dyDescent="0.25">
      <c r="A8" s="100"/>
      <c r="B8" s="100"/>
      <c r="C8" s="100"/>
    </row>
    <row r="9" spans="1:3" x14ac:dyDescent="0.25">
      <c r="A9" s="100"/>
      <c r="B9" s="100"/>
      <c r="C9" s="100"/>
    </row>
    <row r="10" spans="1:3" x14ac:dyDescent="0.25">
      <c r="A10" s="100"/>
      <c r="B10" s="100"/>
      <c r="C10" s="100"/>
    </row>
    <row r="11" spans="1:3" x14ac:dyDescent="0.25">
      <c r="A11" s="100"/>
      <c r="B11" s="100"/>
      <c r="C11" s="100"/>
    </row>
    <row r="12" spans="1:3" x14ac:dyDescent="0.25">
      <c r="A12" s="100"/>
      <c r="B12" s="100"/>
      <c r="C12" s="100"/>
    </row>
    <row r="13" spans="1:3" x14ac:dyDescent="0.25">
      <c r="A13" s="100"/>
      <c r="B13" s="100"/>
      <c r="C13" s="100"/>
    </row>
    <row r="14" spans="1:3" x14ac:dyDescent="0.25">
      <c r="A14" s="100"/>
      <c r="B14" s="100"/>
      <c r="C14" s="100"/>
    </row>
    <row r="15" spans="1:3" x14ac:dyDescent="0.25">
      <c r="A15" s="100"/>
      <c r="B15" s="100"/>
      <c r="C15" s="100"/>
    </row>
    <row r="16" spans="1:3" x14ac:dyDescent="0.25">
      <c r="A16" s="100"/>
      <c r="B16" s="100"/>
      <c r="C16" s="100"/>
    </row>
    <row r="17" spans="1:3" x14ac:dyDescent="0.25">
      <c r="A17" s="100"/>
      <c r="B17" s="100"/>
      <c r="C17" s="100"/>
    </row>
    <row r="18" spans="1:3" x14ac:dyDescent="0.25">
      <c r="A18" s="100"/>
      <c r="B18" s="100"/>
      <c r="C18" s="100"/>
    </row>
    <row r="19" spans="1:3" x14ac:dyDescent="0.25">
      <c r="A19" s="100"/>
      <c r="B19" s="100"/>
      <c r="C19" s="100"/>
    </row>
  </sheetData>
  <dataValidations disablePrompts="1" count="1">
    <dataValidation type="list" allowBlank="1" showInputMessage="1" showErrorMessage="1" sqref="B5:B19">
      <formula1>"Intervjue,Invitere til gevinstworkshop,Holde informert,Involvere senere,Ikke involvere"</formula1>
    </dataValidation>
  </dataValidations>
  <pageMargins left="0.7" right="0.77083333333333337" top="0.75" bottom="0.75" header="0.3" footer="0.3"/>
  <pageSetup paperSize="9" orientation="landscape" r:id="rId1"/>
  <headerFooter>
    <oddHeader>&amp;L&amp;G&amp;C&amp;"-,Bold"GEVINSTREALISERINGSVERKTØY&amp;R&amp;"-,Italic"&amp;K00-041Bør leses av: Tjenesteier, 
Enhetsleder, Prosesseiere</oddHeader>
    <oddFooter>&amp;C&amp;"-,Italic"&amp;8Utarbeidet av KommIT i samarbeid med kommunene Bærum, Bergen, Lyngdal  og Aust-Agder fylkeskommune samt Universitetet i Agder</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showGridLines="0" view="pageLayout" zoomScale="85" zoomScaleNormal="100" zoomScalePageLayoutView="85" workbookViewId="0">
      <selection activeCell="B5" sqref="B5"/>
    </sheetView>
  </sheetViews>
  <sheetFormatPr defaultRowHeight="15" x14ac:dyDescent="0.25"/>
  <cols>
    <col min="1" max="1" width="13.5703125" style="7" customWidth="1"/>
    <col min="2" max="2" width="114.42578125" style="7" customWidth="1"/>
    <col min="3" max="16384" width="9.140625" style="3"/>
  </cols>
  <sheetData>
    <row r="1" spans="1:16" ht="26.25" x14ac:dyDescent="0.4">
      <c r="A1" s="6" t="str">
        <f>"Prosessanalyse (1) - "&amp; Forside!B4</f>
        <v xml:space="preserve">Prosessanalyse (1) - </v>
      </c>
      <c r="B1"/>
    </row>
    <row r="2" spans="1:16" ht="4.5" customHeight="1" x14ac:dyDescent="0.25">
      <c r="A2" s="2"/>
      <c r="B2" s="2"/>
    </row>
    <row r="3" spans="1:16" ht="2.25" customHeight="1" x14ac:dyDescent="0.25">
      <c r="A3"/>
      <c r="B3"/>
    </row>
    <row r="4" spans="1:16" ht="26.25" customHeight="1" x14ac:dyDescent="0.25">
      <c r="A4" s="132" t="s">
        <v>106</v>
      </c>
      <c r="B4" s="132"/>
    </row>
    <row r="5" spans="1:16" ht="14.25" customHeight="1" x14ac:dyDescent="0.25">
      <c r="A5" s="108" t="s">
        <v>67</v>
      </c>
      <c r="B5" s="110"/>
    </row>
    <row r="6" spans="1:16" s="7" customFormat="1" ht="17.25" customHeight="1" x14ac:dyDescent="0.25">
      <c r="A6" s="133" t="s">
        <v>70</v>
      </c>
      <c r="B6" s="134"/>
    </row>
    <row r="7" spans="1:16" ht="13.5" customHeight="1" x14ac:dyDescent="0.25">
      <c r="A7" s="109" t="s">
        <v>68</v>
      </c>
      <c r="B7" s="109" t="s">
        <v>69</v>
      </c>
    </row>
    <row r="8" spans="1:16" ht="57" customHeight="1" x14ac:dyDescent="0.25">
      <c r="A8" s="102"/>
      <c r="B8" s="103"/>
      <c r="C8" s="129"/>
      <c r="D8" s="130"/>
      <c r="E8" s="130"/>
      <c r="F8" s="130"/>
      <c r="G8" s="130"/>
      <c r="H8" s="130"/>
      <c r="I8" s="130"/>
      <c r="J8" s="130"/>
      <c r="K8" s="130"/>
      <c r="L8" s="130"/>
      <c r="M8" s="130"/>
      <c r="N8" s="130"/>
      <c r="O8" s="130"/>
      <c r="P8" s="131"/>
    </row>
    <row r="9" spans="1:16" ht="57" customHeight="1" x14ac:dyDescent="0.25">
      <c r="A9" s="102"/>
      <c r="B9" s="103"/>
      <c r="C9" s="129"/>
      <c r="D9" s="130"/>
      <c r="E9" s="130"/>
      <c r="F9" s="130"/>
      <c r="G9" s="130"/>
      <c r="H9" s="130"/>
      <c r="I9" s="130"/>
      <c r="J9" s="130"/>
      <c r="K9" s="130"/>
      <c r="L9" s="130"/>
      <c r="M9" s="130"/>
      <c r="N9" s="130"/>
      <c r="O9" s="130"/>
      <c r="P9" s="131"/>
    </row>
    <row r="10" spans="1:16" ht="57" customHeight="1" x14ac:dyDescent="0.25">
      <c r="A10" s="102"/>
      <c r="B10" s="103"/>
      <c r="C10" s="129"/>
      <c r="D10" s="130"/>
      <c r="E10" s="130"/>
      <c r="F10" s="130"/>
      <c r="G10" s="130"/>
      <c r="H10" s="130"/>
      <c r="I10" s="130"/>
      <c r="J10" s="130"/>
      <c r="K10" s="130"/>
      <c r="L10" s="130"/>
      <c r="M10" s="130"/>
      <c r="N10" s="130"/>
      <c r="O10" s="130"/>
      <c r="P10" s="131"/>
    </row>
    <row r="11" spans="1:16" ht="57" customHeight="1" x14ac:dyDescent="0.25">
      <c r="A11" s="102"/>
      <c r="B11" s="103"/>
      <c r="C11" s="129"/>
      <c r="D11" s="130"/>
      <c r="E11" s="130"/>
      <c r="F11" s="130"/>
      <c r="G11" s="130"/>
      <c r="H11" s="130"/>
      <c r="I11" s="130"/>
      <c r="J11" s="130"/>
      <c r="K11" s="130"/>
      <c r="L11" s="130"/>
      <c r="M11" s="130"/>
      <c r="N11" s="130"/>
      <c r="O11" s="130"/>
      <c r="P11" s="131"/>
    </row>
    <row r="12" spans="1:16" ht="57" customHeight="1" x14ac:dyDescent="0.25">
      <c r="A12" s="102"/>
      <c r="B12" s="103"/>
      <c r="C12" s="129"/>
      <c r="D12" s="130"/>
      <c r="E12" s="130"/>
      <c r="F12" s="130"/>
      <c r="G12" s="130"/>
      <c r="H12" s="130"/>
      <c r="I12" s="130"/>
      <c r="J12" s="130"/>
      <c r="K12" s="130"/>
      <c r="L12" s="130"/>
      <c r="M12" s="130"/>
      <c r="N12" s="130"/>
      <c r="O12" s="130"/>
      <c r="P12" s="131"/>
    </row>
    <row r="13" spans="1:16" ht="57" customHeight="1" x14ac:dyDescent="0.25">
      <c r="A13" s="102"/>
      <c r="B13" s="103"/>
      <c r="C13" s="129"/>
      <c r="D13" s="130"/>
      <c r="E13" s="130"/>
      <c r="F13" s="130"/>
      <c r="G13" s="130"/>
      <c r="H13" s="130"/>
      <c r="I13" s="130"/>
      <c r="J13" s="130"/>
      <c r="K13" s="130"/>
      <c r="L13" s="130"/>
      <c r="M13" s="130"/>
      <c r="N13" s="130"/>
      <c r="O13" s="130"/>
      <c r="P13" s="131"/>
    </row>
    <row r="14" spans="1:16" ht="57" customHeight="1" x14ac:dyDescent="0.25">
      <c r="A14" s="102"/>
      <c r="B14" s="103"/>
      <c r="C14" s="129"/>
      <c r="D14" s="130"/>
      <c r="E14" s="130"/>
      <c r="F14" s="130"/>
      <c r="G14" s="130"/>
      <c r="H14" s="130"/>
      <c r="I14" s="130"/>
      <c r="J14" s="130"/>
      <c r="K14" s="130"/>
      <c r="L14" s="130"/>
      <c r="M14" s="130"/>
      <c r="N14" s="130"/>
      <c r="O14" s="130"/>
      <c r="P14" s="131"/>
    </row>
  </sheetData>
  <mergeCells count="9">
    <mergeCell ref="C14:P14"/>
    <mergeCell ref="A4:B4"/>
    <mergeCell ref="C12:P12"/>
    <mergeCell ref="C13:P13"/>
    <mergeCell ref="A6:B6"/>
    <mergeCell ref="C8:P8"/>
    <mergeCell ref="C9:P9"/>
    <mergeCell ref="C10:P10"/>
    <mergeCell ref="C11:P11"/>
  </mergeCells>
  <pageMargins left="0.7" right="0.77083333333333337" top="0.75" bottom="0.75" header="0.3" footer="0.3"/>
  <pageSetup paperSize="9" orientation="landscape" r:id="rId1"/>
  <headerFooter>
    <oddHeader xml:space="preserve">&amp;L&amp;G&amp;C&amp;"-,Bold"GEVINSTREALISERINGSVERKTØY&amp;R&amp;"-,Italic"&amp;K00-037Bør leses av: Tjenesteeier, Enhetsleder, 
Fagpersoner, Prosesseiere, IKT-avdeling </oddHeader>
    <oddFooter>&amp;C&amp;"-,Italic"&amp;8Utarbeidet av KommIT i samarbeid med kommunene Bærum, Bergen, Lyngdal  og Aust-Agder fylkeskommune samt Universitetet i Agder</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showGridLines="0" view="pageLayout" zoomScale="85" zoomScaleNormal="100" zoomScalePageLayoutView="85" workbookViewId="0">
      <selection activeCell="B5" sqref="B5"/>
    </sheetView>
  </sheetViews>
  <sheetFormatPr defaultRowHeight="15" x14ac:dyDescent="0.25"/>
  <cols>
    <col min="1" max="1" width="13.5703125" style="7" customWidth="1"/>
    <col min="2" max="2" width="114.42578125" style="7" customWidth="1"/>
    <col min="3" max="16384" width="9.140625" style="3"/>
  </cols>
  <sheetData>
    <row r="1" spans="1:16" ht="26.25" x14ac:dyDescent="0.4">
      <c r="A1" s="6" t="str">
        <f>"Prosessanalyse (2) - "&amp; Forside!B4</f>
        <v xml:space="preserve">Prosessanalyse (2) - </v>
      </c>
      <c r="B1"/>
    </row>
    <row r="2" spans="1:16" ht="4.5" customHeight="1" x14ac:dyDescent="0.25">
      <c r="A2" s="2"/>
      <c r="B2" s="2"/>
    </row>
    <row r="3" spans="1:16" ht="2.25" customHeight="1" x14ac:dyDescent="0.25">
      <c r="A3"/>
      <c r="B3"/>
    </row>
    <row r="4" spans="1:16" ht="26.25" customHeight="1" x14ac:dyDescent="0.25">
      <c r="A4" s="132" t="s">
        <v>105</v>
      </c>
      <c r="B4" s="132"/>
    </row>
    <row r="5" spans="1:16" ht="14.25" customHeight="1" x14ac:dyDescent="0.25">
      <c r="A5" s="108" t="s">
        <v>67</v>
      </c>
      <c r="B5" s="110"/>
    </row>
    <row r="6" spans="1:16" s="7" customFormat="1" ht="17.25" customHeight="1" x14ac:dyDescent="0.25">
      <c r="A6" s="133" t="s">
        <v>71</v>
      </c>
      <c r="B6" s="134"/>
    </row>
    <row r="7" spans="1:16" ht="13.5" customHeight="1" x14ac:dyDescent="0.25">
      <c r="A7" s="109" t="s">
        <v>68</v>
      </c>
      <c r="B7" s="109" t="s">
        <v>69</v>
      </c>
    </row>
    <row r="8" spans="1:16" ht="57" customHeight="1" x14ac:dyDescent="0.25">
      <c r="A8" s="102"/>
      <c r="B8" s="103"/>
      <c r="C8" s="129"/>
      <c r="D8" s="130"/>
      <c r="E8" s="130"/>
      <c r="F8" s="130"/>
      <c r="G8" s="130"/>
      <c r="H8" s="130"/>
      <c r="I8" s="130"/>
      <c r="J8" s="130"/>
      <c r="K8" s="130"/>
      <c r="L8" s="130"/>
      <c r="M8" s="130"/>
      <c r="N8" s="130"/>
      <c r="O8" s="130"/>
      <c r="P8" s="131"/>
    </row>
    <row r="9" spans="1:16" ht="57" customHeight="1" x14ac:dyDescent="0.25">
      <c r="A9" s="102"/>
      <c r="B9" s="103"/>
      <c r="C9" s="129"/>
      <c r="D9" s="130"/>
      <c r="E9" s="130"/>
      <c r="F9" s="130"/>
      <c r="G9" s="130"/>
      <c r="H9" s="130"/>
      <c r="I9" s="130"/>
      <c r="J9" s="130"/>
      <c r="K9" s="130"/>
      <c r="L9" s="130"/>
      <c r="M9" s="130"/>
      <c r="N9" s="130"/>
      <c r="O9" s="130"/>
      <c r="P9" s="131"/>
    </row>
    <row r="10" spans="1:16" ht="57" customHeight="1" x14ac:dyDescent="0.25">
      <c r="A10" s="102"/>
      <c r="B10" s="103"/>
      <c r="C10" s="129"/>
      <c r="D10" s="130"/>
      <c r="E10" s="130"/>
      <c r="F10" s="130"/>
      <c r="G10" s="130"/>
      <c r="H10" s="130"/>
      <c r="I10" s="130"/>
      <c r="J10" s="130"/>
      <c r="K10" s="130"/>
      <c r="L10" s="130"/>
      <c r="M10" s="130"/>
      <c r="N10" s="130"/>
      <c r="O10" s="130"/>
      <c r="P10" s="131"/>
    </row>
    <row r="11" spans="1:16" ht="57" customHeight="1" x14ac:dyDescent="0.25">
      <c r="A11" s="102"/>
      <c r="B11" s="103"/>
      <c r="C11" s="129"/>
      <c r="D11" s="130"/>
      <c r="E11" s="130"/>
      <c r="F11" s="130"/>
      <c r="G11" s="130"/>
      <c r="H11" s="130"/>
      <c r="I11" s="130"/>
      <c r="J11" s="130"/>
      <c r="K11" s="130"/>
      <c r="L11" s="130"/>
      <c r="M11" s="130"/>
      <c r="N11" s="130"/>
      <c r="O11" s="130"/>
      <c r="P11" s="131"/>
    </row>
    <row r="12" spans="1:16" ht="57" customHeight="1" x14ac:dyDescent="0.25">
      <c r="A12" s="102"/>
      <c r="B12" s="103"/>
      <c r="C12" s="129"/>
      <c r="D12" s="130"/>
      <c r="E12" s="130"/>
      <c r="F12" s="130"/>
      <c r="G12" s="130"/>
      <c r="H12" s="130"/>
      <c r="I12" s="130"/>
      <c r="J12" s="130"/>
      <c r="K12" s="130"/>
      <c r="L12" s="130"/>
      <c r="M12" s="130"/>
      <c r="N12" s="130"/>
      <c r="O12" s="130"/>
      <c r="P12" s="131"/>
    </row>
    <row r="13" spans="1:16" ht="57" customHeight="1" x14ac:dyDescent="0.25">
      <c r="A13" s="102"/>
      <c r="B13" s="103"/>
      <c r="C13" s="129"/>
      <c r="D13" s="130"/>
      <c r="E13" s="130"/>
      <c r="F13" s="130"/>
      <c r="G13" s="130"/>
      <c r="H13" s="130"/>
      <c r="I13" s="130"/>
      <c r="J13" s="130"/>
      <c r="K13" s="130"/>
      <c r="L13" s="130"/>
      <c r="M13" s="130"/>
      <c r="N13" s="130"/>
      <c r="O13" s="130"/>
      <c r="P13" s="131"/>
    </row>
    <row r="14" spans="1:16" ht="57" customHeight="1" x14ac:dyDescent="0.25">
      <c r="A14" s="102"/>
      <c r="B14" s="103"/>
      <c r="C14" s="129"/>
      <c r="D14" s="130"/>
      <c r="E14" s="130"/>
      <c r="F14" s="130"/>
      <c r="G14" s="130"/>
      <c r="H14" s="130"/>
      <c r="I14" s="130"/>
      <c r="J14" s="130"/>
      <c r="K14" s="130"/>
      <c r="L14" s="130"/>
      <c r="M14" s="130"/>
      <c r="N14" s="130"/>
      <c r="O14" s="130"/>
      <c r="P14" s="131"/>
    </row>
  </sheetData>
  <mergeCells count="9">
    <mergeCell ref="C12:P12"/>
    <mergeCell ref="C13:P13"/>
    <mergeCell ref="C14:P14"/>
    <mergeCell ref="A4:B4"/>
    <mergeCell ref="A6:B6"/>
    <mergeCell ref="C8:P8"/>
    <mergeCell ref="C9:P9"/>
    <mergeCell ref="C10:P10"/>
    <mergeCell ref="C11:P11"/>
  </mergeCells>
  <pageMargins left="0.7" right="0.77083333333333337" top="0.75" bottom="0.75" header="0.3" footer="0.3"/>
  <pageSetup paperSize="9" orientation="landscape" r:id="rId1"/>
  <headerFooter>
    <oddHeader xml:space="preserve">&amp;L&amp;G&amp;C&amp;"-,Bold"GEVINSTREALISERINGSVERKTØY&amp;R&amp;"-,Italic"&amp;K00-044Bør leses av: Tjenesteeier, Enhetsleder, 
Fagpersoner, Prosesseiere, IKT-avdeling 
</oddHeader>
    <oddFooter>&amp;C&amp;"-,Italic"&amp;8Utarbeidet av KommIT i samarbeid med kommunene Bærum, Bergen, Lyngdal  og Aust-Agder fylkeskommune samt Universitetet i Agder</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view="pageLayout" zoomScale="85" zoomScaleNormal="100" zoomScalePageLayoutView="85" workbookViewId="0">
      <selection activeCell="A5" sqref="A5"/>
    </sheetView>
  </sheetViews>
  <sheetFormatPr defaultRowHeight="15" x14ac:dyDescent="0.25"/>
  <cols>
    <col min="1" max="1" width="20.5703125" style="7" customWidth="1"/>
    <col min="2" max="2" width="28.28515625" style="7" customWidth="1"/>
    <col min="3" max="3" width="28.28515625" style="36" customWidth="1"/>
    <col min="4" max="4" width="20.85546875" style="36" customWidth="1"/>
    <col min="5" max="5" width="28.28515625" style="36" customWidth="1"/>
    <col min="6" max="16384" width="9.140625" style="3"/>
  </cols>
  <sheetData>
    <row r="1" spans="1:5" ht="26.25" x14ac:dyDescent="0.4">
      <c r="A1" s="6" t="str">
        <f>" Endringsanalyse - "&amp;Forside!B4</f>
        <v xml:space="preserve"> Endringsanalyse - </v>
      </c>
      <c r="B1" s="6"/>
      <c r="C1" s="34"/>
      <c r="D1" s="34"/>
      <c r="E1" s="34"/>
    </row>
    <row r="2" spans="1:5" ht="4.5" customHeight="1" x14ac:dyDescent="0.25">
      <c r="A2" s="2"/>
      <c r="B2" s="2"/>
      <c r="C2" s="35"/>
      <c r="D2" s="35"/>
      <c r="E2" s="35"/>
    </row>
    <row r="3" spans="1:5" ht="5.25" customHeight="1" thickBot="1" x14ac:dyDescent="0.3">
      <c r="A3"/>
      <c r="B3"/>
      <c r="C3" s="34"/>
      <c r="D3" s="34"/>
      <c r="E3" s="34"/>
    </row>
    <row r="4" spans="1:5" s="5" customFormat="1" ht="49.5" customHeight="1" thickBot="1" x14ac:dyDescent="0.3">
      <c r="A4" s="71" t="s">
        <v>22</v>
      </c>
      <c r="B4" s="71" t="s">
        <v>47</v>
      </c>
      <c r="C4" s="71" t="s">
        <v>52</v>
      </c>
      <c r="D4" s="71" t="s">
        <v>101</v>
      </c>
      <c r="E4" s="71" t="s">
        <v>46</v>
      </c>
    </row>
    <row r="5" spans="1:5" x14ac:dyDescent="0.25">
      <c r="A5" s="47"/>
      <c r="B5" s="47"/>
      <c r="C5" s="101"/>
      <c r="D5" s="101"/>
      <c r="E5" s="48"/>
    </row>
    <row r="6" spans="1:5" x14ac:dyDescent="0.25">
      <c r="A6" s="47"/>
      <c r="B6" s="47"/>
      <c r="C6" s="101"/>
      <c r="D6" s="101"/>
      <c r="E6" s="48"/>
    </row>
    <row r="7" spans="1:5" x14ac:dyDescent="0.25">
      <c r="A7" s="47"/>
      <c r="B7" s="47"/>
      <c r="C7" s="101"/>
      <c r="D7" s="101"/>
      <c r="E7" s="48"/>
    </row>
    <row r="8" spans="1:5" x14ac:dyDescent="0.25">
      <c r="A8" s="47"/>
      <c r="B8" s="47"/>
      <c r="C8" s="101"/>
      <c r="D8" s="101"/>
      <c r="E8" s="48"/>
    </row>
    <row r="9" spans="1:5" x14ac:dyDescent="0.25">
      <c r="A9" s="47"/>
      <c r="B9" s="47"/>
      <c r="C9" s="101"/>
      <c r="D9" s="101"/>
      <c r="E9" s="48"/>
    </row>
    <row r="10" spans="1:5" x14ac:dyDescent="0.25">
      <c r="A10" s="47"/>
      <c r="B10" s="47"/>
      <c r="C10" s="101"/>
      <c r="D10" s="101"/>
      <c r="E10" s="48"/>
    </row>
    <row r="11" spans="1:5" x14ac:dyDescent="0.25">
      <c r="A11" s="47"/>
      <c r="B11" s="47"/>
      <c r="C11" s="101"/>
      <c r="D11" s="101"/>
      <c r="E11" s="48"/>
    </row>
    <row r="12" spans="1:5" x14ac:dyDescent="0.25">
      <c r="A12" s="47"/>
      <c r="B12" s="47"/>
      <c r="C12" s="101"/>
      <c r="D12" s="101"/>
      <c r="E12" s="48"/>
    </row>
    <row r="13" spans="1:5" x14ac:dyDescent="0.25">
      <c r="A13" s="47"/>
      <c r="B13" s="47"/>
      <c r="C13" s="101"/>
      <c r="D13" s="101"/>
      <c r="E13" s="48"/>
    </row>
    <row r="14" spans="1:5" x14ac:dyDescent="0.25">
      <c r="A14" s="47"/>
      <c r="B14" s="47"/>
      <c r="C14" s="101"/>
      <c r="D14" s="101"/>
      <c r="E14" s="48"/>
    </row>
    <row r="15" spans="1:5" x14ac:dyDescent="0.25">
      <c r="A15" s="47"/>
      <c r="B15" s="47"/>
      <c r="C15" s="101"/>
      <c r="D15" s="101"/>
      <c r="E15" s="48"/>
    </row>
    <row r="16" spans="1:5" x14ac:dyDescent="0.25">
      <c r="A16" s="47"/>
      <c r="B16" s="47"/>
      <c r="C16" s="101"/>
      <c r="D16" s="101"/>
      <c r="E16" s="48"/>
    </row>
    <row r="17" spans="1:5" x14ac:dyDescent="0.25">
      <c r="A17" s="47"/>
      <c r="B17" s="47"/>
      <c r="C17" s="101"/>
      <c r="D17" s="101"/>
      <c r="E17" s="48"/>
    </row>
    <row r="18" spans="1:5" x14ac:dyDescent="0.25">
      <c r="A18" s="47"/>
      <c r="B18" s="47"/>
      <c r="C18" s="101"/>
      <c r="D18" s="101"/>
      <c r="E18" s="48"/>
    </row>
  </sheetData>
  <pageMargins left="0.7" right="0.77083333333333337" top="0.75" bottom="0.75" header="0.3" footer="0.3"/>
  <pageSetup paperSize="9" orientation="landscape" verticalDpi="0" r:id="rId1"/>
  <headerFooter>
    <oddHeader xml:space="preserve">&amp;L&amp;G&amp;C&amp;"-,Bold"GEVINSTREALISERINGSVERKTØY&amp;R&amp;"-,Italic"&amp;K00-044Bør leses av: Tjenesteeier, Enhetsleder, 
Fagpersoner, Prosesseiere, IKT-avdeling 
</oddHeader>
    <oddFooter>&amp;C&amp;"-,Italic"&amp;8Utarbeidet av KommIT i samarbeid med kommunene Bærum, Bergen, Lyngdal  og Aust-Agder fylkeskommune samt Universitetet i Agder</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view="pageLayout" zoomScale="85" zoomScaleNormal="100" zoomScalePageLayoutView="85" workbookViewId="0">
      <selection activeCell="A5" sqref="A5"/>
    </sheetView>
  </sheetViews>
  <sheetFormatPr defaultRowHeight="15" x14ac:dyDescent="0.25"/>
  <cols>
    <col min="1" max="1" width="20.5703125" customWidth="1"/>
    <col min="2" max="2" width="33.7109375" customWidth="1"/>
    <col min="3" max="4" width="9.7109375" customWidth="1"/>
    <col min="5" max="5" width="57.42578125" style="44" customWidth="1"/>
    <col min="6" max="16384" width="9.140625" style="3"/>
  </cols>
  <sheetData>
    <row r="1" spans="1:5" ht="26.25" x14ac:dyDescent="0.25">
      <c r="A1" s="4" t="str">
        <f>"Interessentanalyse - "&amp;Forside!B4</f>
        <v xml:space="preserve">Interessentanalyse - </v>
      </c>
      <c r="B1" s="4"/>
      <c r="C1" s="4"/>
      <c r="D1" s="23"/>
      <c r="E1" s="23"/>
    </row>
    <row r="2" spans="1:5" ht="4.5" customHeight="1" x14ac:dyDescent="0.25">
      <c r="A2" s="1"/>
      <c r="B2" s="1"/>
      <c r="C2" s="1"/>
      <c r="D2" s="1"/>
      <c r="E2" s="45"/>
    </row>
    <row r="3" spans="1:5" ht="6" customHeight="1" x14ac:dyDescent="0.25"/>
    <row r="4" spans="1:5" ht="25.5" x14ac:dyDescent="0.25">
      <c r="A4" s="46" t="s">
        <v>108</v>
      </c>
      <c r="B4" s="46" t="s">
        <v>72</v>
      </c>
      <c r="C4" s="46" t="s">
        <v>107</v>
      </c>
      <c r="D4" s="46" t="s">
        <v>24</v>
      </c>
      <c r="E4" s="46" t="s">
        <v>100</v>
      </c>
    </row>
    <row r="5" spans="1:5" x14ac:dyDescent="0.25">
      <c r="A5" s="99" t="str">
        <f>IF('KONSEPT - Interessentliste'!A5=0,"",'KONSEPT - Interessentliste'!A5)</f>
        <v/>
      </c>
      <c r="B5" s="99"/>
      <c r="C5" s="125"/>
      <c r="D5" s="125"/>
      <c r="E5" s="99"/>
    </row>
    <row r="6" spans="1:5" x14ac:dyDescent="0.25">
      <c r="A6" s="99" t="str">
        <f>IF('KONSEPT - Interessentliste'!A6=0,"",'KONSEPT - Interessentliste'!A6)</f>
        <v/>
      </c>
      <c r="B6" s="99"/>
      <c r="C6" s="125"/>
      <c r="D6" s="125"/>
      <c r="E6" s="99"/>
    </row>
    <row r="7" spans="1:5" x14ac:dyDescent="0.25">
      <c r="A7" s="99" t="str">
        <f>IF('KONSEPT - Interessentliste'!A7=0,"",'KONSEPT - Interessentliste'!A7)</f>
        <v/>
      </c>
      <c r="B7" s="99"/>
      <c r="C7" s="125"/>
      <c r="D7" s="125"/>
      <c r="E7" s="99"/>
    </row>
    <row r="8" spans="1:5" x14ac:dyDescent="0.25">
      <c r="A8" s="99" t="str">
        <f>IF('KONSEPT - Interessentliste'!A8=0,"",'KONSEPT - Interessentliste'!A8)</f>
        <v/>
      </c>
      <c r="B8" s="99"/>
      <c r="C8" s="125"/>
      <c r="D8" s="125"/>
      <c r="E8" s="99"/>
    </row>
    <row r="9" spans="1:5" x14ac:dyDescent="0.25">
      <c r="A9" s="99" t="str">
        <f>IF('KONSEPT - Interessentliste'!A9=0,"",'KONSEPT - Interessentliste'!A9)</f>
        <v/>
      </c>
      <c r="B9" s="99"/>
      <c r="C9" s="125"/>
      <c r="D9" s="125"/>
      <c r="E9" s="99"/>
    </row>
    <row r="10" spans="1:5" x14ac:dyDescent="0.25">
      <c r="A10" s="99" t="str">
        <f>IF('KONSEPT - Interessentliste'!A10=0,"",'KONSEPT - Interessentliste'!A10)</f>
        <v/>
      </c>
      <c r="B10" s="99"/>
      <c r="C10" s="125"/>
      <c r="D10" s="125"/>
      <c r="E10" s="99"/>
    </row>
    <row r="11" spans="1:5" x14ac:dyDescent="0.25">
      <c r="A11" s="99" t="str">
        <f>IF('KONSEPT - Interessentliste'!A11=0,"",'KONSEPT - Interessentliste'!A11)</f>
        <v/>
      </c>
      <c r="B11" s="99"/>
      <c r="C11" s="125"/>
      <c r="D11" s="125"/>
      <c r="E11" s="99"/>
    </row>
    <row r="12" spans="1:5" x14ac:dyDescent="0.25">
      <c r="A12" s="99" t="str">
        <f>IF('KONSEPT - Interessentliste'!A12=0,"",'KONSEPT - Interessentliste'!A12)</f>
        <v/>
      </c>
      <c r="B12" s="99"/>
      <c r="C12" s="125"/>
      <c r="D12" s="125"/>
      <c r="E12" s="99"/>
    </row>
    <row r="13" spans="1:5" x14ac:dyDescent="0.25">
      <c r="A13" s="99" t="str">
        <f>IF('KONSEPT - Interessentliste'!A13=0,"",'KONSEPT - Interessentliste'!A13)</f>
        <v/>
      </c>
      <c r="B13" s="99"/>
      <c r="C13" s="125"/>
      <c r="D13" s="125"/>
      <c r="E13" s="99"/>
    </row>
    <row r="14" spans="1:5" x14ac:dyDescent="0.25">
      <c r="A14" s="99" t="str">
        <f>IF('KONSEPT - Interessentliste'!A14=0,"",'KONSEPT - Interessentliste'!A14)</f>
        <v/>
      </c>
      <c r="B14" s="99"/>
      <c r="C14" s="125"/>
      <c r="D14" s="125"/>
      <c r="E14" s="99"/>
    </row>
    <row r="15" spans="1:5" x14ac:dyDescent="0.25">
      <c r="A15" s="99" t="str">
        <f>IF('KONSEPT - Interessentliste'!A15=0,"",'KONSEPT - Interessentliste'!A15)</f>
        <v/>
      </c>
      <c r="B15" s="99"/>
      <c r="C15" s="125"/>
      <c r="D15" s="125"/>
      <c r="E15" s="99"/>
    </row>
    <row r="16" spans="1:5" x14ac:dyDescent="0.25">
      <c r="A16" s="99" t="str">
        <f>IF('KONSEPT - Interessentliste'!A16=0,"",'KONSEPT - Interessentliste'!A16)</f>
        <v/>
      </c>
      <c r="B16" s="99"/>
      <c r="C16" s="125"/>
      <c r="D16" s="125"/>
      <c r="E16" s="99"/>
    </row>
    <row r="17" spans="1:5" x14ac:dyDescent="0.25">
      <c r="A17" s="99" t="str">
        <f>IF('KONSEPT - Interessentliste'!A17=0,"",'KONSEPT - Interessentliste'!A17)</f>
        <v/>
      </c>
      <c r="B17" s="99"/>
      <c r="C17" s="125"/>
      <c r="D17" s="125"/>
      <c r="E17" s="99"/>
    </row>
    <row r="18" spans="1:5" x14ac:dyDescent="0.25">
      <c r="A18" s="99" t="str">
        <f>IF('KONSEPT - Interessentliste'!A18=0,"",'KONSEPT - Interessentliste'!A18)</f>
        <v/>
      </c>
      <c r="B18" s="99"/>
      <c r="C18" s="125"/>
      <c r="D18" s="125"/>
      <c r="E18" s="99"/>
    </row>
    <row r="19" spans="1:5" x14ac:dyDescent="0.25">
      <c r="A19" s="99" t="str">
        <f>IF('KONSEPT - Interessentliste'!A19=0,"",'KONSEPT - Interessentliste'!A19)</f>
        <v/>
      </c>
      <c r="B19" s="99"/>
      <c r="C19" s="125"/>
      <c r="D19" s="125"/>
      <c r="E19" s="99"/>
    </row>
  </sheetData>
  <dataValidations disablePrompts="1" count="2">
    <dataValidation type="list" allowBlank="1" showInputMessage="1" showErrorMessage="1" sqref="C5:C19">
      <formula1>"1,2,3"</formula1>
    </dataValidation>
    <dataValidation type="list" allowBlank="1" showInputMessage="1" showErrorMessage="1" sqref="D5:D19">
      <formula1>"-1,0,1"</formula1>
    </dataValidation>
  </dataValidations>
  <pageMargins left="0.7" right="0.7" top="0.75" bottom="0.75" header="0.3" footer="0.3"/>
  <pageSetup paperSize="9" orientation="landscape" verticalDpi="0" r:id="rId1"/>
  <headerFooter>
    <oddHeader xml:space="preserve">&amp;L&amp;G&amp;C&amp;"-,Bold"GEVINSTREALISERINGSVERKTØY&amp;R&amp;"-,Italic"&amp;K00-044Bør leses av: Tjenesteier, Enhetsleder,
HR, Kommunikasjonsansvarlig </oddHeader>
    <oddFooter>&amp;C&amp;"-,Italic"&amp;8Utarbeidet av KommIT i samarbeid med kommunene Bærum, Bergen, Lyngdal  og Aust-Agder fylkeskommune samt Universitetet i Agder</oddFooter>
  </headerFooter>
  <drawing r:id="rId2"/>
  <legacyDrawingHF r:id="rId3"/>
  <extLst>
    <ext xmlns:x14="http://schemas.microsoft.com/office/spreadsheetml/2009/9/main" uri="{78C0D931-6437-407d-A8EE-F0AAD7539E65}">
      <x14:conditionalFormattings>
        <x14:conditionalFormatting xmlns:xm="http://schemas.microsoft.com/office/excel/2006/main">
          <x14:cfRule type="iconSet" priority="3" id="{F25B20DF-E4A6-4104-B187-61C4A09CB27F}">
            <x14:iconSet iconSet="3Stars" showValue="0">
              <x14:cfvo type="percent">
                <xm:f>0</xm:f>
              </x14:cfvo>
              <x14:cfvo type="num">
                <xm:f>2</xm:f>
              </x14:cfvo>
              <x14:cfvo type="num">
                <xm:f>3</xm:f>
              </x14:cfvo>
            </x14:iconSet>
          </x14:cfRule>
          <xm:sqref>C5:C19</xm:sqref>
        </x14:conditionalFormatting>
        <x14:conditionalFormatting xmlns:xm="http://schemas.microsoft.com/office/excel/2006/main">
          <x14:cfRule type="iconSet" priority="2" id="{094B6192-48FC-4077-83AA-C1CD283513B5}">
            <x14:iconSet iconSet="3Triangles" showValue="0">
              <x14:cfvo type="percent">
                <xm:f>0</xm:f>
              </x14:cfvo>
              <x14:cfvo type="num">
                <xm:f>0</xm:f>
              </x14:cfvo>
              <x14:cfvo type="num">
                <xm:f>1</xm:f>
              </x14:cfvo>
            </x14:iconSet>
          </x14:cfRule>
          <xm:sqref>D10:D19</xm:sqref>
        </x14:conditionalFormatting>
        <x14:conditionalFormatting xmlns:xm="http://schemas.microsoft.com/office/excel/2006/main">
          <x14:cfRule type="iconSet" priority="1" id="{09E6EE79-184D-4AF6-898A-1FA22C58FBFE}">
            <x14:iconSet iconSet="3Triangles" showValue="0">
              <x14:cfvo type="percent">
                <xm:f>0</xm:f>
              </x14:cfvo>
              <x14:cfvo type="num">
                <xm:f>0</xm:f>
              </x14:cfvo>
              <x14:cfvo type="num">
                <xm:f>1</xm:f>
              </x14:cfvo>
            </x14:iconSet>
          </x14:cfRule>
          <xm:sqref>D5:D9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showGridLines="0" view="pageLayout" zoomScale="85" zoomScaleNormal="100" zoomScalePageLayoutView="85" workbookViewId="0">
      <selection activeCell="B7" sqref="B7"/>
    </sheetView>
  </sheetViews>
  <sheetFormatPr defaultRowHeight="15" x14ac:dyDescent="0.25"/>
  <cols>
    <col min="1" max="1" width="0.85546875" customWidth="1"/>
    <col min="2" max="2" width="35.7109375" customWidth="1"/>
    <col min="3" max="3" width="23.7109375" customWidth="1"/>
    <col min="4" max="7" width="13.85546875" customWidth="1"/>
    <col min="8" max="8" width="13.7109375" customWidth="1"/>
    <col min="9" max="9" width="0.85546875" customWidth="1"/>
    <col min="10" max="16384" width="9.140625" style="3"/>
  </cols>
  <sheetData>
    <row r="1" spans="1:9" ht="26.25" x14ac:dyDescent="0.25">
      <c r="A1" s="4" t="str">
        <f>"Gevinstanalyse - "&amp;Forside!B4</f>
        <v xml:space="preserve">Gevinstanalyse - </v>
      </c>
      <c r="B1" s="4"/>
      <c r="G1" s="4"/>
    </row>
    <row r="2" spans="1:9" ht="4.5" customHeight="1" x14ac:dyDescent="0.25">
      <c r="A2" s="1"/>
      <c r="B2" s="1"/>
      <c r="C2" s="2"/>
      <c r="D2" s="2"/>
      <c r="E2" s="2"/>
      <c r="F2" s="2"/>
      <c r="G2" s="1"/>
      <c r="H2" s="2"/>
      <c r="I2" s="2"/>
    </row>
    <row r="3" spans="1:9" ht="3" customHeight="1" x14ac:dyDescent="0.25"/>
    <row r="4" spans="1:9" ht="12.75" customHeight="1" x14ac:dyDescent="0.25">
      <c r="A4" s="27" t="s">
        <v>0</v>
      </c>
      <c r="B4" s="28" t="s">
        <v>1</v>
      </c>
      <c r="C4" s="29"/>
      <c r="D4" s="29"/>
      <c r="E4" s="29"/>
      <c r="F4" s="29"/>
      <c r="G4" s="29"/>
      <c r="H4" s="29"/>
      <c r="I4" s="30"/>
    </row>
    <row r="5" spans="1:9" ht="35.25" customHeight="1" x14ac:dyDescent="0.25">
      <c r="A5" s="50"/>
      <c r="B5" s="156" t="s">
        <v>19</v>
      </c>
      <c r="C5" s="156" t="s">
        <v>20</v>
      </c>
      <c r="D5" s="161" t="s">
        <v>53</v>
      </c>
      <c r="E5" s="161"/>
      <c r="F5" s="161"/>
      <c r="G5" s="162"/>
      <c r="H5" s="156" t="s">
        <v>21</v>
      </c>
      <c r="I5" s="51"/>
    </row>
    <row r="6" spans="1:9" ht="29.25" customHeight="1" x14ac:dyDescent="0.25">
      <c r="A6" s="50"/>
      <c r="B6" s="157"/>
      <c r="C6" s="157"/>
      <c r="D6" s="49" t="s">
        <v>66</v>
      </c>
      <c r="E6" s="49" t="s">
        <v>66</v>
      </c>
      <c r="F6" s="49" t="s">
        <v>66</v>
      </c>
      <c r="G6" s="49" t="s">
        <v>66</v>
      </c>
      <c r="H6" s="157"/>
      <c r="I6" s="51"/>
    </row>
    <row r="7" spans="1:9" ht="22.5" customHeight="1" x14ac:dyDescent="0.25">
      <c r="A7" s="50"/>
      <c r="B7" s="107" t="str">
        <f>IF('KONSEPT - Endringsanalyse'!C5=0,"",'KONSEPT - Endringsanalyse'!C5)</f>
        <v/>
      </c>
      <c r="C7" s="52"/>
      <c r="D7" s="53"/>
      <c r="E7" s="53"/>
      <c r="F7" s="53"/>
      <c r="G7" s="53"/>
      <c r="H7" s="54"/>
      <c r="I7" s="51"/>
    </row>
    <row r="8" spans="1:9" ht="22.5" customHeight="1" x14ac:dyDescent="0.25">
      <c r="A8" s="50"/>
      <c r="B8" s="107" t="str">
        <f>IF('KONSEPT - Endringsanalyse'!C6=0,"",'KONSEPT - Endringsanalyse'!C6)</f>
        <v/>
      </c>
      <c r="C8" s="52"/>
      <c r="D8" s="53"/>
      <c r="E8" s="53"/>
      <c r="F8" s="53"/>
      <c r="G8" s="53"/>
      <c r="H8" s="54"/>
      <c r="I8" s="51"/>
    </row>
    <row r="9" spans="1:9" ht="22.5" customHeight="1" x14ac:dyDescent="0.25">
      <c r="A9" s="50"/>
      <c r="B9" s="107" t="str">
        <f>IF('KONSEPT - Endringsanalyse'!C7=0,"",'KONSEPT - Endringsanalyse'!C7)</f>
        <v/>
      </c>
      <c r="C9" s="52"/>
      <c r="D9" s="53"/>
      <c r="E9" s="53"/>
      <c r="F9" s="53"/>
      <c r="G9" s="53"/>
      <c r="H9" s="54"/>
      <c r="I9" s="51"/>
    </row>
    <row r="10" spans="1:9" ht="22.5" customHeight="1" x14ac:dyDescent="0.25">
      <c r="A10" s="50"/>
      <c r="B10" s="107" t="str">
        <f>IF('KONSEPT - Endringsanalyse'!C8=0,"",'KONSEPT - Endringsanalyse'!C8)</f>
        <v/>
      </c>
      <c r="C10" s="52"/>
      <c r="D10" s="53"/>
      <c r="E10" s="53"/>
      <c r="F10" s="53"/>
      <c r="G10" s="53"/>
      <c r="H10" s="54"/>
      <c r="I10" s="51"/>
    </row>
    <row r="11" spans="1:9" ht="22.5" customHeight="1" x14ac:dyDescent="0.25">
      <c r="A11" s="50"/>
      <c r="B11" s="107" t="str">
        <f>IF('KONSEPT - Endringsanalyse'!C9=0,"",'KONSEPT - Endringsanalyse'!C9)</f>
        <v/>
      </c>
      <c r="C11" s="52"/>
      <c r="D11" s="53"/>
      <c r="E11" s="53"/>
      <c r="F11" s="53"/>
      <c r="G11" s="53"/>
      <c r="H11" s="54"/>
      <c r="I11" s="51"/>
    </row>
    <row r="12" spans="1:9" ht="22.5" customHeight="1" x14ac:dyDescent="0.25">
      <c r="A12" s="50"/>
      <c r="B12" s="107" t="str">
        <f>IF('KONSEPT - Endringsanalyse'!C10=0,"",'KONSEPT - Endringsanalyse'!C10)</f>
        <v/>
      </c>
      <c r="C12" s="52"/>
      <c r="D12" s="53"/>
      <c r="E12" s="53"/>
      <c r="F12" s="53"/>
      <c r="G12" s="53"/>
      <c r="H12" s="54"/>
      <c r="I12" s="51"/>
    </row>
    <row r="13" spans="1:9" ht="22.5" customHeight="1" x14ac:dyDescent="0.25">
      <c r="A13" s="50"/>
      <c r="B13" s="107" t="str">
        <f>IF('KONSEPT - Endringsanalyse'!C11=0,"",'KONSEPT - Endringsanalyse'!C11)</f>
        <v/>
      </c>
      <c r="C13" s="52"/>
      <c r="D13" s="53"/>
      <c r="E13" s="53"/>
      <c r="F13" s="53"/>
      <c r="G13" s="53"/>
      <c r="H13" s="54"/>
      <c r="I13" s="51"/>
    </row>
    <row r="14" spans="1:9" ht="22.5" customHeight="1" x14ac:dyDescent="0.25">
      <c r="A14" s="50"/>
      <c r="B14" s="107" t="str">
        <f>IF('KONSEPT - Endringsanalyse'!C12=0,"",'KONSEPT - Endringsanalyse'!C12)</f>
        <v/>
      </c>
      <c r="C14" s="52"/>
      <c r="D14" s="53"/>
      <c r="E14" s="53"/>
      <c r="F14" s="53"/>
      <c r="G14" s="53"/>
      <c r="H14" s="54"/>
      <c r="I14" s="51"/>
    </row>
    <row r="15" spans="1:9" ht="22.5" customHeight="1" x14ac:dyDescent="0.25">
      <c r="A15" s="50"/>
      <c r="B15" s="107" t="str">
        <f>IF('KONSEPT - Endringsanalyse'!C13=0,"",'KONSEPT - Endringsanalyse'!C13)</f>
        <v/>
      </c>
      <c r="C15" s="52"/>
      <c r="D15" s="53"/>
      <c r="E15" s="53"/>
      <c r="F15" s="53"/>
      <c r="G15" s="53"/>
      <c r="H15" s="54"/>
      <c r="I15" s="51"/>
    </row>
    <row r="16" spans="1:9" ht="22.5" customHeight="1" x14ac:dyDescent="0.25">
      <c r="A16" s="50"/>
      <c r="B16" s="107" t="str">
        <f>IF('KONSEPT - Endringsanalyse'!C14=0,"",'KONSEPT - Endringsanalyse'!C14)</f>
        <v/>
      </c>
      <c r="C16" s="52"/>
      <c r="D16" s="53"/>
      <c r="E16" s="53"/>
      <c r="F16" s="53"/>
      <c r="G16" s="53"/>
      <c r="H16" s="54"/>
      <c r="I16" s="51"/>
    </row>
    <row r="17" spans="1:9" ht="22.5" customHeight="1" x14ac:dyDescent="0.25">
      <c r="A17" s="50"/>
      <c r="B17" s="107" t="str">
        <f>IF('KONSEPT - Endringsanalyse'!C15=0,"",'KONSEPT - Endringsanalyse'!C15)</f>
        <v/>
      </c>
      <c r="C17" s="52"/>
      <c r="D17" s="53"/>
      <c r="E17" s="53"/>
      <c r="F17" s="53"/>
      <c r="G17" s="53"/>
      <c r="H17" s="54"/>
      <c r="I17" s="51"/>
    </row>
    <row r="18" spans="1:9" ht="22.5" customHeight="1" x14ac:dyDescent="0.25">
      <c r="A18" s="50"/>
      <c r="B18" s="107" t="str">
        <f>IF('KONSEPT - Endringsanalyse'!C16=0,"",'KONSEPT - Endringsanalyse'!C16)</f>
        <v/>
      </c>
      <c r="C18" s="52"/>
      <c r="D18" s="53"/>
      <c r="E18" s="53"/>
      <c r="F18" s="53"/>
      <c r="G18" s="53"/>
      <c r="H18" s="54"/>
      <c r="I18" s="51"/>
    </row>
    <row r="19" spans="1:9" ht="22.5" customHeight="1" x14ac:dyDescent="0.25">
      <c r="A19" s="50"/>
      <c r="B19" s="107" t="str">
        <f>IF('KONSEPT - Endringsanalyse'!C17=0,"",'KONSEPT - Endringsanalyse'!C17)</f>
        <v/>
      </c>
      <c r="C19" s="52"/>
      <c r="D19" s="53"/>
      <c r="E19" s="53"/>
      <c r="F19" s="53"/>
      <c r="G19" s="53"/>
      <c r="H19" s="54"/>
      <c r="I19" s="51"/>
    </row>
    <row r="20" spans="1:9" ht="22.5" customHeight="1" x14ac:dyDescent="0.25">
      <c r="A20" s="50"/>
      <c r="B20" s="107" t="str">
        <f>IF('KONSEPT - Endringsanalyse'!C18=0,"",'KONSEPT - Endringsanalyse'!C18)</f>
        <v/>
      </c>
      <c r="C20" s="52"/>
      <c r="D20" s="53"/>
      <c r="E20" s="53"/>
      <c r="F20" s="53"/>
      <c r="G20" s="53"/>
      <c r="H20" s="54"/>
      <c r="I20" s="51"/>
    </row>
    <row r="21" spans="1:9" ht="5.25" customHeight="1" x14ac:dyDescent="0.25">
      <c r="A21" s="158"/>
      <c r="B21" s="159"/>
      <c r="C21" s="159"/>
      <c r="D21" s="159"/>
      <c r="E21" s="159"/>
      <c r="F21" s="159"/>
      <c r="G21" s="159"/>
      <c r="H21" s="159"/>
      <c r="I21" s="160"/>
    </row>
    <row r="22" spans="1:9" ht="3" customHeight="1" x14ac:dyDescent="0.25">
      <c r="A22" s="55"/>
      <c r="B22" s="55"/>
      <c r="C22" s="55"/>
      <c r="D22" s="55"/>
      <c r="E22" s="55"/>
      <c r="F22" s="55"/>
      <c r="G22" s="55"/>
      <c r="H22" s="55"/>
      <c r="I22" s="55"/>
    </row>
    <row r="23" spans="1:9" ht="12" customHeight="1" x14ac:dyDescent="0.25">
      <c r="A23" s="56" t="s">
        <v>0</v>
      </c>
      <c r="B23" s="57" t="s">
        <v>10</v>
      </c>
      <c r="C23" s="58"/>
      <c r="D23" s="58"/>
      <c r="E23" s="58"/>
      <c r="F23" s="58"/>
      <c r="G23" s="58"/>
      <c r="H23" s="58"/>
      <c r="I23" s="59"/>
    </row>
    <row r="24" spans="1:9" x14ac:dyDescent="0.25">
      <c r="A24" s="60"/>
      <c r="B24" s="156" t="s">
        <v>11</v>
      </c>
      <c r="C24" s="156" t="s">
        <v>50</v>
      </c>
      <c r="D24" s="161" t="s">
        <v>51</v>
      </c>
      <c r="E24" s="161"/>
      <c r="F24" s="161"/>
      <c r="G24" s="162"/>
      <c r="H24" s="163" t="s">
        <v>4</v>
      </c>
      <c r="I24" s="51"/>
    </row>
    <row r="25" spans="1:9" x14ac:dyDescent="0.25">
      <c r="A25" s="60"/>
      <c r="B25" s="157"/>
      <c r="C25" s="157"/>
      <c r="D25" s="49" t="s">
        <v>66</v>
      </c>
      <c r="E25" s="49" t="s">
        <v>66</v>
      </c>
      <c r="F25" s="49" t="s">
        <v>66</v>
      </c>
      <c r="G25" s="49" t="s">
        <v>66</v>
      </c>
      <c r="H25" s="164"/>
      <c r="I25" s="51"/>
    </row>
    <row r="26" spans="1:9" x14ac:dyDescent="0.25">
      <c r="A26" s="60"/>
      <c r="B26" s="61"/>
      <c r="C26" s="62"/>
      <c r="D26" s="62"/>
      <c r="E26" s="62"/>
      <c r="F26" s="62"/>
      <c r="G26" s="62"/>
      <c r="H26" s="104"/>
      <c r="I26" s="51"/>
    </row>
    <row r="27" spans="1:9" ht="5.25" customHeight="1" x14ac:dyDescent="0.25">
      <c r="A27" s="158"/>
      <c r="B27" s="159"/>
      <c r="C27" s="159"/>
      <c r="D27" s="159"/>
      <c r="E27" s="159"/>
      <c r="F27" s="159"/>
      <c r="G27" s="159"/>
      <c r="H27" s="159"/>
      <c r="I27" s="160"/>
    </row>
    <row r="28" spans="1:9" ht="6" customHeight="1" x14ac:dyDescent="0.25">
      <c r="A28" s="55"/>
      <c r="B28" s="55"/>
      <c r="C28" s="55"/>
      <c r="D28" s="55"/>
      <c r="E28" s="55"/>
      <c r="F28" s="55"/>
      <c r="G28" s="55"/>
      <c r="H28" s="55"/>
      <c r="I28" s="55"/>
    </row>
    <row r="29" spans="1:9" x14ac:dyDescent="0.25">
      <c r="A29" s="56" t="s">
        <v>0</v>
      </c>
      <c r="B29" s="57" t="s">
        <v>79</v>
      </c>
      <c r="C29" s="58"/>
      <c r="D29" s="58"/>
      <c r="E29" s="58"/>
      <c r="F29" s="58"/>
      <c r="G29" s="58"/>
      <c r="H29" s="58"/>
      <c r="I29" s="59"/>
    </row>
    <row r="30" spans="1:9" ht="5.25" customHeight="1" x14ac:dyDescent="0.25">
      <c r="A30" s="63"/>
      <c r="B30" s="64"/>
      <c r="C30" s="64"/>
      <c r="D30" s="64"/>
      <c r="E30" s="64"/>
      <c r="F30" s="64"/>
      <c r="G30" s="64"/>
      <c r="H30" s="64"/>
      <c r="I30" s="65"/>
    </row>
    <row r="31" spans="1:9" x14ac:dyDescent="0.25">
      <c r="A31" s="66"/>
      <c r="B31" s="138" t="s">
        <v>96</v>
      </c>
      <c r="C31" s="139"/>
      <c r="D31" s="139"/>
      <c r="E31" s="139"/>
      <c r="F31" s="139"/>
      <c r="G31" s="139"/>
      <c r="H31" s="140"/>
      <c r="I31" s="68"/>
    </row>
    <row r="32" spans="1:9" x14ac:dyDescent="0.25">
      <c r="A32" s="66"/>
      <c r="B32" s="141"/>
      <c r="C32" s="142"/>
      <c r="D32" s="142"/>
      <c r="E32" s="142"/>
      <c r="F32" s="142"/>
      <c r="G32" s="142"/>
      <c r="H32" s="143"/>
      <c r="I32" s="68"/>
    </row>
    <row r="33" spans="1:9" x14ac:dyDescent="0.25">
      <c r="A33" s="66"/>
      <c r="B33" s="144"/>
      <c r="C33" s="145"/>
      <c r="D33" s="145"/>
      <c r="E33" s="145"/>
      <c r="F33" s="145"/>
      <c r="G33" s="145"/>
      <c r="H33" s="146"/>
      <c r="I33" s="68"/>
    </row>
    <row r="34" spans="1:9" x14ac:dyDescent="0.25">
      <c r="A34" s="66"/>
      <c r="B34" s="147"/>
      <c r="C34" s="148"/>
      <c r="D34" s="148"/>
      <c r="E34" s="148"/>
      <c r="F34" s="148"/>
      <c r="G34" s="148"/>
      <c r="H34" s="149"/>
      <c r="I34" s="68"/>
    </row>
    <row r="35" spans="1:9" ht="15" customHeight="1" x14ac:dyDescent="0.25">
      <c r="A35" s="66"/>
      <c r="B35" s="67"/>
      <c r="C35" s="67"/>
      <c r="D35" s="67"/>
      <c r="E35" s="67"/>
      <c r="F35" s="67"/>
      <c r="G35" s="67"/>
      <c r="H35" s="67"/>
      <c r="I35" s="68"/>
    </row>
    <row r="36" spans="1:9" ht="15" customHeight="1" x14ac:dyDescent="0.25">
      <c r="A36" s="66"/>
      <c r="B36" s="117" t="s">
        <v>48</v>
      </c>
      <c r="C36" s="115" t="str">
        <f>IF(Forside!B8=0,"Vennligst oppgi i prosjektkortet",Forside!B8)</f>
        <v>Vennligst oppgi i prosjektkortet</v>
      </c>
      <c r="D36" s="67"/>
      <c r="E36" s="67"/>
      <c r="F36" s="67"/>
      <c r="G36" s="67"/>
      <c r="H36" s="67"/>
      <c r="I36" s="68"/>
    </row>
    <row r="37" spans="1:9" ht="15" customHeight="1" x14ac:dyDescent="0.25">
      <c r="A37" s="66"/>
      <c r="B37" s="67"/>
      <c r="C37" s="67"/>
      <c r="D37" s="67"/>
      <c r="E37" s="67"/>
      <c r="F37" s="67"/>
      <c r="G37" s="67"/>
      <c r="H37" s="67"/>
      <c r="I37" s="68"/>
    </row>
    <row r="38" spans="1:9" ht="15" customHeight="1" x14ac:dyDescent="0.25">
      <c r="A38" s="66"/>
      <c r="B38" s="150" t="s">
        <v>84</v>
      </c>
      <c r="C38" s="151"/>
      <c r="D38" s="67"/>
      <c r="E38" s="138" t="s">
        <v>123</v>
      </c>
      <c r="F38" s="154"/>
      <c r="G38" s="154"/>
      <c r="H38" s="155"/>
      <c r="I38" s="68"/>
    </row>
    <row r="39" spans="1:9" x14ac:dyDescent="0.25">
      <c r="A39" s="66"/>
      <c r="B39" s="116" t="s">
        <v>49</v>
      </c>
      <c r="C39" s="69">
        <f>SUM(støtteark!B5:E5)-'KONSEPT - Gevinstanalyse'!C26</f>
        <v>0</v>
      </c>
      <c r="D39" s="67"/>
      <c r="E39" s="135" t="str">
        <f>IF(C7="Kvalitative (f.eks. omdømme)",B7,"")</f>
        <v/>
      </c>
      <c r="F39" s="136"/>
      <c r="G39" s="136"/>
      <c r="H39" s="137"/>
      <c r="I39" s="68"/>
    </row>
    <row r="40" spans="1:9" x14ac:dyDescent="0.25">
      <c r="A40" s="66"/>
      <c r="B40" s="67"/>
      <c r="C40" s="67"/>
      <c r="D40" s="67"/>
      <c r="E40" s="135" t="str">
        <f t="shared" ref="E40:E52" si="0">IF(C8="Kvalitative (f.eks. omdømme)",B8,"")</f>
        <v/>
      </c>
      <c r="F40" s="136"/>
      <c r="G40" s="136"/>
      <c r="H40" s="137"/>
      <c r="I40" s="68"/>
    </row>
    <row r="41" spans="1:9" x14ac:dyDescent="0.25">
      <c r="A41" s="66"/>
      <c r="B41" s="150" t="s">
        <v>85</v>
      </c>
      <c r="C41" s="151"/>
      <c r="D41" s="67"/>
      <c r="E41" s="135" t="str">
        <f t="shared" si="0"/>
        <v/>
      </c>
      <c r="F41" s="136"/>
      <c r="G41" s="136"/>
      <c r="H41" s="137"/>
      <c r="I41" s="68"/>
    </row>
    <row r="42" spans="1:9" x14ac:dyDescent="0.25">
      <c r="A42" s="66"/>
      <c r="B42" s="116" t="s">
        <v>86</v>
      </c>
      <c r="C42" s="70">
        <f>(SUMIF(C7:C20,"Indirekte (frigjort tid - årsverk)",D7:D20)+SUMIF(C7:C20,"Indirekte (frigjort tid - årsverk)",E7:E20)+SUMIF(C7:C20,"Indirekte (frigjort tid - årsverk)",F7:F20)+SUMIF(C7:C20,"Indirekte (frigjort tid - årsverk)",G7:G20))/4</f>
        <v>0</v>
      </c>
      <c r="D42" s="67"/>
      <c r="E42" s="135" t="str">
        <f t="shared" si="0"/>
        <v/>
      </c>
      <c r="F42" s="136"/>
      <c r="G42" s="136"/>
      <c r="H42" s="137"/>
      <c r="I42" s="68"/>
    </row>
    <row r="43" spans="1:9" x14ac:dyDescent="0.25">
      <c r="A43" s="66"/>
      <c r="B43" s="152" t="s">
        <v>109</v>
      </c>
      <c r="C43" s="153"/>
      <c r="D43" s="67"/>
      <c r="E43" s="135" t="str">
        <f t="shared" si="0"/>
        <v/>
      </c>
      <c r="F43" s="136"/>
      <c r="G43" s="136"/>
      <c r="H43" s="137"/>
      <c r="I43" s="68"/>
    </row>
    <row r="44" spans="1:9" x14ac:dyDescent="0.25">
      <c r="A44" s="66"/>
      <c r="B44" s="141"/>
      <c r="C44" s="143"/>
      <c r="D44" s="67"/>
      <c r="E44" s="135" t="str">
        <f t="shared" si="0"/>
        <v/>
      </c>
      <c r="F44" s="136"/>
      <c r="G44" s="136"/>
      <c r="H44" s="137"/>
      <c r="I44" s="68"/>
    </row>
    <row r="45" spans="1:9" x14ac:dyDescent="0.25">
      <c r="A45" s="66"/>
      <c r="B45" s="144"/>
      <c r="C45" s="146"/>
      <c r="D45" s="67"/>
      <c r="E45" s="135" t="str">
        <f t="shared" si="0"/>
        <v/>
      </c>
      <c r="F45" s="136"/>
      <c r="G45" s="136"/>
      <c r="H45" s="137"/>
      <c r="I45" s="68"/>
    </row>
    <row r="46" spans="1:9" x14ac:dyDescent="0.25">
      <c r="A46" s="66"/>
      <c r="B46" s="144"/>
      <c r="C46" s="146"/>
      <c r="D46" s="67"/>
      <c r="E46" s="135" t="str">
        <f t="shared" si="0"/>
        <v/>
      </c>
      <c r="F46" s="136"/>
      <c r="G46" s="136"/>
      <c r="H46" s="137"/>
      <c r="I46" s="68"/>
    </row>
    <row r="47" spans="1:9" x14ac:dyDescent="0.25">
      <c r="A47" s="66"/>
      <c r="B47" s="144"/>
      <c r="C47" s="146"/>
      <c r="D47" s="67"/>
      <c r="E47" s="135" t="str">
        <f t="shared" si="0"/>
        <v/>
      </c>
      <c r="F47" s="136"/>
      <c r="G47" s="136"/>
      <c r="H47" s="137"/>
      <c r="I47" s="68"/>
    </row>
    <row r="48" spans="1:9" x14ac:dyDescent="0.25">
      <c r="A48" s="66"/>
      <c r="B48" s="144"/>
      <c r="C48" s="146"/>
      <c r="D48" s="67"/>
      <c r="E48" s="135" t="str">
        <f t="shared" si="0"/>
        <v/>
      </c>
      <c r="F48" s="136"/>
      <c r="G48" s="136"/>
      <c r="H48" s="137"/>
      <c r="I48" s="68"/>
    </row>
    <row r="49" spans="1:9" x14ac:dyDescent="0.25">
      <c r="A49" s="66"/>
      <c r="B49" s="144"/>
      <c r="C49" s="146"/>
      <c r="D49" s="67"/>
      <c r="E49" s="135" t="str">
        <f t="shared" si="0"/>
        <v/>
      </c>
      <c r="F49" s="136"/>
      <c r="G49" s="136"/>
      <c r="H49" s="137"/>
      <c r="I49" s="68"/>
    </row>
    <row r="50" spans="1:9" x14ac:dyDescent="0.25">
      <c r="A50" s="66"/>
      <c r="B50" s="144"/>
      <c r="C50" s="146"/>
      <c r="D50" s="67"/>
      <c r="E50" s="135" t="str">
        <f t="shared" si="0"/>
        <v/>
      </c>
      <c r="F50" s="136"/>
      <c r="G50" s="136"/>
      <c r="H50" s="137"/>
      <c r="I50" s="68"/>
    </row>
    <row r="51" spans="1:9" x14ac:dyDescent="0.25">
      <c r="A51" s="66"/>
      <c r="B51" s="144"/>
      <c r="C51" s="146"/>
      <c r="D51" s="67"/>
      <c r="E51" s="135" t="str">
        <f t="shared" si="0"/>
        <v/>
      </c>
      <c r="F51" s="136"/>
      <c r="G51" s="136"/>
      <c r="H51" s="137"/>
      <c r="I51" s="68"/>
    </row>
    <row r="52" spans="1:9" x14ac:dyDescent="0.25">
      <c r="A52" s="66"/>
      <c r="B52" s="147"/>
      <c r="C52" s="149"/>
      <c r="D52" s="67"/>
      <c r="E52" s="135" t="str">
        <f t="shared" si="0"/>
        <v/>
      </c>
      <c r="F52" s="136"/>
      <c r="G52" s="136"/>
      <c r="H52" s="137"/>
      <c r="I52" s="68"/>
    </row>
    <row r="53" spans="1:9" ht="5.25" customHeight="1" x14ac:dyDescent="0.25">
      <c r="A53" s="31"/>
      <c r="B53" s="32"/>
      <c r="C53" s="32"/>
      <c r="D53" s="32"/>
      <c r="E53" s="32"/>
      <c r="F53" s="32"/>
      <c r="G53" s="32"/>
      <c r="H53" s="32"/>
      <c r="I53" s="33"/>
    </row>
  </sheetData>
  <mergeCells count="31">
    <mergeCell ref="E45:H45"/>
    <mergeCell ref="E46:H46"/>
    <mergeCell ref="E47:H47"/>
    <mergeCell ref="E48:H48"/>
    <mergeCell ref="H5:H6"/>
    <mergeCell ref="A21:I21"/>
    <mergeCell ref="A27:I27"/>
    <mergeCell ref="D24:G24"/>
    <mergeCell ref="B5:B6"/>
    <mergeCell ref="C5:C6"/>
    <mergeCell ref="D5:G5"/>
    <mergeCell ref="B24:B25"/>
    <mergeCell ref="C24:C25"/>
    <mergeCell ref="H24:H25"/>
    <mergeCell ref="B38:C38"/>
    <mergeCell ref="E49:H49"/>
    <mergeCell ref="E50:H50"/>
    <mergeCell ref="E51:H51"/>
    <mergeCell ref="E52:H52"/>
    <mergeCell ref="B31:H31"/>
    <mergeCell ref="B32:H34"/>
    <mergeCell ref="B41:C41"/>
    <mergeCell ref="B43:C43"/>
    <mergeCell ref="B44:C52"/>
    <mergeCell ref="E38:H38"/>
    <mergeCell ref="E39:H39"/>
    <mergeCell ref="E40:H40"/>
    <mergeCell ref="E41:H41"/>
    <mergeCell ref="E42:H42"/>
    <mergeCell ref="E43:H43"/>
    <mergeCell ref="E44:H44"/>
  </mergeCells>
  <conditionalFormatting sqref="D26:G26">
    <cfRule type="expression" dxfId="25" priority="38">
      <formula>$C26="Indirekte (frigjort tid)"</formula>
    </cfRule>
    <cfRule type="expression" dxfId="24" priority="39">
      <formula>$C26="Direkte (økonomiske)"</formula>
    </cfRule>
    <cfRule type="expression" dxfId="23" priority="44">
      <formula>$C26="Kvalitative (f.eks. omdømme)"</formula>
    </cfRule>
  </conditionalFormatting>
  <conditionalFormatting sqref="C26">
    <cfRule type="expression" dxfId="22" priority="26">
      <formula>$C26="Indirekte (frigjort tid)"</formula>
    </cfRule>
    <cfRule type="expression" dxfId="21" priority="27">
      <formula>$C26="Direkte (økonomiske)"</formula>
    </cfRule>
    <cfRule type="expression" dxfId="20" priority="28">
      <formula>$C26="Kvalitativ (f.eks. omdømme)"</formula>
    </cfRule>
  </conditionalFormatting>
  <conditionalFormatting sqref="C39">
    <cfRule type="cellIs" dxfId="19" priority="19" operator="greaterThan">
      <formula>0</formula>
    </cfRule>
    <cfRule type="cellIs" dxfId="18" priority="20" operator="lessThan">
      <formula>0</formula>
    </cfRule>
  </conditionalFormatting>
  <conditionalFormatting sqref="D13:G20">
    <cfRule type="expression" dxfId="17" priority="13">
      <formula>$C13="Indirekte (frigjort tid - årsverk)"</formula>
    </cfRule>
    <cfRule type="expression" dxfId="16" priority="14">
      <formula>$C13="Direkte (økonomiske - NOK)"</formula>
    </cfRule>
    <cfRule type="expression" dxfId="15" priority="15">
      <formula>$C13="Kvalitative (f.eks. omdømme)"</formula>
    </cfRule>
  </conditionalFormatting>
  <conditionalFormatting sqref="D7:G12">
    <cfRule type="expression" dxfId="14" priority="7">
      <formula>$C7="Indirekte (frigjort tid - årsverk)"</formula>
    </cfRule>
    <cfRule type="expression" dxfId="13" priority="8">
      <formula>$C7="Direkte (økonomiske - NOK)"</formula>
    </cfRule>
    <cfRule type="expression" dxfId="12" priority="9">
      <formula>$C7="Kvalitative (f.eks. omdømme)"</formula>
    </cfRule>
  </conditionalFormatting>
  <conditionalFormatting sqref="H7:H12">
    <cfRule type="expression" dxfId="11" priority="1">
      <formula>$C7="Indirekte (frigjort tid - årsverk)"</formula>
    </cfRule>
    <cfRule type="expression" dxfId="10" priority="2">
      <formula>$C7="Direkte (økonomiske - NOK)"</formula>
    </cfRule>
    <cfRule type="iconSet" priority="3">
      <iconSet iconSet="5Quarters" showValue="0">
        <cfvo type="percent" val="0"/>
        <cfvo type="num" val="2"/>
        <cfvo type="num" val="3"/>
        <cfvo type="num" val="4"/>
        <cfvo type="num" val="5"/>
      </iconSet>
    </cfRule>
  </conditionalFormatting>
  <conditionalFormatting sqref="H13:H20">
    <cfRule type="expression" dxfId="9" priority="4">
      <formula>$C13="Indirekte (frigjort tid - årsverk)"</formula>
    </cfRule>
    <cfRule type="expression" dxfId="8" priority="5">
      <formula>$C13="Direkte (økonomiske - NOK)"</formula>
    </cfRule>
    <cfRule type="iconSet" priority="6">
      <iconSet iconSet="5Quarters" showValue="0">
        <cfvo type="percent" val="0"/>
        <cfvo type="num" val="2"/>
        <cfvo type="num" val="3"/>
        <cfvo type="num" val="4"/>
        <cfvo type="num" val="5"/>
      </iconSet>
    </cfRule>
  </conditionalFormatting>
  <dataValidations disablePrompts="1" count="2">
    <dataValidation type="list" allowBlank="1" showInputMessage="1" showErrorMessage="1" sqref="C7:C20">
      <formula1>"Direkte (økonomiske - NOK),Indirekte (frigjort tid - årsverk),Kvalitative (f.eks. omdømme)"</formula1>
    </dataValidation>
    <dataValidation type="list" allowBlank="1" showInputMessage="1" showErrorMessage="1" sqref="H7:H20">
      <formula1>"1,2,3,4,5"</formula1>
    </dataValidation>
  </dataValidations>
  <pageMargins left="0.7" right="0.7" top="0.75" bottom="0.75" header="0.3" footer="0.3"/>
  <pageSetup paperSize="9" orientation="landscape" verticalDpi="0" r:id="rId1"/>
  <headerFooter>
    <oddHeader>&amp;L&amp;G&amp;C&amp;"-,Bold"GEVINSTREALISERINGSVERKTØY&amp;R&amp;"-,Italic"&amp;K00-046Bør leses av: Rådmann, Tjenesteeier, 
Enhetsleder, Controller, Økonomiansvarlig</oddHeader>
    <oddFooter>&amp;C&amp;"-,Italic"&amp;8Utarbeidet av KommIT i samarbeid med kommunene Bærum, Bergen, Lyngdal  og Aust-Agder fylkeskommune samt Universitetet i Agder</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view="pageLayout" zoomScale="85" zoomScaleNormal="100" zoomScalePageLayoutView="85" workbookViewId="0">
      <selection activeCell="A5" sqref="A5:A6"/>
    </sheetView>
  </sheetViews>
  <sheetFormatPr defaultRowHeight="15" x14ac:dyDescent="0.25"/>
  <cols>
    <col min="1" max="1" width="19" customWidth="1"/>
    <col min="2" max="2" width="31.5703125" customWidth="1"/>
    <col min="3" max="3" width="10.28515625" customWidth="1"/>
    <col min="4" max="4" width="20.140625" customWidth="1"/>
    <col min="5" max="5" width="28.85546875" customWidth="1"/>
    <col min="6" max="6" width="8.7109375" customWidth="1"/>
    <col min="7" max="7" width="12.5703125" style="44" customWidth="1"/>
    <col min="8" max="16384" width="9.140625" style="3"/>
  </cols>
  <sheetData>
    <row r="1" spans="1:7" ht="26.25" x14ac:dyDescent="0.25">
      <c r="A1" s="4" t="str">
        <f>"Gevinstrealiseringsplan - "&amp;Forside!B4</f>
        <v xml:space="preserve">Gevinstrealiseringsplan - </v>
      </c>
      <c r="B1" s="4"/>
      <c r="C1" s="4"/>
      <c r="D1" s="4"/>
      <c r="E1" s="23" t="s">
        <v>97</v>
      </c>
    </row>
    <row r="2" spans="1:7" ht="4.5" customHeight="1" x14ac:dyDescent="0.25">
      <c r="A2" s="1"/>
      <c r="B2" s="1"/>
      <c r="C2" s="1"/>
      <c r="D2" s="1"/>
      <c r="E2" s="1"/>
      <c r="F2" s="2"/>
      <c r="G2" s="45"/>
    </row>
    <row r="3" spans="1:7" ht="2.25" customHeight="1" x14ac:dyDescent="0.25"/>
    <row r="4" spans="1:7" ht="38.25" x14ac:dyDescent="0.25">
      <c r="A4" s="46" t="s">
        <v>110</v>
      </c>
      <c r="B4" s="46" t="s">
        <v>62</v>
      </c>
      <c r="C4" s="46" t="s">
        <v>9</v>
      </c>
      <c r="D4" s="46" t="s">
        <v>77</v>
      </c>
      <c r="E4" s="46" t="s">
        <v>59</v>
      </c>
      <c r="F4" s="46" t="s">
        <v>58</v>
      </c>
      <c r="G4" s="46" t="s">
        <v>74</v>
      </c>
    </row>
    <row r="5" spans="1:7" ht="12" customHeight="1" x14ac:dyDescent="0.25">
      <c r="A5" s="165" t="str">
        <f>IF('KONSEPT - Endringsanalyse'!C5=0,"",'KONSEPT - Endringsanalyse'!C5)</f>
        <v/>
      </c>
      <c r="B5" s="99"/>
      <c r="C5" s="99"/>
      <c r="D5" s="165"/>
      <c r="E5" s="165"/>
      <c r="F5" s="165"/>
      <c r="G5" s="165"/>
    </row>
    <row r="6" spans="1:7" ht="12" customHeight="1" x14ac:dyDescent="0.25">
      <c r="A6" s="166"/>
      <c r="B6" s="99"/>
      <c r="C6" s="99"/>
      <c r="D6" s="166"/>
      <c r="E6" s="166"/>
      <c r="F6" s="167"/>
      <c r="G6" s="166"/>
    </row>
    <row r="7" spans="1:7" ht="12" customHeight="1" x14ac:dyDescent="0.25">
      <c r="A7" s="165" t="str">
        <f>IF('KONSEPT - Endringsanalyse'!C6=0,"",'KONSEPT - Endringsanalyse'!C6)</f>
        <v/>
      </c>
      <c r="B7" s="99"/>
      <c r="C7" s="99"/>
      <c r="D7" s="165"/>
      <c r="E7" s="165"/>
      <c r="F7" s="165"/>
      <c r="G7" s="165"/>
    </row>
    <row r="8" spans="1:7" ht="12" customHeight="1" x14ac:dyDescent="0.25">
      <c r="A8" s="166"/>
      <c r="B8" s="99"/>
      <c r="C8" s="99"/>
      <c r="D8" s="166"/>
      <c r="E8" s="166"/>
      <c r="F8" s="167"/>
      <c r="G8" s="166"/>
    </row>
    <row r="9" spans="1:7" ht="12" customHeight="1" x14ac:dyDescent="0.25">
      <c r="A9" s="165" t="str">
        <f>IF('KONSEPT - Endringsanalyse'!C7=0,"",'KONSEPT - Endringsanalyse'!C7)</f>
        <v/>
      </c>
      <c r="B9" s="99"/>
      <c r="C9" s="99"/>
      <c r="D9" s="165"/>
      <c r="E9" s="165"/>
      <c r="F9" s="165"/>
      <c r="G9" s="165"/>
    </row>
    <row r="10" spans="1:7" ht="12" customHeight="1" x14ac:dyDescent="0.25">
      <c r="A10" s="166"/>
      <c r="B10" s="99"/>
      <c r="C10" s="99"/>
      <c r="D10" s="166"/>
      <c r="E10" s="166"/>
      <c r="F10" s="167"/>
      <c r="G10" s="166"/>
    </row>
    <row r="11" spans="1:7" ht="12" customHeight="1" x14ac:dyDescent="0.25">
      <c r="A11" s="165" t="str">
        <f>IF('KONSEPT - Endringsanalyse'!C8=0,"",'KONSEPT - Endringsanalyse'!C8)</f>
        <v/>
      </c>
      <c r="B11" s="99"/>
      <c r="C11" s="99"/>
      <c r="D11" s="165"/>
      <c r="E11" s="165"/>
      <c r="F11" s="165"/>
      <c r="G11" s="165"/>
    </row>
    <row r="12" spans="1:7" ht="12" customHeight="1" x14ac:dyDescent="0.25">
      <c r="A12" s="166"/>
      <c r="B12" s="99"/>
      <c r="C12" s="99"/>
      <c r="D12" s="166"/>
      <c r="E12" s="166"/>
      <c r="F12" s="167"/>
      <c r="G12" s="166"/>
    </row>
    <row r="13" spans="1:7" ht="12" customHeight="1" x14ac:dyDescent="0.25">
      <c r="A13" s="165" t="str">
        <f>IF('KONSEPT - Endringsanalyse'!C9=0,"",'KONSEPT - Endringsanalyse'!C9)</f>
        <v/>
      </c>
      <c r="B13" s="99"/>
      <c r="C13" s="99"/>
      <c r="D13" s="165"/>
      <c r="E13" s="165"/>
      <c r="F13" s="165"/>
      <c r="G13" s="165"/>
    </row>
    <row r="14" spans="1:7" ht="12" customHeight="1" x14ac:dyDescent="0.25">
      <c r="A14" s="166"/>
      <c r="B14" s="99"/>
      <c r="C14" s="99"/>
      <c r="D14" s="166"/>
      <c r="E14" s="166"/>
      <c r="F14" s="167"/>
      <c r="G14" s="166"/>
    </row>
    <row r="15" spans="1:7" ht="12" customHeight="1" x14ac:dyDescent="0.25">
      <c r="A15" s="165" t="str">
        <f>IF('KONSEPT - Endringsanalyse'!C10=0,"",'KONSEPT - Endringsanalyse'!C10)</f>
        <v/>
      </c>
      <c r="B15" s="99"/>
      <c r="C15" s="99"/>
      <c r="D15" s="165"/>
      <c r="E15" s="165"/>
      <c r="F15" s="165"/>
      <c r="G15" s="165"/>
    </row>
    <row r="16" spans="1:7" ht="12" customHeight="1" x14ac:dyDescent="0.25">
      <c r="A16" s="166"/>
      <c r="B16" s="99"/>
      <c r="C16" s="99"/>
      <c r="D16" s="166"/>
      <c r="E16" s="166"/>
      <c r="F16" s="167"/>
      <c r="G16" s="166"/>
    </row>
    <row r="17" spans="1:7" ht="12" customHeight="1" x14ac:dyDescent="0.25">
      <c r="A17" s="165" t="str">
        <f>IF('KONSEPT - Endringsanalyse'!C11=0,"",'KONSEPT - Endringsanalyse'!C11)</f>
        <v/>
      </c>
      <c r="B17" s="99"/>
      <c r="C17" s="99"/>
      <c r="D17" s="165"/>
      <c r="E17" s="165"/>
      <c r="F17" s="165"/>
      <c r="G17" s="165"/>
    </row>
    <row r="18" spans="1:7" ht="12" customHeight="1" x14ac:dyDescent="0.25">
      <c r="A18" s="166"/>
      <c r="B18" s="99"/>
      <c r="C18" s="99"/>
      <c r="D18" s="166"/>
      <c r="E18" s="166"/>
      <c r="F18" s="167"/>
      <c r="G18" s="166"/>
    </row>
    <row r="19" spans="1:7" ht="12" customHeight="1" x14ac:dyDescent="0.25">
      <c r="A19" s="165" t="str">
        <f>IF('KONSEPT - Endringsanalyse'!C12=0,"",'KONSEPT - Endringsanalyse'!C12)</f>
        <v/>
      </c>
      <c r="B19" s="99"/>
      <c r="C19" s="99"/>
      <c r="D19" s="165"/>
      <c r="E19" s="165"/>
      <c r="F19" s="165"/>
      <c r="G19" s="165"/>
    </row>
    <row r="20" spans="1:7" ht="12" customHeight="1" x14ac:dyDescent="0.25">
      <c r="A20" s="166"/>
      <c r="B20" s="99"/>
      <c r="C20" s="99"/>
      <c r="D20" s="166"/>
      <c r="E20" s="166"/>
      <c r="F20" s="166"/>
      <c r="G20" s="166"/>
    </row>
    <row r="21" spans="1:7" ht="12" customHeight="1" x14ac:dyDescent="0.25">
      <c r="A21" s="165" t="str">
        <f>IF('KONSEPT - Endringsanalyse'!C13=0,"",'KONSEPT - Endringsanalyse'!C13)</f>
        <v/>
      </c>
      <c r="B21" s="99"/>
      <c r="C21" s="99"/>
      <c r="D21" s="165"/>
      <c r="E21" s="165"/>
      <c r="F21" s="165"/>
      <c r="G21" s="165"/>
    </row>
    <row r="22" spans="1:7" ht="12" customHeight="1" x14ac:dyDescent="0.25">
      <c r="A22" s="166"/>
      <c r="B22" s="99"/>
      <c r="C22" s="99"/>
      <c r="D22" s="166"/>
      <c r="E22" s="166"/>
      <c r="F22" s="166"/>
      <c r="G22" s="166"/>
    </row>
    <row r="23" spans="1:7" ht="12" customHeight="1" x14ac:dyDescent="0.25">
      <c r="A23" s="165" t="str">
        <f>IF('KONSEPT - Endringsanalyse'!C14=0,"",'KONSEPT - Endringsanalyse'!C14)</f>
        <v/>
      </c>
      <c r="B23" s="99"/>
      <c r="C23" s="99"/>
      <c r="D23" s="165"/>
      <c r="E23" s="165"/>
      <c r="F23" s="165"/>
      <c r="G23" s="165"/>
    </row>
    <row r="24" spans="1:7" ht="12" customHeight="1" x14ac:dyDescent="0.25">
      <c r="A24" s="166"/>
      <c r="B24" s="99"/>
      <c r="C24" s="99"/>
      <c r="D24" s="166"/>
      <c r="E24" s="166"/>
      <c r="F24" s="166"/>
      <c r="G24" s="166"/>
    </row>
    <row r="25" spans="1:7" ht="12" customHeight="1" x14ac:dyDescent="0.25">
      <c r="A25" s="165" t="str">
        <f>IF('KONSEPT - Endringsanalyse'!C15=0,"",'KONSEPT - Endringsanalyse'!C15)</f>
        <v/>
      </c>
      <c r="B25" s="99"/>
      <c r="C25" s="99"/>
      <c r="D25" s="165"/>
      <c r="E25" s="165"/>
      <c r="F25" s="165"/>
      <c r="G25" s="165"/>
    </row>
    <row r="26" spans="1:7" ht="12" customHeight="1" x14ac:dyDescent="0.25">
      <c r="A26" s="166"/>
      <c r="B26" s="99"/>
      <c r="C26" s="99"/>
      <c r="D26" s="166"/>
      <c r="E26" s="166"/>
      <c r="F26" s="166"/>
      <c r="G26" s="166"/>
    </row>
    <row r="27" spans="1:7" ht="12" customHeight="1" x14ac:dyDescent="0.25">
      <c r="A27" s="165" t="str">
        <f>IF('KONSEPT - Endringsanalyse'!C16=0,"",'KONSEPT - Endringsanalyse'!C16)</f>
        <v/>
      </c>
      <c r="B27" s="99"/>
      <c r="C27" s="99"/>
      <c r="D27" s="165"/>
      <c r="E27" s="165"/>
      <c r="F27" s="165"/>
      <c r="G27" s="165"/>
    </row>
    <row r="28" spans="1:7" ht="12" customHeight="1" x14ac:dyDescent="0.25">
      <c r="A28" s="166"/>
      <c r="B28" s="99"/>
      <c r="C28" s="99"/>
      <c r="D28" s="166"/>
      <c r="E28" s="166"/>
      <c r="F28" s="166"/>
      <c r="G28" s="166"/>
    </row>
    <row r="29" spans="1:7" ht="12" customHeight="1" x14ac:dyDescent="0.25">
      <c r="A29" s="165" t="str">
        <f>IF('KONSEPT - Endringsanalyse'!C17=0,"",'KONSEPT - Endringsanalyse'!C17)</f>
        <v/>
      </c>
      <c r="B29" s="99"/>
      <c r="C29" s="99"/>
      <c r="D29" s="165"/>
      <c r="E29" s="165"/>
      <c r="F29" s="165"/>
      <c r="G29" s="165"/>
    </row>
    <row r="30" spans="1:7" ht="12" customHeight="1" x14ac:dyDescent="0.25">
      <c r="A30" s="166"/>
      <c r="B30" s="99"/>
      <c r="C30" s="99"/>
      <c r="D30" s="166"/>
      <c r="E30" s="166"/>
      <c r="F30" s="166"/>
      <c r="G30" s="166"/>
    </row>
    <row r="31" spans="1:7" ht="12" customHeight="1" x14ac:dyDescent="0.25">
      <c r="A31" s="165" t="str">
        <f>IF('KONSEPT - Endringsanalyse'!C18=0,"",'KONSEPT - Endringsanalyse'!C18)</f>
        <v/>
      </c>
      <c r="B31" s="99"/>
      <c r="C31" s="99"/>
      <c r="D31" s="165"/>
      <c r="E31" s="165"/>
      <c r="F31" s="165"/>
      <c r="G31" s="165"/>
    </row>
    <row r="32" spans="1:7" ht="12" customHeight="1" x14ac:dyDescent="0.25">
      <c r="A32" s="166"/>
      <c r="B32" s="99"/>
      <c r="C32" s="99"/>
      <c r="D32" s="166"/>
      <c r="E32" s="166"/>
      <c r="F32" s="166"/>
      <c r="G32" s="166"/>
    </row>
    <row r="33" spans="1:7" ht="9.75" customHeight="1" x14ac:dyDescent="0.25"/>
    <row r="34" spans="1:7" x14ac:dyDescent="0.25">
      <c r="C34" s="3"/>
      <c r="D34" s="75" t="s">
        <v>16</v>
      </c>
      <c r="E34" s="98"/>
      <c r="F34" s="75" t="s">
        <v>5</v>
      </c>
      <c r="G34" s="98"/>
    </row>
    <row r="35" spans="1:7" x14ac:dyDescent="0.25">
      <c r="A35" s="3"/>
      <c r="B35" s="3"/>
      <c r="C35" s="3"/>
      <c r="D35" s="75" t="s">
        <v>56</v>
      </c>
      <c r="E35" s="98"/>
      <c r="F35" s="75" t="s">
        <v>5</v>
      </c>
      <c r="G35" s="98"/>
    </row>
  </sheetData>
  <mergeCells count="70">
    <mergeCell ref="F5:F6"/>
    <mergeCell ref="F13:F14"/>
    <mergeCell ref="A11:A12"/>
    <mergeCell ref="G15:G16"/>
    <mergeCell ref="A5:A6"/>
    <mergeCell ref="F7:F8"/>
    <mergeCell ref="A9:A10"/>
    <mergeCell ref="F9:F10"/>
    <mergeCell ref="A7:A8"/>
    <mergeCell ref="F11:F12"/>
    <mergeCell ref="A13:A14"/>
    <mergeCell ref="D5:D6"/>
    <mergeCell ref="D7:D8"/>
    <mergeCell ref="D9:D10"/>
    <mergeCell ref="D11:D12"/>
    <mergeCell ref="D13:D14"/>
    <mergeCell ref="D15:D16"/>
    <mergeCell ref="F15:F16"/>
    <mergeCell ref="A17:A18"/>
    <mergeCell ref="F17:F18"/>
    <mergeCell ref="A15:A16"/>
    <mergeCell ref="E15:E16"/>
    <mergeCell ref="E17:E18"/>
    <mergeCell ref="D17:D18"/>
    <mergeCell ref="F23:F24"/>
    <mergeCell ref="A23:A24"/>
    <mergeCell ref="F19:F20"/>
    <mergeCell ref="A21:A22"/>
    <mergeCell ref="F21:F22"/>
    <mergeCell ref="A19:A20"/>
    <mergeCell ref="E19:E20"/>
    <mergeCell ref="E21:E22"/>
    <mergeCell ref="E23:E24"/>
    <mergeCell ref="D19:D20"/>
    <mergeCell ref="D21:D22"/>
    <mergeCell ref="D23:D24"/>
    <mergeCell ref="E5:E6"/>
    <mergeCell ref="E7:E8"/>
    <mergeCell ref="E9:E10"/>
    <mergeCell ref="E11:E12"/>
    <mergeCell ref="E13:E14"/>
    <mergeCell ref="G17:G18"/>
    <mergeCell ref="G19:G20"/>
    <mergeCell ref="G21:G22"/>
    <mergeCell ref="G23:G24"/>
    <mergeCell ref="G5:G6"/>
    <mergeCell ref="G7:G8"/>
    <mergeCell ref="G9:G10"/>
    <mergeCell ref="G11:G12"/>
    <mergeCell ref="G13:G14"/>
    <mergeCell ref="A29:A30"/>
    <mergeCell ref="D29:D30"/>
    <mergeCell ref="E29:E30"/>
    <mergeCell ref="F29:F30"/>
    <mergeCell ref="G29:G30"/>
    <mergeCell ref="A31:A32"/>
    <mergeCell ref="D31:D32"/>
    <mergeCell ref="E31:E32"/>
    <mergeCell ref="F31:F32"/>
    <mergeCell ref="G31:G32"/>
    <mergeCell ref="A25:A26"/>
    <mergeCell ref="D25:D26"/>
    <mergeCell ref="E25:E26"/>
    <mergeCell ref="F25:F26"/>
    <mergeCell ref="G25:G26"/>
    <mergeCell ref="A27:A28"/>
    <mergeCell ref="D27:D28"/>
    <mergeCell ref="E27:E28"/>
    <mergeCell ref="F27:F28"/>
    <mergeCell ref="G27:G28"/>
  </mergeCells>
  <pageMargins left="0.7" right="0.7" top="0.75" bottom="0.75" header="0.3" footer="0.3"/>
  <pageSetup paperSize="9" orientation="landscape" verticalDpi="0" r:id="rId1"/>
  <headerFooter>
    <oddHeader>&amp;L&amp;G&amp;C&amp;"-,Bold"GEVINSTREALISERINGSVERKTØY&amp;R&amp;"-,Italic"&amp;K00-045Bør leses av: Rådmann, Tjenesteeier, Enhetsleder, 
Fagpersoner, IKT-avdeling, Prosjektleder, Gevinstansvarlig</oddHeader>
    <oddFooter>&amp;C&amp;"-,Italic"&amp;8Utarbeidet av KommIT i samarbeid med kommunene Bærum, Bergen, Lyngdal  og Aust-Agder fylkeskommune samt Universitetet i Agder</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Prosjektdokument" ma:contentTypeID="0x010100293FDE3FCADA480B9A77BBDAD7DFA28C0100860EB8D0A6C41A489350A1AED607DCA8" ma:contentTypeVersion="48" ma:contentTypeDescription="Opprett et nytt dokument." ma:contentTypeScope="" ma:versionID="f231ac969c83eea93ecd61db62a571e1">
  <xsd:schema xmlns:xsd="http://www.w3.org/2001/XMLSchema" xmlns:xs="http://www.w3.org/2001/XMLSchema" xmlns:p="http://schemas.microsoft.com/office/2006/metadata/properties" xmlns:ns1="fcde26a5-0f5e-4ce4-9c4e-5d7667e77a32" xmlns:ns3="6242508b-47dd-4228-87f2-8f4c54fa3af7" targetNamespace="http://schemas.microsoft.com/office/2006/metadata/properties" ma:root="true" ma:fieldsID="e05611011757f6310e51efa0bb5fcb50" ns1:_="" ns3:_="">
    <xsd:import namespace="fcde26a5-0f5e-4ce4-9c4e-5d7667e77a32"/>
    <xsd:import namespace="6242508b-47dd-4228-87f2-8f4c54fa3af7"/>
    <xsd:element name="properties">
      <xsd:complexType>
        <xsd:sequence>
          <xsd:element name="documentManagement">
            <xsd:complexType>
              <xsd:all>
                <xsd:element ref="ns1:j25543a5815d485da9a5e0773ad762e9"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de26a5-0f5e-4ce4-9c4e-5d7667e77a32" elementFormDefault="qualified">
    <xsd:import namespace="http://schemas.microsoft.com/office/2006/documentManagement/types"/>
    <xsd:import namespace="http://schemas.microsoft.com/office/infopath/2007/PartnerControls"/>
    <xsd:element name="j25543a5815d485da9a5e0773ad762e9" ma:index="8" nillable="true" ma:taxonomy="true" ma:internalName="j25543a5815d485da9a5e0773ad762e9" ma:taxonomyFieldName="GtProjectPhase" ma:displayName="Fase" ma:indexed="true" ma:default="" ma:fieldId="{325543a5-815d-485d-a9a5-e0773ad762e9}" ma:sspId="a08c65c3-98d0-478f-a073-d98dd80897ac" ma:termSetId="abcfc9d9-a263-4abb-8234-be973c46258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242508b-47dd-4228-87f2-8f4c54fa3af7" elementFormDefault="qualified">
    <xsd:import namespace="http://schemas.microsoft.com/office/2006/documentManagement/types"/>
    <xsd:import namespace="http://schemas.microsoft.com/office/infopath/2007/PartnerControls"/>
    <xsd:element name="TaxCatchAll" ma:index="9" nillable="true" ma:displayName="Taxonomy Catch All Column" ma:description="" ma:hidden="true" ma:list="{7e6ed586-3813-4ab9-91a6-95e7318c1a1f}" ma:internalName="TaxCatchAll" ma:showField="CatchAllData" ma:web="fcde26a5-0f5e-4ce4-9c4e-5d7667e77a32">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7e6ed586-3813-4ab9-91a6-95e7318c1a1f}" ma:internalName="TaxCatchAllLabel" ma:readOnly="true" ma:showField="CatchAllDataLabel" ma:web="fcde26a5-0f5e-4ce4-9c4e-5d7667e77a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j25543a5815d485da9a5e0773ad762e9 xmlns="fcde26a5-0f5e-4ce4-9c4e-5d7667e77a32">
      <Terms xmlns="http://schemas.microsoft.com/office/infopath/2007/PartnerControls">
        <TermInfo xmlns="http://schemas.microsoft.com/office/infopath/2007/PartnerControls">
          <TermName xmlns="http://schemas.microsoft.com/office/infopath/2007/PartnerControls">Realisere</TermName>
          <TermId xmlns="http://schemas.microsoft.com/office/infopath/2007/PartnerControls">b7ba84f0-70b9-45c4-8c50-8f73bf15bbec</TermId>
        </TermInfo>
      </Terms>
    </j25543a5815d485da9a5e0773ad762e9>
    <TaxCatchAll xmlns="6242508b-47dd-4228-87f2-8f4c54fa3af7">
      <Value>12</Value>
    </TaxCatchAll>
  </documentManagement>
</p:properties>
</file>

<file path=customXml/itemProps1.xml><?xml version="1.0" encoding="utf-8"?>
<ds:datastoreItem xmlns:ds="http://schemas.openxmlformats.org/officeDocument/2006/customXml" ds:itemID="{BB1B4E46-31D4-49CA-B0D3-045EED60CB93}"/>
</file>

<file path=customXml/itemProps2.xml><?xml version="1.0" encoding="utf-8"?>
<ds:datastoreItem xmlns:ds="http://schemas.openxmlformats.org/officeDocument/2006/customXml" ds:itemID="{7C174F13-00F9-4B0D-B228-06F68F017D65}"/>
</file>

<file path=customXml/itemProps3.xml><?xml version="1.0" encoding="utf-8"?>
<ds:datastoreItem xmlns:ds="http://schemas.openxmlformats.org/officeDocument/2006/customXml" ds:itemID="{3C0E33CA-A5F2-4FA5-B48E-90702175329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28</vt:i4>
      </vt:variant>
    </vt:vector>
  </HeadingPairs>
  <TitlesOfParts>
    <vt:vector size="42" baseType="lpstr">
      <vt:lpstr>Forside</vt:lpstr>
      <vt:lpstr>Meny for verktøyet</vt:lpstr>
      <vt:lpstr>KONSEPT - Interessentliste</vt:lpstr>
      <vt:lpstr>KONSEPT - Prosessanalyse (1)</vt:lpstr>
      <vt:lpstr>KONSEPT - Prosessanalyse (2)</vt:lpstr>
      <vt:lpstr>KONSEPT - Endringsanalyse</vt:lpstr>
      <vt:lpstr>KONSEPT - Interessentanalyse</vt:lpstr>
      <vt:lpstr>KONSEPT - Gevinstanalyse</vt:lpstr>
      <vt:lpstr>PLANLEGGE - Gevinstreal.plan</vt:lpstr>
      <vt:lpstr>PLANLEGGE - Oppfølgingsplan</vt:lpstr>
      <vt:lpstr>GJENNOMFØRE - Statusrapport</vt:lpstr>
      <vt:lpstr>OVERLEVERE - Overleveringsrapp.</vt:lpstr>
      <vt:lpstr>REALISERE - Resultatoppfølging</vt:lpstr>
      <vt:lpstr>støtteark</vt:lpstr>
      <vt:lpstr>Ansvarlig1</vt:lpstr>
      <vt:lpstr>Ansvarlig10</vt:lpstr>
      <vt:lpstr>Ansvarlig11</vt:lpstr>
      <vt:lpstr>Ansvarlig12</vt:lpstr>
      <vt:lpstr>Ansvarlig13</vt:lpstr>
      <vt:lpstr>Ansvarlig14</vt:lpstr>
      <vt:lpstr>Ansvarlig2</vt:lpstr>
      <vt:lpstr>Ansvarlig3</vt:lpstr>
      <vt:lpstr>Ansvarlig4</vt:lpstr>
      <vt:lpstr>Ansvarlig5</vt:lpstr>
      <vt:lpstr>Ansvarlig6</vt:lpstr>
      <vt:lpstr>Ansvarlig7</vt:lpstr>
      <vt:lpstr>Ansvarlig8</vt:lpstr>
      <vt:lpstr>Ansvarlig9</vt:lpstr>
      <vt:lpstr>Måleindikator1</vt:lpstr>
      <vt:lpstr>Måleindikator10</vt:lpstr>
      <vt:lpstr>Måleindikator11</vt:lpstr>
      <vt:lpstr>Måleindikator12</vt:lpstr>
      <vt:lpstr>Måleindikator13</vt:lpstr>
      <vt:lpstr>Måleindikator14</vt:lpstr>
      <vt:lpstr>Måleindikator2</vt:lpstr>
      <vt:lpstr>Måleindikator3</vt:lpstr>
      <vt:lpstr>Måleindikator4</vt:lpstr>
      <vt:lpstr>Måleindikator5</vt:lpstr>
      <vt:lpstr>Måleindikator6</vt:lpstr>
      <vt:lpstr>Måleindikator7</vt:lpstr>
      <vt:lpstr>Måleindikator8</vt:lpstr>
      <vt:lpstr>Måleindikator9</vt:lpstr>
    </vt:vector>
  </TitlesOfParts>
  <Company>PA Consulting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Liza Nienova</dc:creator>
  <cp:lastModifiedBy>Liza Nienova</cp:lastModifiedBy>
  <cp:lastPrinted>2013-10-04T18:03:13Z</cp:lastPrinted>
  <dcterms:created xsi:type="dcterms:W3CDTF">2013-09-04T13:54:59Z</dcterms:created>
  <dcterms:modified xsi:type="dcterms:W3CDTF">2013-10-09T05:00:19Z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0x010100293FDE3FCADA480B9A77BBDAD7DFA28C0100860EB8D0A6C41A489350A1AED607DCA8</vt:lpwstr>
  </property>
  <property fmtid="{D5CDD505-2E9C-101B-9397-08002B2CF9AE}" pid="3" name="GtProjectPhase">
    <vt:lpwstr>12;#Realisere|b7ba84f0-70b9-45c4-8c50-8f73bf15bbec</vt:lpwstr>
  </property>
</Properties>
</file>