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atri\Documents\CH EN 263\"/>
    </mc:Choice>
  </mc:AlternateContent>
  <xr:revisionPtr revIDLastSave="0" documentId="13_ncr:1_{6B35FA61-DA5B-4BC6-8E20-994B34D4A752}" xr6:coauthVersionLast="47" xr6:coauthVersionMax="47" xr10:uidLastSave="{00000000-0000-0000-0000-000000000000}"/>
  <bookViews>
    <workbookView xWindow="1035" yWindow="4560" windowWidth="21600" windowHeight="11385" tabRatio="500" activeTab="2" xr2:uid="{00000000-000D-0000-FFFF-FFFF00000000}"/>
  </bookViews>
  <sheets>
    <sheet name="Problem 1" sheetId="1" r:id="rId1"/>
    <sheet name="Problem 2" sheetId="2" r:id="rId2"/>
    <sheet name="Problem 3" sheetId="3" r:id="rId3"/>
  </sheets>
  <definedNames>
    <definedName name="_𝜇" localSheetId="1">'Problem 2'!$I$3</definedName>
    <definedName name="CA_0" localSheetId="0">'Problem 1'!$I$5</definedName>
    <definedName name="CA_in" localSheetId="0">'Problem 1'!$I$4</definedName>
    <definedName name="d_p" localSheetId="1">'Problem 2'!$I$5</definedName>
    <definedName name="Dt" localSheetId="0">'Problem 1'!$I$8</definedName>
    <definedName name="Dt" localSheetId="1">'Problem 2'!$I$9</definedName>
    <definedName name="g" localSheetId="1">'Problem 2'!$I$4</definedName>
    <definedName name="k" localSheetId="0">'Problem 1'!$I$7</definedName>
    <definedName name="p_𝑝" localSheetId="1">'Problem 2'!$I$6</definedName>
    <definedName name="solver_adj" localSheetId="0" hidden="1">'Problem 1'!$L$19</definedName>
    <definedName name="solver_adj" localSheetId="1" hidden="1">'Problem 2'!$O$23</definedName>
    <definedName name="solver_cvg" localSheetId="0" hidden="1">0.0001</definedName>
    <definedName name="solver_cvg" localSheetId="1" hidden="1">0.0001</definedName>
    <definedName name="solver_drv" localSheetId="0" hidden="1">1</definedName>
    <definedName name="solver_drv" localSheetId="1" hidden="1">1</definedName>
    <definedName name="solver_eng" localSheetId="0" hidden="1">1</definedName>
    <definedName name="solver_eng" localSheetId="1" hidden="1">2</definedName>
    <definedName name="solver_est" localSheetId="0" hidden="1">1</definedName>
    <definedName name="solver_est" localSheetId="1" hidden="1">1</definedName>
    <definedName name="solver_itr" localSheetId="0" hidden="1">2147483647</definedName>
    <definedName name="solver_itr" localSheetId="1" hidden="1">2147483647</definedName>
    <definedName name="solver_lhs1" localSheetId="1" hidden="1">'Problem 2'!$O$23</definedName>
    <definedName name="solver_lin" localSheetId="0" hidden="1">2</definedName>
    <definedName name="solver_mip" localSheetId="0" hidden="1">2147483647</definedName>
    <definedName name="solver_mip" localSheetId="1" hidden="1">2147483647</definedName>
    <definedName name="solver_mni" localSheetId="0" hidden="1">30</definedName>
    <definedName name="solver_mni" localSheetId="1" hidden="1">30</definedName>
    <definedName name="solver_mrt" localSheetId="0" hidden="1">0.075</definedName>
    <definedName name="solver_mrt" localSheetId="1" hidden="1">0.075</definedName>
    <definedName name="solver_msl" localSheetId="0" hidden="1">2</definedName>
    <definedName name="solver_msl" localSheetId="1" hidden="1">2</definedName>
    <definedName name="solver_neg" localSheetId="0" hidden="1">2</definedName>
    <definedName name="solver_neg" localSheetId="1" hidden="1">2</definedName>
    <definedName name="solver_nod" localSheetId="0" hidden="1">2147483647</definedName>
    <definedName name="solver_nod" localSheetId="1" hidden="1">2147483647</definedName>
    <definedName name="solver_num" localSheetId="0" hidden="1">0</definedName>
    <definedName name="solver_num" localSheetId="1" hidden="1">1</definedName>
    <definedName name="solver_nwt" localSheetId="0" hidden="1">1</definedName>
    <definedName name="solver_nwt" localSheetId="1" hidden="1">1</definedName>
    <definedName name="solver_opt" localSheetId="0" hidden="1">'Problem 1'!$L$20</definedName>
    <definedName name="solver_opt" localSheetId="1" hidden="1">'Problem 2'!$P$23</definedName>
    <definedName name="solver_pre" localSheetId="0" hidden="1">0.00000000000000001</definedName>
    <definedName name="solver_pre" localSheetId="1" hidden="1">0.1</definedName>
    <definedName name="solver_rbv" localSheetId="0" hidden="1">1</definedName>
    <definedName name="solver_rbv" localSheetId="1" hidden="1">1</definedName>
    <definedName name="solver_rel1" localSheetId="1" hidden="1">4</definedName>
    <definedName name="solver_rhs1" localSheetId="1" hidden="1">"integer"</definedName>
    <definedName name="solver_rlx" localSheetId="0" hidden="1">2</definedName>
    <definedName name="solver_rlx" localSheetId="1" hidden="1">2</definedName>
    <definedName name="solver_rsd" localSheetId="0" hidden="1">0</definedName>
    <definedName name="solver_rsd" localSheetId="1" hidden="1">0</definedName>
    <definedName name="solver_scl" localSheetId="0" hidden="1">1</definedName>
    <definedName name="solver_scl" localSheetId="1" hidden="1">1</definedName>
    <definedName name="solver_sho" localSheetId="0" hidden="1">2</definedName>
    <definedName name="solver_sho" localSheetId="1" hidden="1">2</definedName>
    <definedName name="solver_ssz" localSheetId="0" hidden="1">100</definedName>
    <definedName name="solver_ssz" localSheetId="1" hidden="1">100</definedName>
    <definedName name="solver_tim" localSheetId="0" hidden="1">2147483647</definedName>
    <definedName name="solver_tim" localSheetId="1" hidden="1">2147483647</definedName>
    <definedName name="solver_tol" localSheetId="0" hidden="1">0.01</definedName>
    <definedName name="solver_tol" localSheetId="1" hidden="1">0.01</definedName>
    <definedName name="solver_typ" localSheetId="0" hidden="1">3</definedName>
    <definedName name="solver_typ" localSheetId="1" hidden="1">2</definedName>
    <definedName name="solver_val" localSheetId="0" hidden="1">0</definedName>
    <definedName name="solver_val" localSheetId="1" hidden="1">0</definedName>
    <definedName name="solver_ver" localSheetId="0" hidden="1">3</definedName>
    <definedName name="solver_ver" localSheetId="1" hidden="1">3</definedName>
    <definedName name="tau" localSheetId="0">'Problem 1'!$I$6</definedName>
    <definedName name="v0" localSheetId="1">'Problem 2'!$I$8</definedName>
    <definedName name="x0" localSheetId="1">'Problem 2'!$I$7</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M23" i="2" l="1"/>
  <c r="M20" i="2"/>
  <c r="J13" i="2"/>
  <c r="J12" i="2"/>
  <c r="I12" i="2"/>
  <c r="I13" i="2" s="1"/>
  <c r="H13" i="2"/>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H54" i="2" s="1"/>
  <c r="H55" i="2" s="1"/>
  <c r="H56" i="2" s="1"/>
  <c r="H57" i="2" s="1"/>
  <c r="H58" i="2" s="1"/>
  <c r="H59" i="2" s="1"/>
  <c r="H60" i="2" s="1"/>
  <c r="H61" i="2" s="1"/>
  <c r="H62" i="2" s="1"/>
  <c r="H63" i="2" s="1"/>
  <c r="H64" i="2" s="1"/>
  <c r="H65" i="2" s="1"/>
  <c r="H66" i="2" s="1"/>
  <c r="H67" i="2" s="1"/>
  <c r="H68" i="2" s="1"/>
  <c r="H69" i="2" s="1"/>
  <c r="H70" i="2" s="1"/>
  <c r="H71" i="2" s="1"/>
  <c r="H72" i="2" s="1"/>
  <c r="H73" i="2" s="1"/>
  <c r="H74" i="2" s="1"/>
  <c r="H75" i="2" s="1"/>
  <c r="H76" i="2" s="1"/>
  <c r="H77" i="2" s="1"/>
  <c r="H78" i="2" s="1"/>
  <c r="H79" i="2" s="1"/>
  <c r="H80" i="2" s="1"/>
  <c r="H81" i="2" s="1"/>
  <c r="H82" i="2" s="1"/>
  <c r="H83" i="2" s="1"/>
  <c r="H84" i="2" s="1"/>
  <c r="H85" i="2" s="1"/>
  <c r="H86" i="2" s="1"/>
  <c r="H87" i="2" s="1"/>
  <c r="H88" i="2" s="1"/>
  <c r="H89" i="2" s="1"/>
  <c r="H90" i="2" s="1"/>
  <c r="H91" i="2" s="1"/>
  <c r="H92" i="2" s="1"/>
  <c r="H93" i="2" s="1"/>
  <c r="H94" i="2" s="1"/>
  <c r="H95" i="2" s="1"/>
  <c r="H96" i="2" s="1"/>
  <c r="H97" i="2" s="1"/>
  <c r="H98" i="2" s="1"/>
  <c r="H99" i="2" s="1"/>
  <c r="H100" i="2" s="1"/>
  <c r="H101" i="2" s="1"/>
  <c r="H102" i="2" s="1"/>
  <c r="H103" i="2" s="1"/>
  <c r="H104" i="2" s="1"/>
  <c r="H105" i="2" s="1"/>
  <c r="H106" i="2" s="1"/>
  <c r="H107" i="2" s="1"/>
  <c r="H108" i="2" s="1"/>
  <c r="H109" i="2" s="1"/>
  <c r="H110" i="2" s="1"/>
  <c r="H111" i="2" s="1"/>
  <c r="H112" i="2" s="1"/>
  <c r="H113" i="2" s="1"/>
  <c r="H114" i="2" s="1"/>
  <c r="H115" i="2" s="1"/>
  <c r="H116" i="2" s="1"/>
  <c r="H117" i="2" s="1"/>
  <c r="H118" i="2" s="1"/>
  <c r="H119" i="2" s="1"/>
  <c r="H120" i="2" s="1"/>
  <c r="H121" i="2" s="1"/>
  <c r="H122" i="2" s="1"/>
  <c r="H123" i="2" s="1"/>
  <c r="H124" i="2" s="1"/>
  <c r="H125" i="2" s="1"/>
  <c r="H126" i="2" s="1"/>
  <c r="H127" i="2" s="1"/>
  <c r="H128" i="2" s="1"/>
  <c r="H129" i="2" s="1"/>
  <c r="H130" i="2" s="1"/>
  <c r="H131" i="2" s="1"/>
  <c r="H132" i="2" s="1"/>
  <c r="H133" i="2" s="1"/>
  <c r="H134" i="2" s="1"/>
  <c r="H135" i="2" s="1"/>
  <c r="H136" i="2" s="1"/>
  <c r="H137" i="2" s="1"/>
  <c r="H138" i="2" s="1"/>
  <c r="H139" i="2" s="1"/>
  <c r="H140" i="2" s="1"/>
  <c r="H141" i="2" s="1"/>
  <c r="H142" i="2" s="1"/>
  <c r="H143" i="2" s="1"/>
  <c r="H144" i="2" s="1"/>
  <c r="H145" i="2" s="1"/>
  <c r="H146" i="2" s="1"/>
  <c r="H147" i="2" s="1"/>
  <c r="H148" i="2" s="1"/>
  <c r="H149" i="2" s="1"/>
  <c r="H150" i="2" s="1"/>
  <c r="H151" i="2" s="1"/>
  <c r="H152" i="2" s="1"/>
  <c r="H153" i="2" s="1"/>
  <c r="H154" i="2" s="1"/>
  <c r="H155" i="2" s="1"/>
  <c r="H156" i="2" s="1"/>
  <c r="H157" i="2" s="1"/>
  <c r="H158" i="2" s="1"/>
  <c r="H159" i="2" s="1"/>
  <c r="H160" i="2" s="1"/>
  <c r="H161" i="2" s="1"/>
  <c r="H162" i="2" s="1"/>
  <c r="H163" i="2" s="1"/>
  <c r="H164" i="2" s="1"/>
  <c r="H165" i="2" s="1"/>
  <c r="H166" i="2" s="1"/>
  <c r="H167" i="2" s="1"/>
  <c r="H168" i="2" s="1"/>
  <c r="H169" i="2" s="1"/>
  <c r="H170" i="2" s="1"/>
  <c r="H171" i="2" s="1"/>
  <c r="H172" i="2" s="1"/>
  <c r="H173" i="2" s="1"/>
  <c r="H174" i="2" s="1"/>
  <c r="H175" i="2" s="1"/>
  <c r="H176" i="2" s="1"/>
  <c r="H177" i="2" s="1"/>
  <c r="H178" i="2" s="1"/>
  <c r="H179" i="2" s="1"/>
  <c r="H180" i="2" s="1"/>
  <c r="H181" i="2" s="1"/>
  <c r="H182" i="2" s="1"/>
  <c r="H183" i="2" s="1"/>
  <c r="H184" i="2" s="1"/>
  <c r="H185" i="2" s="1"/>
  <c r="H186" i="2" s="1"/>
  <c r="H187" i="2" s="1"/>
  <c r="H188" i="2" s="1"/>
  <c r="H189" i="2" s="1"/>
  <c r="H190" i="2" s="1"/>
  <c r="H191" i="2" s="1"/>
  <c r="H192" i="2" s="1"/>
  <c r="H193" i="2" s="1"/>
  <c r="H194" i="2" s="1"/>
  <c r="H195" i="2" s="1"/>
  <c r="H196" i="2" s="1"/>
  <c r="H197" i="2" s="1"/>
  <c r="H198" i="2" s="1"/>
  <c r="H199" i="2" s="1"/>
  <c r="H200" i="2" s="1"/>
  <c r="H201" i="2" s="1"/>
  <c r="H202" i="2" s="1"/>
  <c r="H203" i="2" s="1"/>
  <c r="H204" i="2" s="1"/>
  <c r="H205" i="2" s="1"/>
  <c r="H206" i="2" s="1"/>
  <c r="H207" i="2" s="1"/>
  <c r="H208" i="2" s="1"/>
  <c r="H209" i="2" s="1"/>
  <c r="H210" i="2" s="1"/>
  <c r="H211" i="2" s="1"/>
  <c r="H212" i="2" s="1"/>
  <c r="H213" i="2" s="1"/>
  <c r="H214" i="2" s="1"/>
  <c r="H215" i="2" s="1"/>
  <c r="H216" i="2" s="1"/>
  <c r="H217" i="2" s="1"/>
  <c r="H218" i="2" s="1"/>
  <c r="H219" i="2" s="1"/>
  <c r="H220" i="2" s="1"/>
  <c r="H221" i="2" s="1"/>
  <c r="H222" i="2" s="1"/>
  <c r="H223" i="2" s="1"/>
  <c r="H224" i="2" s="1"/>
  <c r="H225" i="2" s="1"/>
  <c r="H226" i="2" s="1"/>
  <c r="H227" i="2" s="1"/>
  <c r="H228" i="2" s="1"/>
  <c r="H229" i="2" s="1"/>
  <c r="H230" i="2" s="1"/>
  <c r="H231" i="2" s="1"/>
  <c r="H232" i="2" s="1"/>
  <c r="H233" i="2" s="1"/>
  <c r="H234" i="2" s="1"/>
  <c r="H235" i="2" s="1"/>
  <c r="H236" i="2" s="1"/>
  <c r="H237" i="2" s="1"/>
  <c r="H238" i="2" s="1"/>
  <c r="H239" i="2" s="1"/>
  <c r="H240" i="2" s="1"/>
  <c r="H241" i="2" s="1"/>
  <c r="H242" i="2" s="1"/>
  <c r="H243" i="2" s="1"/>
  <c r="H244" i="2" s="1"/>
  <c r="H245" i="2" s="1"/>
  <c r="H246" i="2" s="1"/>
  <c r="H247" i="2" s="1"/>
  <c r="H248" i="2" s="1"/>
  <c r="H249" i="2" s="1"/>
  <c r="H250" i="2" s="1"/>
  <c r="H251" i="2" s="1"/>
  <c r="H252" i="2" s="1"/>
  <c r="H253" i="2" s="1"/>
  <c r="H254" i="2" s="1"/>
  <c r="H255" i="2" s="1"/>
  <c r="H256" i="2" s="1"/>
  <c r="H257" i="2" s="1"/>
  <c r="H258" i="2" s="1"/>
  <c r="H259" i="2" s="1"/>
  <c r="H260" i="2" s="1"/>
  <c r="H261" i="2" s="1"/>
  <c r="H262" i="2" s="1"/>
  <c r="H263" i="2" s="1"/>
  <c r="H264" i="2" s="1"/>
  <c r="H265" i="2" s="1"/>
  <c r="H266" i="2" s="1"/>
  <c r="H267" i="2" s="1"/>
  <c r="H268" i="2" s="1"/>
  <c r="H269" i="2" s="1"/>
  <c r="H270" i="2" s="1"/>
  <c r="H271" i="2" s="1"/>
  <c r="H272" i="2" s="1"/>
  <c r="H273" i="2" s="1"/>
  <c r="H274" i="2" s="1"/>
  <c r="H275" i="2" s="1"/>
  <c r="H276" i="2" s="1"/>
  <c r="H277" i="2" s="1"/>
  <c r="H278" i="2" s="1"/>
  <c r="H279" i="2" s="1"/>
  <c r="H280" i="2" s="1"/>
  <c r="H281" i="2" s="1"/>
  <c r="H282" i="2" s="1"/>
  <c r="H283" i="2" s="1"/>
  <c r="H284" i="2" s="1"/>
  <c r="H285" i="2" s="1"/>
  <c r="H286" i="2" s="1"/>
  <c r="H287" i="2" s="1"/>
  <c r="H288" i="2" s="1"/>
  <c r="H289" i="2" s="1"/>
  <c r="H290" i="2" s="1"/>
  <c r="H291" i="2" s="1"/>
  <c r="H292" i="2" s="1"/>
  <c r="H293" i="2" s="1"/>
  <c r="H294" i="2" s="1"/>
  <c r="H295" i="2" s="1"/>
  <c r="H296" i="2" s="1"/>
  <c r="H297" i="2" s="1"/>
  <c r="H298" i="2" s="1"/>
  <c r="H299" i="2" s="1"/>
  <c r="H300" i="2" s="1"/>
  <c r="H301" i="2" s="1"/>
  <c r="H302" i="2" s="1"/>
  <c r="H303" i="2" s="1"/>
  <c r="H304" i="2" s="1"/>
  <c r="H305" i="2" s="1"/>
  <c r="H306" i="2" s="1"/>
  <c r="H307" i="2" s="1"/>
  <c r="H308" i="2" s="1"/>
  <c r="H309" i="2" s="1"/>
  <c r="H310" i="2" s="1"/>
  <c r="H311" i="2" s="1"/>
  <c r="H312" i="2" s="1"/>
  <c r="H313" i="2" s="1"/>
  <c r="H314" i="2" s="1"/>
  <c r="H315" i="2" s="1"/>
  <c r="H316" i="2" s="1"/>
  <c r="H317" i="2" s="1"/>
  <c r="H318" i="2" s="1"/>
  <c r="H319" i="2" s="1"/>
  <c r="H320" i="2" s="1"/>
  <c r="H321" i="2" s="1"/>
  <c r="H322" i="2" s="1"/>
  <c r="H323" i="2" s="1"/>
  <c r="H324" i="2" s="1"/>
  <c r="H325" i="2" s="1"/>
  <c r="H326" i="2" s="1"/>
  <c r="H327" i="2" s="1"/>
  <c r="H328" i="2" s="1"/>
  <c r="H329" i="2" s="1"/>
  <c r="H330" i="2" s="1"/>
  <c r="H331" i="2" s="1"/>
  <c r="H332" i="2" s="1"/>
  <c r="H333" i="2" s="1"/>
  <c r="H334" i="2" s="1"/>
  <c r="H335" i="2" s="1"/>
  <c r="H336" i="2" s="1"/>
  <c r="H337" i="2" s="1"/>
  <c r="H338" i="2" s="1"/>
  <c r="H339" i="2" s="1"/>
  <c r="H340" i="2" s="1"/>
  <c r="H341" i="2" s="1"/>
  <c r="H342" i="2" s="1"/>
  <c r="H343" i="2" s="1"/>
  <c r="H344" i="2" s="1"/>
  <c r="H345" i="2" s="1"/>
  <c r="H346" i="2" s="1"/>
  <c r="H347" i="2" s="1"/>
  <c r="H348" i="2" s="1"/>
  <c r="H349" i="2" s="1"/>
  <c r="H350" i="2" s="1"/>
  <c r="H351" i="2" s="1"/>
  <c r="H352" i="2" s="1"/>
  <c r="H353" i="2" s="1"/>
  <c r="H354" i="2" s="1"/>
  <c r="H355" i="2" s="1"/>
  <c r="H356" i="2" s="1"/>
  <c r="H357" i="2" s="1"/>
  <c r="H358" i="2" s="1"/>
  <c r="H359" i="2" s="1"/>
  <c r="H360" i="2" s="1"/>
  <c r="H361" i="2" s="1"/>
  <c r="H362" i="2" s="1"/>
  <c r="H363" i="2" s="1"/>
  <c r="H364" i="2" s="1"/>
  <c r="H365" i="2" s="1"/>
  <c r="H366" i="2" s="1"/>
  <c r="H367" i="2" s="1"/>
  <c r="H368" i="2" s="1"/>
  <c r="H369" i="2" s="1"/>
  <c r="H370" i="2" s="1"/>
  <c r="H371" i="2" s="1"/>
  <c r="H372" i="2" s="1"/>
  <c r="H373" i="2" s="1"/>
  <c r="H374" i="2" s="1"/>
  <c r="H375" i="2" s="1"/>
  <c r="H376" i="2" s="1"/>
  <c r="H377" i="2" s="1"/>
  <c r="H378" i="2" s="1"/>
  <c r="H379" i="2" s="1"/>
  <c r="H380" i="2" s="1"/>
  <c r="H381" i="2" s="1"/>
  <c r="H382" i="2" s="1"/>
  <c r="H383" i="2" s="1"/>
  <c r="H384" i="2" s="1"/>
  <c r="H385" i="2" s="1"/>
  <c r="H386" i="2" s="1"/>
  <c r="H387" i="2" s="1"/>
  <c r="H388" i="2" s="1"/>
  <c r="H389" i="2" s="1"/>
  <c r="H390" i="2" s="1"/>
  <c r="H391" i="2" s="1"/>
  <c r="H392" i="2" s="1"/>
  <c r="H393" i="2" s="1"/>
  <c r="H394" i="2" s="1"/>
  <c r="H395" i="2" s="1"/>
  <c r="H396" i="2" s="1"/>
  <c r="H397" i="2" s="1"/>
  <c r="H398" i="2" s="1"/>
  <c r="H399" i="2" s="1"/>
  <c r="H400" i="2" s="1"/>
  <c r="H401" i="2" s="1"/>
  <c r="H402" i="2" s="1"/>
  <c r="H403" i="2" s="1"/>
  <c r="H404" i="2" s="1"/>
  <c r="H405" i="2" s="1"/>
  <c r="H406" i="2" s="1"/>
  <c r="H407" i="2" s="1"/>
  <c r="H408" i="2" s="1"/>
  <c r="H409" i="2" s="1"/>
  <c r="H410" i="2" s="1"/>
  <c r="H411" i="2" s="1"/>
  <c r="H412" i="2" s="1"/>
  <c r="H413" i="2" s="1"/>
  <c r="H414" i="2" s="1"/>
  <c r="H415" i="2" s="1"/>
  <c r="H416" i="2" s="1"/>
  <c r="H417" i="2" s="1"/>
  <c r="H418" i="2" s="1"/>
  <c r="H419" i="2" s="1"/>
  <c r="H420" i="2" s="1"/>
  <c r="H421" i="2" s="1"/>
  <c r="H422" i="2" s="1"/>
  <c r="H423" i="2" s="1"/>
  <c r="H424" i="2" s="1"/>
  <c r="H425" i="2" s="1"/>
  <c r="H426" i="2" s="1"/>
  <c r="H427" i="2" s="1"/>
  <c r="H428" i="2" s="1"/>
  <c r="H429" i="2" s="1"/>
  <c r="H430" i="2" s="1"/>
  <c r="H431" i="2" s="1"/>
  <c r="H432" i="2" s="1"/>
  <c r="H433" i="2" s="1"/>
  <c r="H434" i="2" s="1"/>
  <c r="H435" i="2" s="1"/>
  <c r="H436" i="2" s="1"/>
  <c r="H437" i="2" s="1"/>
  <c r="H438" i="2" s="1"/>
  <c r="H439" i="2" s="1"/>
  <c r="H440" i="2" s="1"/>
  <c r="H441" i="2" s="1"/>
  <c r="H442" i="2" s="1"/>
  <c r="H443" i="2" s="1"/>
  <c r="H444" i="2" s="1"/>
  <c r="H445" i="2" s="1"/>
  <c r="H446" i="2" s="1"/>
  <c r="H447" i="2" s="1"/>
  <c r="H448" i="2" s="1"/>
  <c r="H449" i="2" s="1"/>
  <c r="H450" i="2" s="1"/>
  <c r="H451" i="2" s="1"/>
  <c r="H452" i="2" s="1"/>
  <c r="H453" i="2" s="1"/>
  <c r="H454" i="2" s="1"/>
  <c r="H455" i="2" s="1"/>
  <c r="H456" i="2" s="1"/>
  <c r="H457" i="2" s="1"/>
  <c r="H458" i="2" s="1"/>
  <c r="H459" i="2" s="1"/>
  <c r="H460" i="2" s="1"/>
  <c r="H461" i="2" s="1"/>
  <c r="H462" i="2" s="1"/>
  <c r="H463" i="2" s="1"/>
  <c r="H464" i="2" s="1"/>
  <c r="H465" i="2" s="1"/>
  <c r="H466" i="2" s="1"/>
  <c r="H467" i="2" s="1"/>
  <c r="H468" i="2" s="1"/>
  <c r="H469" i="2" s="1"/>
  <c r="H470" i="2" s="1"/>
  <c r="H471" i="2" s="1"/>
  <c r="H472" i="2" s="1"/>
  <c r="H473" i="2" s="1"/>
  <c r="H474" i="2" s="1"/>
  <c r="H475" i="2" s="1"/>
  <c r="H476" i="2" s="1"/>
  <c r="H477" i="2" s="1"/>
  <c r="H478" i="2" s="1"/>
  <c r="H479" i="2" s="1"/>
  <c r="H480" i="2" s="1"/>
  <c r="H481" i="2" s="1"/>
  <c r="H482" i="2" s="1"/>
  <c r="H483" i="2" s="1"/>
  <c r="H484" i="2" s="1"/>
  <c r="H485" i="2" s="1"/>
  <c r="H486" i="2" s="1"/>
  <c r="H487" i="2" s="1"/>
  <c r="H488" i="2" s="1"/>
  <c r="H489" i="2" s="1"/>
  <c r="H490" i="2" s="1"/>
  <c r="H491" i="2" s="1"/>
  <c r="H492" i="2" s="1"/>
  <c r="H493" i="2" s="1"/>
  <c r="H494" i="2" s="1"/>
  <c r="H495" i="2" s="1"/>
  <c r="H496" i="2" s="1"/>
  <c r="H497" i="2" s="1"/>
  <c r="H498" i="2" s="1"/>
  <c r="H499" i="2" s="1"/>
  <c r="H500" i="2" s="1"/>
  <c r="H501" i="2" s="1"/>
  <c r="H502" i="2" s="1"/>
  <c r="H503" i="2" s="1"/>
  <c r="H504" i="2" s="1"/>
  <c r="H505" i="2" s="1"/>
  <c r="H506" i="2" s="1"/>
  <c r="H507" i="2" s="1"/>
  <c r="H508" i="2" s="1"/>
  <c r="H509" i="2" s="1"/>
  <c r="H510" i="2" s="1"/>
  <c r="H511" i="2" s="1"/>
  <c r="H512" i="2" s="1"/>
  <c r="I5" i="2"/>
  <c r="I3" i="2"/>
  <c r="L20" i="1"/>
  <c r="I13" i="1"/>
  <c r="I14" i="1" s="1"/>
  <c r="I15" i="1" s="1"/>
  <c r="I16" i="1" s="1"/>
  <c r="I17" i="1" s="1"/>
  <c r="I18" i="1" s="1"/>
  <c r="I19" i="1" s="1"/>
  <c r="I20" i="1" s="1"/>
  <c r="I21" i="1" s="1"/>
  <c r="I22" i="1" s="1"/>
  <c r="I23" i="1" s="1"/>
  <c r="I24" i="1" s="1"/>
  <c r="I25" i="1" s="1"/>
  <c r="I26" i="1" s="1"/>
  <c r="I27" i="1" s="1"/>
  <c r="I28" i="1" s="1"/>
  <c r="I29" i="1" s="1"/>
  <c r="I30" i="1" s="1"/>
  <c r="I31" i="1" s="1"/>
  <c r="I32" i="1" s="1"/>
  <c r="I33" i="1" s="1"/>
  <c r="I34" i="1" s="1"/>
  <c r="I35" i="1" s="1"/>
  <c r="I36" i="1" s="1"/>
  <c r="I37" i="1" s="1"/>
  <c r="I38" i="1" s="1"/>
  <c r="I39" i="1" s="1"/>
  <c r="I40" i="1" s="1"/>
  <c r="I41" i="1" s="1"/>
  <c r="I42" i="1" s="1"/>
  <c r="I43" i="1" s="1"/>
  <c r="I44" i="1" s="1"/>
  <c r="I45" i="1" s="1"/>
  <c r="I46" i="1" s="1"/>
  <c r="I47" i="1" s="1"/>
  <c r="I48" i="1" s="1"/>
  <c r="I49" i="1" s="1"/>
  <c r="I50" i="1" s="1"/>
  <c r="I51" i="1" s="1"/>
  <c r="I52" i="1" s="1"/>
  <c r="I53" i="1" s="1"/>
  <c r="I54" i="1" s="1"/>
  <c r="I55" i="1" s="1"/>
  <c r="I56" i="1" s="1"/>
  <c r="I57" i="1" s="1"/>
  <c r="I58" i="1" s="1"/>
  <c r="I59" i="1" s="1"/>
  <c r="I60" i="1" s="1"/>
  <c r="I61" i="1" s="1"/>
  <c r="I62" i="1" s="1"/>
  <c r="I63" i="1" s="1"/>
  <c r="I64" i="1" s="1"/>
  <c r="I65" i="1" s="1"/>
  <c r="I66" i="1" s="1"/>
  <c r="I67" i="1" s="1"/>
  <c r="I68" i="1" s="1"/>
  <c r="I69" i="1" s="1"/>
  <c r="I70" i="1" s="1"/>
  <c r="I71" i="1" s="1"/>
  <c r="I72" i="1" s="1"/>
  <c r="I73" i="1" s="1"/>
  <c r="I74" i="1" s="1"/>
  <c r="I75" i="1" s="1"/>
  <c r="I76" i="1" s="1"/>
  <c r="I77" i="1" s="1"/>
  <c r="I78" i="1" s="1"/>
  <c r="I79" i="1" s="1"/>
  <c r="I80" i="1" s="1"/>
  <c r="I81" i="1" s="1"/>
  <c r="I82" i="1" s="1"/>
  <c r="I83" i="1" s="1"/>
  <c r="I84" i="1" s="1"/>
  <c r="I85" i="1" s="1"/>
  <c r="I86" i="1" s="1"/>
  <c r="I87" i="1" s="1"/>
  <c r="I88" i="1" s="1"/>
  <c r="I89" i="1" s="1"/>
  <c r="I90" i="1" s="1"/>
  <c r="I91" i="1" s="1"/>
  <c r="I92" i="1" s="1"/>
  <c r="I93" i="1" s="1"/>
  <c r="I94" i="1" s="1"/>
  <c r="I95" i="1" s="1"/>
  <c r="I96" i="1" s="1"/>
  <c r="I97" i="1" s="1"/>
  <c r="I98" i="1" s="1"/>
  <c r="I99" i="1" s="1"/>
  <c r="I100" i="1" s="1"/>
  <c r="I101" i="1" s="1"/>
  <c r="I102" i="1" s="1"/>
  <c r="I103" i="1" s="1"/>
  <c r="I104" i="1" s="1"/>
  <c r="I105" i="1" s="1"/>
  <c r="I106" i="1" s="1"/>
  <c r="I107" i="1" s="1"/>
  <c r="I108" i="1" s="1"/>
  <c r="I109" i="1" s="1"/>
  <c r="I110" i="1" s="1"/>
  <c r="I111" i="1" s="1"/>
  <c r="I12" i="1"/>
  <c r="I11" i="1"/>
  <c r="H12" i="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H35" i="1" s="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M25" i="2" a="1"/>
  <c r="M24" i="2" a="1"/>
  <c r="M25" i="2" l="1"/>
  <c r="M24" i="2"/>
  <c r="P23" i="2" s="1"/>
  <c r="J14" i="2"/>
  <c r="J15" i="2" s="1"/>
  <c r="J16" i="2" s="1"/>
  <c r="J17" i="2" s="1"/>
  <c r="J18" i="2" s="1"/>
  <c r="J19" i="2" s="1"/>
  <c r="J20" i="2" s="1"/>
  <c r="J21" i="2" s="1"/>
  <c r="J22" i="2" s="1"/>
  <c r="J23" i="2" s="1"/>
  <c r="J24" i="2" s="1"/>
  <c r="J25" i="2" s="1"/>
  <c r="J26" i="2" s="1"/>
  <c r="J27" i="2" s="1"/>
  <c r="J28" i="2" s="1"/>
  <c r="J29" i="2" s="1"/>
  <c r="J30" i="2" s="1"/>
  <c r="J31" i="2" s="1"/>
  <c r="J32" i="2" s="1"/>
  <c r="J33" i="2" s="1"/>
  <c r="J34" i="2" s="1"/>
  <c r="J35" i="2" s="1"/>
  <c r="J36" i="2" s="1"/>
  <c r="J37" i="2" s="1"/>
  <c r="J38" i="2" s="1"/>
  <c r="J39" i="2" s="1"/>
  <c r="J40" i="2" s="1"/>
  <c r="J41" i="2" s="1"/>
  <c r="J42" i="2" s="1"/>
  <c r="J43" i="2" s="1"/>
  <c r="J44" i="2" s="1"/>
  <c r="J45" i="2" s="1"/>
  <c r="J46" i="2" s="1"/>
  <c r="J47" i="2" s="1"/>
  <c r="J48" i="2" s="1"/>
  <c r="J49" i="2" s="1"/>
  <c r="J50" i="2" s="1"/>
  <c r="J51" i="2" s="1"/>
  <c r="J52" i="2" s="1"/>
  <c r="J53" i="2" s="1"/>
  <c r="J54" i="2" s="1"/>
  <c r="J55" i="2" s="1"/>
  <c r="J56" i="2" s="1"/>
  <c r="J57" i="2" s="1"/>
  <c r="J58" i="2" s="1"/>
  <c r="J59" i="2" s="1"/>
  <c r="J60" i="2" s="1"/>
  <c r="J61" i="2" s="1"/>
  <c r="J62" i="2" s="1"/>
  <c r="J63" i="2" s="1"/>
  <c r="J64" i="2" s="1"/>
  <c r="J65" i="2" s="1"/>
  <c r="J66" i="2" s="1"/>
  <c r="J67" i="2" s="1"/>
  <c r="J68" i="2" s="1"/>
  <c r="J69" i="2" s="1"/>
  <c r="J70" i="2" s="1"/>
  <c r="J71" i="2" s="1"/>
  <c r="J72" i="2" s="1"/>
  <c r="J73" i="2" s="1"/>
  <c r="J74" i="2" s="1"/>
  <c r="J75" i="2" s="1"/>
  <c r="J76" i="2" s="1"/>
  <c r="J77" i="2" s="1"/>
  <c r="J78" i="2" s="1"/>
  <c r="J79" i="2" s="1"/>
  <c r="J80" i="2" s="1"/>
  <c r="J81" i="2" s="1"/>
  <c r="J82" i="2" s="1"/>
  <c r="J83" i="2" s="1"/>
  <c r="J84" i="2" s="1"/>
  <c r="J85" i="2" s="1"/>
  <c r="J86" i="2" s="1"/>
  <c r="J87" i="2" s="1"/>
  <c r="J88" i="2" s="1"/>
  <c r="J89" i="2" s="1"/>
  <c r="J90" i="2" s="1"/>
  <c r="J91" i="2" s="1"/>
  <c r="J92" i="2" s="1"/>
  <c r="J93" i="2" s="1"/>
  <c r="J94" i="2" s="1"/>
  <c r="J95" i="2" s="1"/>
  <c r="J96" i="2" s="1"/>
  <c r="J97" i="2" s="1"/>
  <c r="J98" i="2" s="1"/>
  <c r="J99" i="2" s="1"/>
  <c r="J100" i="2" s="1"/>
  <c r="J101" i="2" s="1"/>
  <c r="J102" i="2" s="1"/>
  <c r="J103" i="2" s="1"/>
  <c r="J104" i="2" s="1"/>
  <c r="J105" i="2" s="1"/>
  <c r="J106" i="2" s="1"/>
  <c r="J107" i="2" s="1"/>
  <c r="J108" i="2" s="1"/>
  <c r="J109" i="2" s="1"/>
  <c r="J110" i="2" s="1"/>
  <c r="J111" i="2" s="1"/>
  <c r="J112" i="2" s="1"/>
  <c r="J113" i="2" s="1"/>
  <c r="J114" i="2" s="1"/>
  <c r="J115" i="2" s="1"/>
  <c r="J116" i="2" s="1"/>
  <c r="J117" i="2" s="1"/>
  <c r="J118" i="2" s="1"/>
  <c r="J119" i="2" s="1"/>
  <c r="J120" i="2" s="1"/>
  <c r="J121" i="2" s="1"/>
  <c r="J122" i="2" s="1"/>
  <c r="J123" i="2" s="1"/>
  <c r="J124" i="2" s="1"/>
  <c r="J125" i="2" s="1"/>
  <c r="J126" i="2" s="1"/>
  <c r="J127" i="2" s="1"/>
  <c r="J128" i="2" s="1"/>
  <c r="J129" i="2" s="1"/>
  <c r="J130" i="2" s="1"/>
  <c r="J131" i="2" s="1"/>
  <c r="J132" i="2" s="1"/>
  <c r="J133" i="2" s="1"/>
  <c r="J134" i="2" s="1"/>
  <c r="J135" i="2" s="1"/>
  <c r="J136" i="2" s="1"/>
  <c r="J137" i="2" s="1"/>
  <c r="J138" i="2" s="1"/>
  <c r="J139" i="2" s="1"/>
  <c r="J140" i="2" s="1"/>
  <c r="J141" i="2" s="1"/>
  <c r="J142" i="2" s="1"/>
  <c r="J143" i="2" s="1"/>
  <c r="J144" i="2" s="1"/>
  <c r="J145" i="2" s="1"/>
  <c r="J146" i="2" s="1"/>
  <c r="J147" i="2" s="1"/>
  <c r="J148" i="2" s="1"/>
  <c r="J149" i="2" s="1"/>
  <c r="J150" i="2" s="1"/>
  <c r="J151" i="2" s="1"/>
  <c r="J152" i="2" s="1"/>
  <c r="J153" i="2" s="1"/>
  <c r="J154" i="2" s="1"/>
  <c r="J155" i="2" s="1"/>
  <c r="J156" i="2" s="1"/>
  <c r="J157" i="2" s="1"/>
  <c r="J158" i="2" s="1"/>
  <c r="J159" i="2" s="1"/>
  <c r="J160" i="2" s="1"/>
  <c r="J161" i="2" s="1"/>
  <c r="J162" i="2" s="1"/>
  <c r="J163" i="2" s="1"/>
  <c r="J164" i="2" s="1"/>
  <c r="J165" i="2" s="1"/>
  <c r="J166" i="2" s="1"/>
  <c r="J167" i="2" s="1"/>
  <c r="J168" i="2" s="1"/>
  <c r="J169" i="2" s="1"/>
  <c r="J170" i="2" s="1"/>
  <c r="J171" i="2" s="1"/>
  <c r="J172" i="2" s="1"/>
  <c r="J173" i="2" s="1"/>
  <c r="J174" i="2" s="1"/>
  <c r="J175" i="2" s="1"/>
  <c r="J176" i="2" s="1"/>
  <c r="J177" i="2" s="1"/>
  <c r="J178" i="2" s="1"/>
  <c r="J179" i="2" s="1"/>
  <c r="J180" i="2" s="1"/>
  <c r="J181" i="2" s="1"/>
  <c r="J182" i="2" s="1"/>
  <c r="J183" i="2" s="1"/>
  <c r="J184" i="2" s="1"/>
  <c r="J185" i="2" s="1"/>
  <c r="J186" i="2" s="1"/>
  <c r="J187" i="2" s="1"/>
  <c r="J188" i="2" s="1"/>
  <c r="J189" i="2" s="1"/>
  <c r="J190" i="2" s="1"/>
  <c r="J191" i="2" s="1"/>
  <c r="J192" i="2" s="1"/>
  <c r="J193" i="2" s="1"/>
  <c r="J194" i="2" s="1"/>
  <c r="J195" i="2" s="1"/>
  <c r="J196" i="2" s="1"/>
  <c r="J197" i="2" s="1"/>
  <c r="J198" i="2" s="1"/>
  <c r="J199" i="2" s="1"/>
  <c r="J200" i="2" s="1"/>
  <c r="J201" i="2" s="1"/>
  <c r="J202" i="2" s="1"/>
  <c r="J203" i="2" s="1"/>
  <c r="J204" i="2" s="1"/>
  <c r="J205" i="2" s="1"/>
  <c r="J206" i="2" s="1"/>
  <c r="J207" i="2" s="1"/>
  <c r="J208" i="2" s="1"/>
  <c r="J209" i="2" s="1"/>
  <c r="J210" i="2" s="1"/>
  <c r="J211" i="2" s="1"/>
  <c r="J212" i="2" s="1"/>
  <c r="J213" i="2" s="1"/>
  <c r="J214" i="2" s="1"/>
  <c r="J215" i="2" s="1"/>
  <c r="J216" i="2" s="1"/>
  <c r="J217" i="2" s="1"/>
  <c r="J218" i="2" s="1"/>
  <c r="J219" i="2" s="1"/>
  <c r="J220" i="2" s="1"/>
  <c r="J221" i="2" s="1"/>
  <c r="J222" i="2" s="1"/>
  <c r="J223" i="2" s="1"/>
  <c r="J224" i="2" s="1"/>
  <c r="J225" i="2" s="1"/>
  <c r="J226" i="2" s="1"/>
  <c r="J227" i="2" s="1"/>
  <c r="J228" i="2" s="1"/>
  <c r="J229" i="2" s="1"/>
  <c r="J230" i="2" s="1"/>
  <c r="J231" i="2" s="1"/>
  <c r="J232" i="2" s="1"/>
  <c r="J233" i="2" s="1"/>
  <c r="J234" i="2" s="1"/>
  <c r="J235" i="2" s="1"/>
  <c r="J236" i="2" s="1"/>
  <c r="J237" i="2" s="1"/>
  <c r="J238" i="2" s="1"/>
  <c r="J239" i="2" s="1"/>
  <c r="J240" i="2" s="1"/>
  <c r="J241" i="2" s="1"/>
  <c r="J242" i="2" s="1"/>
  <c r="J243" i="2" s="1"/>
  <c r="J244" i="2" s="1"/>
  <c r="J245" i="2" s="1"/>
  <c r="J246" i="2" s="1"/>
  <c r="J247" i="2" s="1"/>
  <c r="J248" i="2" s="1"/>
  <c r="J249" i="2" s="1"/>
  <c r="J250" i="2" s="1"/>
  <c r="J251" i="2" s="1"/>
  <c r="J252" i="2" s="1"/>
  <c r="J253" i="2" s="1"/>
  <c r="J254" i="2" s="1"/>
  <c r="J255" i="2" s="1"/>
  <c r="J256" i="2" s="1"/>
  <c r="J257" i="2" s="1"/>
  <c r="J258" i="2" s="1"/>
  <c r="J259" i="2" s="1"/>
  <c r="J260" i="2" s="1"/>
  <c r="J261" i="2" s="1"/>
  <c r="J262" i="2" s="1"/>
  <c r="J263" i="2" s="1"/>
  <c r="J264" i="2" s="1"/>
  <c r="J265" i="2" s="1"/>
  <c r="J266" i="2" s="1"/>
  <c r="J267" i="2" s="1"/>
  <c r="J268" i="2" s="1"/>
  <c r="J269" i="2" s="1"/>
  <c r="J270" i="2" s="1"/>
  <c r="J271" i="2" s="1"/>
  <c r="J272" i="2" s="1"/>
  <c r="J273" i="2" s="1"/>
  <c r="J274" i="2" s="1"/>
  <c r="J275" i="2" s="1"/>
  <c r="J276" i="2" s="1"/>
  <c r="J277" i="2" s="1"/>
  <c r="J278" i="2" s="1"/>
  <c r="J279" i="2" s="1"/>
  <c r="J280" i="2" s="1"/>
  <c r="J281" i="2" s="1"/>
  <c r="J282" i="2" s="1"/>
  <c r="J283" i="2" s="1"/>
  <c r="J284" i="2" s="1"/>
  <c r="J285" i="2" s="1"/>
  <c r="J286" i="2" s="1"/>
  <c r="J287" i="2" s="1"/>
  <c r="J288" i="2" s="1"/>
  <c r="J289" i="2" s="1"/>
  <c r="J290" i="2" s="1"/>
  <c r="J291" i="2" s="1"/>
  <c r="J292" i="2" s="1"/>
  <c r="J293" i="2" s="1"/>
  <c r="J294" i="2" s="1"/>
  <c r="J295" i="2" s="1"/>
  <c r="J296" i="2" s="1"/>
  <c r="J297" i="2" s="1"/>
  <c r="J298" i="2" s="1"/>
  <c r="J299" i="2" s="1"/>
  <c r="J300" i="2" s="1"/>
  <c r="J301" i="2" s="1"/>
  <c r="J302" i="2" s="1"/>
  <c r="J303" i="2" s="1"/>
  <c r="J304" i="2" s="1"/>
  <c r="J305" i="2" s="1"/>
  <c r="J306" i="2" s="1"/>
  <c r="J307" i="2" s="1"/>
  <c r="J308" i="2" s="1"/>
  <c r="J309" i="2" s="1"/>
  <c r="J310" i="2" s="1"/>
  <c r="J311" i="2" s="1"/>
  <c r="J312" i="2" s="1"/>
  <c r="J313" i="2" s="1"/>
  <c r="J314" i="2" s="1"/>
  <c r="J315" i="2" s="1"/>
  <c r="J316" i="2" s="1"/>
  <c r="J317" i="2" s="1"/>
  <c r="J318" i="2" s="1"/>
  <c r="J319" i="2" s="1"/>
  <c r="J320" i="2" s="1"/>
  <c r="J321" i="2" s="1"/>
  <c r="J322" i="2" s="1"/>
  <c r="J323" i="2" s="1"/>
  <c r="J324" i="2" s="1"/>
  <c r="J325" i="2" s="1"/>
  <c r="J326" i="2" s="1"/>
  <c r="J327" i="2" s="1"/>
  <c r="J328" i="2" s="1"/>
  <c r="J329" i="2" s="1"/>
  <c r="J330" i="2" s="1"/>
  <c r="J331" i="2" s="1"/>
  <c r="J332" i="2" s="1"/>
  <c r="J333" i="2" s="1"/>
  <c r="J334" i="2" s="1"/>
  <c r="J335" i="2" s="1"/>
  <c r="J336" i="2" s="1"/>
  <c r="J337" i="2" s="1"/>
  <c r="J338" i="2" s="1"/>
  <c r="J339" i="2" s="1"/>
  <c r="J340" i="2" s="1"/>
  <c r="J341" i="2" s="1"/>
  <c r="J342" i="2" s="1"/>
  <c r="J343" i="2" s="1"/>
  <c r="J344" i="2" s="1"/>
  <c r="J345" i="2" s="1"/>
  <c r="J346" i="2" s="1"/>
  <c r="J347" i="2" s="1"/>
  <c r="J348" i="2" s="1"/>
  <c r="J349" i="2" s="1"/>
  <c r="J350" i="2" s="1"/>
  <c r="J351" i="2" s="1"/>
  <c r="J352" i="2" s="1"/>
  <c r="J353" i="2" s="1"/>
  <c r="J354" i="2" s="1"/>
  <c r="J355" i="2" s="1"/>
  <c r="J356" i="2" s="1"/>
  <c r="J357" i="2" s="1"/>
  <c r="J358" i="2" s="1"/>
  <c r="J359" i="2" s="1"/>
  <c r="J360" i="2" s="1"/>
  <c r="J361" i="2" s="1"/>
  <c r="J362" i="2" s="1"/>
  <c r="J363" i="2" s="1"/>
  <c r="J364" i="2" s="1"/>
  <c r="J365" i="2" s="1"/>
  <c r="J366" i="2" s="1"/>
  <c r="J367" i="2" s="1"/>
  <c r="J368" i="2" s="1"/>
  <c r="J369" i="2" s="1"/>
  <c r="J370" i="2" s="1"/>
  <c r="J371" i="2" s="1"/>
  <c r="J372" i="2" s="1"/>
  <c r="J373" i="2" s="1"/>
  <c r="J374" i="2" s="1"/>
  <c r="J375" i="2" s="1"/>
  <c r="J376" i="2" s="1"/>
  <c r="J377" i="2" s="1"/>
  <c r="J378" i="2" s="1"/>
  <c r="J379" i="2" s="1"/>
  <c r="J380" i="2" s="1"/>
  <c r="J381" i="2" s="1"/>
  <c r="J382" i="2" s="1"/>
  <c r="J383" i="2" s="1"/>
  <c r="J384" i="2" s="1"/>
  <c r="J385" i="2" s="1"/>
  <c r="J386" i="2" s="1"/>
  <c r="J387" i="2" s="1"/>
  <c r="J388" i="2" s="1"/>
  <c r="J389" i="2" s="1"/>
  <c r="J390" i="2" s="1"/>
  <c r="J391" i="2" s="1"/>
  <c r="J392" i="2" s="1"/>
  <c r="J393" i="2" s="1"/>
  <c r="J394" i="2" s="1"/>
  <c r="J395" i="2" s="1"/>
  <c r="J396" i="2" s="1"/>
  <c r="J397" i="2" s="1"/>
  <c r="J398" i="2" s="1"/>
  <c r="J399" i="2" s="1"/>
  <c r="J400" i="2" s="1"/>
  <c r="J401" i="2" s="1"/>
  <c r="J402" i="2" s="1"/>
  <c r="J403" i="2" s="1"/>
  <c r="J404" i="2" s="1"/>
  <c r="J405" i="2" s="1"/>
  <c r="J406" i="2" s="1"/>
  <c r="J407" i="2" s="1"/>
  <c r="J408" i="2" s="1"/>
  <c r="J409" i="2" s="1"/>
  <c r="J410" i="2" s="1"/>
  <c r="J411" i="2" s="1"/>
  <c r="J412" i="2" s="1"/>
  <c r="J413" i="2" s="1"/>
  <c r="J414" i="2" s="1"/>
  <c r="J415" i="2" s="1"/>
  <c r="J416" i="2" s="1"/>
  <c r="J417" i="2" s="1"/>
  <c r="J418" i="2" s="1"/>
  <c r="J419" i="2" s="1"/>
  <c r="J420" i="2" s="1"/>
  <c r="J421" i="2" s="1"/>
  <c r="J422" i="2" s="1"/>
  <c r="J423" i="2" s="1"/>
  <c r="J424" i="2" s="1"/>
  <c r="J425" i="2" s="1"/>
  <c r="J426" i="2" s="1"/>
  <c r="J427" i="2" s="1"/>
  <c r="J428" i="2" s="1"/>
  <c r="J429" i="2" s="1"/>
  <c r="J430" i="2" s="1"/>
  <c r="J431" i="2" s="1"/>
  <c r="J432" i="2" s="1"/>
  <c r="J433" i="2" s="1"/>
  <c r="J434" i="2" s="1"/>
  <c r="J435" i="2" s="1"/>
  <c r="J436" i="2" s="1"/>
  <c r="J437" i="2" s="1"/>
  <c r="J438" i="2" s="1"/>
  <c r="J439" i="2" s="1"/>
  <c r="J440" i="2" s="1"/>
  <c r="J441" i="2" s="1"/>
  <c r="J442" i="2" s="1"/>
  <c r="J443" i="2" s="1"/>
  <c r="J444" i="2" s="1"/>
  <c r="J445" i="2" s="1"/>
  <c r="J446" i="2" s="1"/>
  <c r="J447" i="2" s="1"/>
  <c r="J448" i="2" s="1"/>
  <c r="J449" i="2" s="1"/>
  <c r="J450" i="2" s="1"/>
  <c r="J451" i="2" s="1"/>
  <c r="J452" i="2" s="1"/>
  <c r="J453" i="2" s="1"/>
  <c r="J454" i="2" s="1"/>
  <c r="J455" i="2" s="1"/>
  <c r="J456" i="2" s="1"/>
  <c r="J457" i="2" s="1"/>
  <c r="J458" i="2" s="1"/>
  <c r="J459" i="2" s="1"/>
  <c r="J460" i="2" s="1"/>
  <c r="J461" i="2" s="1"/>
  <c r="J462" i="2" s="1"/>
  <c r="J463" i="2" s="1"/>
  <c r="J464" i="2" s="1"/>
  <c r="J465" i="2" s="1"/>
  <c r="J466" i="2" s="1"/>
  <c r="J467" i="2" s="1"/>
  <c r="J468" i="2" s="1"/>
  <c r="J469" i="2" s="1"/>
  <c r="J470" i="2" s="1"/>
  <c r="J471" i="2" s="1"/>
  <c r="J472" i="2" s="1"/>
  <c r="J473" i="2" s="1"/>
  <c r="J474" i="2" s="1"/>
  <c r="J475" i="2" s="1"/>
  <c r="J476" i="2" s="1"/>
  <c r="J477" i="2" s="1"/>
  <c r="J478" i="2" s="1"/>
  <c r="J479" i="2" s="1"/>
  <c r="J480" i="2" s="1"/>
  <c r="J481" i="2" s="1"/>
  <c r="J482" i="2" s="1"/>
  <c r="J483" i="2" s="1"/>
  <c r="J484" i="2" s="1"/>
  <c r="J485" i="2" s="1"/>
  <c r="J486" i="2" s="1"/>
  <c r="J487" i="2" s="1"/>
  <c r="J488" i="2" s="1"/>
  <c r="J489" i="2" s="1"/>
  <c r="J490" i="2" s="1"/>
  <c r="J491" i="2" s="1"/>
  <c r="J492" i="2" s="1"/>
  <c r="J493" i="2" s="1"/>
  <c r="J494" i="2" s="1"/>
  <c r="J495" i="2" s="1"/>
  <c r="J496" i="2" s="1"/>
  <c r="J497" i="2" s="1"/>
  <c r="J498" i="2" s="1"/>
  <c r="J499" i="2" s="1"/>
  <c r="J500" i="2" s="1"/>
  <c r="J501" i="2" s="1"/>
  <c r="J502" i="2" s="1"/>
  <c r="J503" i="2" s="1"/>
  <c r="J504" i="2" s="1"/>
  <c r="J505" i="2" s="1"/>
  <c r="J506" i="2" s="1"/>
  <c r="J507" i="2" s="1"/>
  <c r="J508" i="2" s="1"/>
  <c r="J509" i="2" s="1"/>
  <c r="J510" i="2" s="1"/>
  <c r="J511" i="2" s="1"/>
  <c r="J512" i="2" s="1"/>
  <c r="I14" i="2"/>
  <c r="I15" i="2" l="1"/>
  <c r="I16" i="2" s="1"/>
  <c r="I17" i="2" s="1"/>
  <c r="I18" i="2" s="1"/>
  <c r="I19" i="2" s="1"/>
  <c r="I20" i="2" s="1"/>
  <c r="I21" i="2" s="1"/>
  <c r="I22" i="2" s="1"/>
  <c r="I23" i="2" s="1"/>
  <c r="I24" i="2" s="1"/>
  <c r="I25" i="2" s="1"/>
  <c r="I26" i="2" s="1"/>
  <c r="I27" i="2" s="1"/>
  <c r="I28" i="2" s="1"/>
  <c r="I29" i="2" s="1"/>
  <c r="I30" i="2" s="1"/>
  <c r="I31" i="2" s="1"/>
  <c r="I32" i="2" s="1"/>
  <c r="I33" i="2" s="1"/>
  <c r="I34" i="2" s="1"/>
  <c r="I35" i="2" s="1"/>
  <c r="I36" i="2" s="1"/>
  <c r="I37" i="2" s="1"/>
  <c r="I38" i="2" s="1"/>
  <c r="I39" i="2" s="1"/>
  <c r="I40" i="2" s="1"/>
  <c r="I41" i="2" s="1"/>
  <c r="I42" i="2" s="1"/>
  <c r="I43" i="2" s="1"/>
  <c r="I44" i="2" s="1"/>
  <c r="I45" i="2" s="1"/>
  <c r="I46" i="2" s="1"/>
  <c r="I47" i="2" s="1"/>
  <c r="I48" i="2" s="1"/>
  <c r="I49" i="2" s="1"/>
  <c r="I50" i="2" s="1"/>
  <c r="I51" i="2" s="1"/>
  <c r="I52" i="2" s="1"/>
  <c r="I53" i="2" s="1"/>
  <c r="I54" i="2" s="1"/>
  <c r="I55" i="2" s="1"/>
  <c r="I56" i="2" s="1"/>
  <c r="I57" i="2" s="1"/>
  <c r="I58" i="2" s="1"/>
  <c r="I59" i="2" s="1"/>
  <c r="I60" i="2" s="1"/>
  <c r="I61" i="2" s="1"/>
  <c r="I62" i="2" s="1"/>
  <c r="I63" i="2" s="1"/>
  <c r="I64" i="2" s="1"/>
  <c r="I65" i="2" s="1"/>
  <c r="I66" i="2" s="1"/>
  <c r="I67" i="2" s="1"/>
  <c r="I68" i="2" s="1"/>
  <c r="I69" i="2" s="1"/>
  <c r="I70" i="2" s="1"/>
  <c r="I71" i="2" s="1"/>
  <c r="I72" i="2" s="1"/>
  <c r="I73" i="2" s="1"/>
  <c r="I74" i="2" s="1"/>
  <c r="I75" i="2" s="1"/>
  <c r="I76" i="2" s="1"/>
  <c r="I77" i="2" s="1"/>
  <c r="I78" i="2" s="1"/>
  <c r="I79" i="2" s="1"/>
  <c r="I80" i="2" s="1"/>
  <c r="I81" i="2" s="1"/>
  <c r="I82" i="2" s="1"/>
  <c r="I83" i="2" s="1"/>
  <c r="I84" i="2" s="1"/>
  <c r="I85" i="2" s="1"/>
  <c r="I86" i="2" s="1"/>
  <c r="I87" i="2" s="1"/>
  <c r="I88" i="2" s="1"/>
  <c r="I89" i="2" s="1"/>
  <c r="I90" i="2" s="1"/>
  <c r="I91" i="2" s="1"/>
  <c r="I92" i="2" s="1"/>
  <c r="I93" i="2" s="1"/>
  <c r="I94" i="2" s="1"/>
  <c r="I95" i="2" s="1"/>
  <c r="I96" i="2" s="1"/>
  <c r="I97" i="2" s="1"/>
  <c r="I98" i="2" s="1"/>
  <c r="I99" i="2" s="1"/>
  <c r="I100" i="2" s="1"/>
  <c r="I101" i="2" s="1"/>
  <c r="I102" i="2" s="1"/>
  <c r="I103" i="2" s="1"/>
  <c r="I104" i="2" s="1"/>
  <c r="I105" i="2" s="1"/>
  <c r="I106" i="2" s="1"/>
  <c r="I107" i="2" s="1"/>
  <c r="I108" i="2" s="1"/>
  <c r="I109" i="2" s="1"/>
  <c r="I110" i="2" s="1"/>
  <c r="I111" i="2" s="1"/>
  <c r="I112" i="2" s="1"/>
  <c r="I113" i="2" s="1"/>
  <c r="I114" i="2" s="1"/>
  <c r="I115" i="2" s="1"/>
  <c r="I116" i="2" s="1"/>
  <c r="I117" i="2" s="1"/>
  <c r="I118" i="2" s="1"/>
  <c r="I119" i="2" s="1"/>
  <c r="I120" i="2" s="1"/>
  <c r="I121" i="2" s="1"/>
  <c r="I122" i="2" s="1"/>
  <c r="I123" i="2" s="1"/>
  <c r="I124" i="2" s="1"/>
  <c r="I125" i="2" s="1"/>
  <c r="I126" i="2" s="1"/>
  <c r="I127" i="2" s="1"/>
  <c r="I128" i="2" s="1"/>
  <c r="I129" i="2" s="1"/>
  <c r="I130" i="2" s="1"/>
  <c r="I131" i="2" s="1"/>
  <c r="I132" i="2" s="1"/>
  <c r="I133" i="2" s="1"/>
  <c r="I134" i="2" s="1"/>
  <c r="I135" i="2" s="1"/>
  <c r="I136" i="2" s="1"/>
  <c r="I137" i="2" s="1"/>
  <c r="I138" i="2" s="1"/>
  <c r="I139" i="2" s="1"/>
  <c r="I140" i="2" s="1"/>
  <c r="I141" i="2" s="1"/>
  <c r="I142" i="2" s="1"/>
  <c r="I143" i="2" s="1"/>
  <c r="I144" i="2" s="1"/>
  <c r="I145" i="2" s="1"/>
  <c r="I146" i="2" s="1"/>
  <c r="I147" i="2" s="1"/>
  <c r="I148" i="2" s="1"/>
  <c r="I149" i="2" s="1"/>
  <c r="I150" i="2" s="1"/>
  <c r="I151" i="2" s="1"/>
  <c r="I152" i="2" s="1"/>
  <c r="I153" i="2" s="1"/>
  <c r="I154" i="2" s="1"/>
  <c r="I155" i="2" s="1"/>
  <c r="I156" i="2" s="1"/>
  <c r="I157" i="2" s="1"/>
  <c r="I158" i="2" s="1"/>
  <c r="I159" i="2" s="1"/>
  <c r="I160" i="2" s="1"/>
  <c r="I161" i="2" s="1"/>
  <c r="I162" i="2" s="1"/>
  <c r="I163" i="2" s="1"/>
  <c r="I164" i="2" s="1"/>
  <c r="I165" i="2" s="1"/>
  <c r="I166" i="2" s="1"/>
  <c r="I167" i="2" s="1"/>
  <c r="I168" i="2" s="1"/>
  <c r="I169" i="2" s="1"/>
  <c r="I170" i="2" s="1"/>
  <c r="I171" i="2" s="1"/>
  <c r="I172" i="2" s="1"/>
  <c r="I173" i="2" s="1"/>
  <c r="I174" i="2" s="1"/>
  <c r="I175" i="2" s="1"/>
  <c r="I176" i="2" s="1"/>
  <c r="I177" i="2" s="1"/>
  <c r="I178" i="2" s="1"/>
  <c r="I179" i="2" s="1"/>
  <c r="I180" i="2" s="1"/>
  <c r="I181" i="2" s="1"/>
  <c r="I182" i="2" s="1"/>
  <c r="I183" i="2" s="1"/>
  <c r="I184" i="2" s="1"/>
  <c r="I185" i="2" s="1"/>
  <c r="I186" i="2" s="1"/>
  <c r="I187" i="2" s="1"/>
  <c r="I188" i="2" s="1"/>
  <c r="I189" i="2" s="1"/>
  <c r="I190" i="2" s="1"/>
  <c r="I191" i="2" s="1"/>
  <c r="I192" i="2" s="1"/>
  <c r="I193" i="2" s="1"/>
  <c r="I194" i="2" s="1"/>
  <c r="I195" i="2" s="1"/>
  <c r="I196" i="2" s="1"/>
  <c r="I197" i="2" s="1"/>
  <c r="I198" i="2" s="1"/>
  <c r="I199" i="2" s="1"/>
  <c r="I200" i="2" s="1"/>
  <c r="I201" i="2" s="1"/>
  <c r="I202" i="2" s="1"/>
  <c r="I203" i="2" s="1"/>
  <c r="I204" i="2" s="1"/>
  <c r="I205" i="2" s="1"/>
  <c r="I206" i="2" s="1"/>
  <c r="I207" i="2" s="1"/>
  <c r="I208" i="2" s="1"/>
  <c r="I209" i="2" s="1"/>
  <c r="I210" i="2" s="1"/>
  <c r="I211" i="2" s="1"/>
  <c r="I212" i="2" s="1"/>
  <c r="I213" i="2" s="1"/>
  <c r="I214" i="2" s="1"/>
  <c r="I215" i="2" s="1"/>
  <c r="I216" i="2" s="1"/>
  <c r="I217" i="2" s="1"/>
  <c r="I218" i="2" s="1"/>
  <c r="I219" i="2" s="1"/>
  <c r="I220" i="2" s="1"/>
  <c r="I221" i="2" s="1"/>
  <c r="I222" i="2" s="1"/>
  <c r="I223" i="2" s="1"/>
  <c r="I224" i="2" s="1"/>
  <c r="I225" i="2" s="1"/>
  <c r="I226" i="2" s="1"/>
  <c r="I227" i="2" s="1"/>
  <c r="I228" i="2" s="1"/>
  <c r="I229" i="2" s="1"/>
  <c r="I230" i="2" s="1"/>
  <c r="I231" i="2" s="1"/>
  <c r="I232" i="2" s="1"/>
  <c r="I233" i="2" s="1"/>
  <c r="I234" i="2" s="1"/>
  <c r="I235" i="2" s="1"/>
  <c r="I236" i="2" s="1"/>
  <c r="I237" i="2" s="1"/>
  <c r="I238" i="2" s="1"/>
  <c r="I239" i="2" s="1"/>
  <c r="I240" i="2" s="1"/>
  <c r="I241" i="2" s="1"/>
  <c r="I242" i="2" s="1"/>
  <c r="I243" i="2" s="1"/>
  <c r="I244" i="2" s="1"/>
  <c r="I245" i="2" s="1"/>
  <c r="I246" i="2" s="1"/>
  <c r="I247" i="2" s="1"/>
  <c r="I248" i="2" s="1"/>
  <c r="I249" i="2" s="1"/>
  <c r="I250" i="2" s="1"/>
  <c r="I251" i="2" s="1"/>
  <c r="I252" i="2" s="1"/>
  <c r="I253" i="2" s="1"/>
  <c r="I254" i="2" s="1"/>
  <c r="I255" i="2" s="1"/>
  <c r="I256" i="2" s="1"/>
  <c r="I257" i="2" s="1"/>
  <c r="I258" i="2" s="1"/>
  <c r="I259" i="2" s="1"/>
  <c r="I260" i="2" s="1"/>
  <c r="I261" i="2" s="1"/>
  <c r="I262" i="2" s="1"/>
  <c r="I263" i="2" s="1"/>
  <c r="I264" i="2" s="1"/>
  <c r="I265" i="2" s="1"/>
  <c r="I266" i="2" s="1"/>
  <c r="I267" i="2" s="1"/>
  <c r="I268" i="2" s="1"/>
  <c r="I269" i="2" s="1"/>
  <c r="I270" i="2" s="1"/>
  <c r="I271" i="2" s="1"/>
  <c r="I272" i="2" s="1"/>
  <c r="I273" i="2" s="1"/>
  <c r="I274" i="2" s="1"/>
  <c r="I275" i="2" s="1"/>
  <c r="I276" i="2" s="1"/>
  <c r="I277" i="2" s="1"/>
  <c r="I278" i="2" s="1"/>
  <c r="I279" i="2" s="1"/>
  <c r="I280" i="2" s="1"/>
  <c r="I281" i="2" s="1"/>
  <c r="I282" i="2" s="1"/>
  <c r="I283" i="2" s="1"/>
  <c r="I284" i="2" s="1"/>
  <c r="I285" i="2" s="1"/>
  <c r="I286" i="2" s="1"/>
  <c r="I287" i="2" s="1"/>
  <c r="I288" i="2" s="1"/>
  <c r="I289" i="2" s="1"/>
  <c r="I290" i="2" s="1"/>
  <c r="I291" i="2" s="1"/>
  <c r="I292" i="2" s="1"/>
  <c r="I293" i="2" s="1"/>
  <c r="I294" i="2" s="1"/>
  <c r="I295" i="2" s="1"/>
  <c r="I296" i="2" s="1"/>
  <c r="I297" i="2" s="1"/>
  <c r="I298" i="2" s="1"/>
  <c r="I299" i="2" s="1"/>
  <c r="I300" i="2" s="1"/>
  <c r="I301" i="2" s="1"/>
  <c r="I302" i="2" s="1"/>
  <c r="I303" i="2" s="1"/>
  <c r="I304" i="2" s="1"/>
  <c r="I305" i="2" s="1"/>
  <c r="I306" i="2" s="1"/>
  <c r="I307" i="2" s="1"/>
  <c r="I308" i="2" s="1"/>
  <c r="I309" i="2" s="1"/>
  <c r="I310" i="2" s="1"/>
  <c r="I311" i="2" s="1"/>
  <c r="I312" i="2" s="1"/>
  <c r="I313" i="2" s="1"/>
  <c r="I314" i="2" s="1"/>
  <c r="I315" i="2" s="1"/>
  <c r="I316" i="2" s="1"/>
  <c r="I317" i="2" s="1"/>
  <c r="I318" i="2" s="1"/>
  <c r="I319" i="2" s="1"/>
  <c r="I320" i="2" s="1"/>
  <c r="I321" i="2" s="1"/>
  <c r="I322" i="2" s="1"/>
  <c r="I323" i="2" s="1"/>
  <c r="I324" i="2" s="1"/>
  <c r="I325" i="2" s="1"/>
  <c r="I326" i="2" s="1"/>
  <c r="I327" i="2" s="1"/>
  <c r="I328" i="2" s="1"/>
  <c r="I329" i="2" s="1"/>
  <c r="I330" i="2" s="1"/>
  <c r="I331" i="2" s="1"/>
  <c r="I332" i="2" s="1"/>
  <c r="I333" i="2" s="1"/>
  <c r="I334" i="2" s="1"/>
  <c r="I335" i="2" s="1"/>
  <c r="I336" i="2" s="1"/>
  <c r="I337" i="2" s="1"/>
  <c r="I338" i="2" s="1"/>
  <c r="I339" i="2" s="1"/>
  <c r="I340" i="2" s="1"/>
  <c r="I341" i="2" s="1"/>
  <c r="I342" i="2" s="1"/>
  <c r="I343" i="2" s="1"/>
  <c r="I344" i="2" s="1"/>
  <c r="I345" i="2" s="1"/>
  <c r="I346" i="2" s="1"/>
  <c r="I347" i="2" s="1"/>
  <c r="I348" i="2" s="1"/>
  <c r="I349" i="2" s="1"/>
  <c r="I350" i="2" s="1"/>
  <c r="I351" i="2" s="1"/>
  <c r="I352" i="2" s="1"/>
  <c r="I353" i="2" s="1"/>
  <c r="I354" i="2" s="1"/>
  <c r="I355" i="2" s="1"/>
  <c r="I356" i="2" s="1"/>
  <c r="I357" i="2" s="1"/>
  <c r="I358" i="2" s="1"/>
  <c r="I359" i="2" s="1"/>
  <c r="I360" i="2" s="1"/>
  <c r="I361" i="2" s="1"/>
  <c r="I362" i="2" s="1"/>
  <c r="I363" i="2" s="1"/>
  <c r="I364" i="2" s="1"/>
  <c r="I365" i="2" s="1"/>
  <c r="I366" i="2" s="1"/>
  <c r="I367" i="2" s="1"/>
  <c r="I368" i="2" s="1"/>
  <c r="I369" i="2" s="1"/>
  <c r="I370" i="2" s="1"/>
  <c r="I371" i="2" s="1"/>
  <c r="I372" i="2" s="1"/>
  <c r="I373" i="2" s="1"/>
  <c r="I374" i="2" s="1"/>
  <c r="I375" i="2" s="1"/>
  <c r="I376" i="2" s="1"/>
  <c r="I377" i="2" s="1"/>
  <c r="I378" i="2" s="1"/>
  <c r="I379" i="2" s="1"/>
  <c r="I380" i="2" s="1"/>
  <c r="I381" i="2" s="1"/>
  <c r="I382" i="2" s="1"/>
  <c r="I383" i="2" s="1"/>
  <c r="I384" i="2" s="1"/>
  <c r="I385" i="2" s="1"/>
  <c r="I386" i="2" s="1"/>
  <c r="I387" i="2" s="1"/>
  <c r="I388" i="2" s="1"/>
  <c r="I389" i="2" s="1"/>
  <c r="I390" i="2" s="1"/>
  <c r="I391" i="2" s="1"/>
  <c r="I392" i="2" s="1"/>
  <c r="I393" i="2" s="1"/>
  <c r="I394" i="2" s="1"/>
  <c r="I395" i="2" s="1"/>
  <c r="I396" i="2" s="1"/>
  <c r="I397" i="2" s="1"/>
  <c r="I398" i="2" s="1"/>
  <c r="I399" i="2" s="1"/>
  <c r="I400" i="2" s="1"/>
  <c r="I401" i="2" s="1"/>
  <c r="I402" i="2" s="1"/>
  <c r="I403" i="2" s="1"/>
  <c r="I404" i="2" s="1"/>
  <c r="I405" i="2" s="1"/>
  <c r="I406" i="2" s="1"/>
  <c r="I407" i="2" s="1"/>
  <c r="I408" i="2" s="1"/>
  <c r="I409" i="2" s="1"/>
  <c r="I410" i="2" s="1"/>
  <c r="I411" i="2" s="1"/>
  <c r="I412" i="2" s="1"/>
  <c r="I413" i="2" s="1"/>
  <c r="I414" i="2" s="1"/>
  <c r="I415" i="2" s="1"/>
  <c r="I416" i="2" s="1"/>
  <c r="I417" i="2" s="1"/>
  <c r="I418" i="2" s="1"/>
  <c r="I419" i="2" s="1"/>
  <c r="I420" i="2" s="1"/>
  <c r="I421" i="2" s="1"/>
  <c r="I422" i="2" s="1"/>
  <c r="I423" i="2" s="1"/>
  <c r="I424" i="2" s="1"/>
  <c r="I425" i="2" s="1"/>
  <c r="I426" i="2" s="1"/>
  <c r="I427" i="2" s="1"/>
  <c r="I428" i="2" s="1"/>
  <c r="I429" i="2" s="1"/>
  <c r="I430" i="2" s="1"/>
  <c r="I431" i="2" s="1"/>
  <c r="I432" i="2" s="1"/>
  <c r="I433" i="2" s="1"/>
  <c r="I434" i="2" s="1"/>
  <c r="I435" i="2" s="1"/>
  <c r="I436" i="2" s="1"/>
  <c r="I437" i="2" s="1"/>
  <c r="I438" i="2" s="1"/>
  <c r="I439" i="2" s="1"/>
  <c r="I440" i="2" s="1"/>
  <c r="I441" i="2" s="1"/>
  <c r="I442" i="2" s="1"/>
  <c r="I443" i="2" s="1"/>
  <c r="I444" i="2" s="1"/>
  <c r="I445" i="2" s="1"/>
  <c r="I446" i="2" s="1"/>
  <c r="I447" i="2" s="1"/>
  <c r="I448" i="2" s="1"/>
  <c r="I449" i="2" s="1"/>
  <c r="I450" i="2" s="1"/>
  <c r="I451" i="2" s="1"/>
  <c r="I452" i="2" s="1"/>
  <c r="I453" i="2" s="1"/>
  <c r="I454" i="2" s="1"/>
  <c r="I455" i="2" s="1"/>
  <c r="I456" i="2" s="1"/>
  <c r="I457" i="2" s="1"/>
  <c r="I458" i="2" s="1"/>
  <c r="I459" i="2" s="1"/>
  <c r="I460" i="2" s="1"/>
  <c r="I461" i="2" s="1"/>
  <c r="I462" i="2" s="1"/>
  <c r="I463" i="2" s="1"/>
  <c r="I464" i="2" s="1"/>
  <c r="I465" i="2" s="1"/>
  <c r="I466" i="2" s="1"/>
  <c r="I467" i="2" s="1"/>
  <c r="I468" i="2" s="1"/>
  <c r="I469" i="2" s="1"/>
  <c r="I470" i="2" s="1"/>
  <c r="I471" i="2" s="1"/>
  <c r="I472" i="2" s="1"/>
  <c r="I473" i="2" s="1"/>
  <c r="I474" i="2" s="1"/>
  <c r="I475" i="2" s="1"/>
  <c r="I476" i="2" s="1"/>
  <c r="I477" i="2" s="1"/>
  <c r="I478" i="2" s="1"/>
  <c r="I479" i="2" s="1"/>
  <c r="I480" i="2" s="1"/>
  <c r="I481" i="2" s="1"/>
  <c r="I482" i="2" s="1"/>
  <c r="I483" i="2" s="1"/>
  <c r="I484" i="2" s="1"/>
  <c r="I485" i="2" s="1"/>
  <c r="I486" i="2" s="1"/>
  <c r="I487" i="2" s="1"/>
  <c r="I488" i="2" s="1"/>
  <c r="I489" i="2" s="1"/>
  <c r="I490" i="2" s="1"/>
  <c r="I491" i="2" s="1"/>
  <c r="I492" i="2" s="1"/>
  <c r="I493" i="2" s="1"/>
  <c r="I494" i="2" s="1"/>
  <c r="I495" i="2" s="1"/>
  <c r="I496" i="2" s="1"/>
  <c r="I497" i="2" s="1"/>
  <c r="I498" i="2" s="1"/>
  <c r="I499" i="2" s="1"/>
  <c r="I500" i="2" s="1"/>
  <c r="I501" i="2" s="1"/>
  <c r="I502" i="2" s="1"/>
  <c r="I503" i="2" s="1"/>
  <c r="I504" i="2" s="1"/>
  <c r="I505" i="2" s="1"/>
  <c r="I506" i="2" s="1"/>
  <c r="I507" i="2" s="1"/>
  <c r="I508" i="2" s="1"/>
  <c r="I509" i="2" s="1"/>
  <c r="I510" i="2" s="1"/>
  <c r="I511" i="2" s="1"/>
  <c r="I51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<sst xmlns="http://schemas.openxmlformats.org/spreadsheetml/2006/main" count="58" uniqueCount="45">
  <si>
    <t>Problem 1 (3 points)</t>
  </si>
  <si>
    <t>Problem 2 (4 points)</t>
  </si>
  <si>
    <t>Problem 3 (1 point)</t>
  </si>
  <si>
    <t>On a previous homework you installed conda + Python + Jupyter Lab on your computer (or accessed them on a CAEDM computer).</t>
  </si>
  <si>
    <t>https://mycarta.wordpress.com/2019/07/09/from-zero-to-jupyterlab-pro-on-windows-10/</t>
  </si>
  <si>
    <t>Here I want you to briefly check to make sure everything is set up and ready to work. Spend about 30 minutes and see if you can open any *.ipynb file on your computer.</t>
  </si>
  <si>
    <t>I spent about 30 minutes getting Jupyter Lab working on the computer I intend to use for the rest of the semester</t>
  </si>
  <si>
    <t>There are various help sites for how to configure things. Here is one for example:</t>
  </si>
  <si>
    <r>
      <t>C</t>
    </r>
    <r>
      <rPr>
        <vertAlign val="subscript"/>
        <sz val="12"/>
        <color theme="1"/>
        <rFont val="Calibri"/>
        <family val="2"/>
        <scheme val="minor"/>
      </rPr>
      <t>A,in</t>
    </r>
    <r>
      <rPr>
        <sz val="12"/>
        <color theme="1"/>
        <rFont val="Calibri"/>
        <family val="2"/>
        <scheme val="minor"/>
      </rPr>
      <t xml:space="preserve"> =</t>
    </r>
  </si>
  <si>
    <r>
      <t>C</t>
    </r>
    <r>
      <rPr>
        <vertAlign val="subscript"/>
        <sz val="12"/>
        <color theme="1"/>
        <rFont val="Calibri"/>
        <family val="2"/>
        <scheme val="minor"/>
      </rPr>
      <t>A,0</t>
    </r>
    <r>
      <rPr>
        <sz val="12"/>
        <color theme="1"/>
        <rFont val="Calibri"/>
        <family val="2"/>
        <scheme val="minor"/>
      </rPr>
      <t xml:space="preserve"> =</t>
    </r>
  </si>
  <si>
    <r>
      <rPr>
        <sz val="12"/>
        <color theme="1"/>
        <rFont val="Symbol"/>
        <family val="1"/>
        <charset val="2"/>
      </rPr>
      <t>t</t>
    </r>
    <r>
      <rPr>
        <sz val="12"/>
        <color theme="1"/>
        <rFont val="Calibri"/>
        <family val="2"/>
        <scheme val="minor"/>
      </rPr>
      <t xml:space="preserve"> = </t>
    </r>
  </si>
  <si>
    <r>
      <rPr>
        <i/>
        <sz val="12"/>
        <color theme="1"/>
        <rFont val="Calibri"/>
        <family val="2"/>
        <scheme val="minor"/>
      </rPr>
      <t>k</t>
    </r>
    <r>
      <rPr>
        <sz val="12"/>
        <color theme="1"/>
        <rFont val="Calibri"/>
        <family val="2"/>
        <scheme val="minor"/>
      </rPr>
      <t xml:space="preserve"> =</t>
    </r>
  </si>
  <si>
    <r>
      <t>M</t>
    </r>
    <r>
      <rPr>
        <vertAlign val="superscript"/>
        <sz val="12"/>
        <color theme="1"/>
        <rFont val="Calibri"/>
        <family val="2"/>
        <scheme val="minor"/>
      </rPr>
      <t>-1</t>
    </r>
    <r>
      <rPr>
        <sz val="12"/>
        <color theme="1"/>
        <rFont val="Calibri"/>
        <family val="2"/>
        <scheme val="minor"/>
      </rPr>
      <t>min</t>
    </r>
    <r>
      <rPr>
        <vertAlign val="superscript"/>
        <sz val="12"/>
        <color theme="1"/>
        <rFont val="Calibri"/>
        <family val="2"/>
        <scheme val="minor"/>
      </rPr>
      <t>-1</t>
    </r>
  </si>
  <si>
    <t>min</t>
  </si>
  <si>
    <t>M</t>
  </si>
  <si>
    <r>
      <rPr>
        <sz val="12"/>
        <color theme="1"/>
        <rFont val="Symbol"/>
        <family val="1"/>
        <charset val="2"/>
      </rPr>
      <t>D</t>
    </r>
    <r>
      <rPr>
        <sz val="12"/>
        <color theme="1"/>
        <rFont val="Calibri"/>
        <family val="2"/>
        <scheme val="minor"/>
      </rPr>
      <t>t =</t>
    </r>
  </si>
  <si>
    <t>t</t>
  </si>
  <si>
    <r>
      <t>C</t>
    </r>
    <r>
      <rPr>
        <vertAlign val="subscript"/>
        <sz val="12"/>
        <color theme="1"/>
        <rFont val="Calibri"/>
        <family val="2"/>
        <scheme val="minor"/>
      </rPr>
      <t>A</t>
    </r>
  </si>
  <si>
    <t>Steady-State Value</t>
  </si>
  <si>
    <r>
      <t>dC</t>
    </r>
    <r>
      <rPr>
        <vertAlign val="subscript"/>
        <sz val="12"/>
        <color theme="1"/>
        <rFont val="Calibri"/>
        <family val="2"/>
        <scheme val="minor"/>
      </rPr>
      <t>A</t>
    </r>
    <r>
      <rPr>
        <sz val="12"/>
        <color theme="1"/>
        <rFont val="Calibri"/>
        <family val="2"/>
        <scheme val="minor"/>
      </rPr>
      <t>/dt</t>
    </r>
  </si>
  <si>
    <t>M/min</t>
  </si>
  <si>
    <t>This makes enough sense. Since the input concentration is 1M, it makes sense that it would stay below it. And the value after 10 minutes of Auler's method is 0.01 off, so the two calculations add up.</t>
  </si>
  <si>
    <t>kg/(m⋅s)</t>
  </si>
  <si>
    <t>g =</t>
  </si>
  <si>
    <t>𝜇 =</t>
  </si>
  <si>
    <r>
      <t>m/s</t>
    </r>
    <r>
      <rPr>
        <vertAlign val="superscript"/>
        <sz val="12"/>
        <color theme="1"/>
        <rFont val="Calibri"/>
        <family val="2"/>
        <scheme val="minor"/>
      </rPr>
      <t>2</t>
    </r>
  </si>
  <si>
    <t>m</t>
  </si>
  <si>
    <r>
      <t>d</t>
    </r>
    <r>
      <rPr>
        <vertAlign val="subscript"/>
        <sz val="12"/>
        <color theme="1"/>
        <rFont val="Calibri"/>
        <family val="2"/>
        <scheme val="minor"/>
      </rPr>
      <t>p</t>
    </r>
    <r>
      <rPr>
        <sz val="12"/>
        <color theme="1"/>
        <rFont val="Calibri"/>
        <family val="2"/>
        <scheme val="minor"/>
      </rPr>
      <t xml:space="preserve"> =</t>
    </r>
  </si>
  <si>
    <r>
      <t>p</t>
    </r>
    <r>
      <rPr>
        <vertAlign val="subscript"/>
        <sz val="12"/>
        <color theme="1"/>
        <rFont val="Calibri"/>
        <family val="2"/>
        <scheme val="minor"/>
      </rPr>
      <t>𝑝</t>
    </r>
    <r>
      <rPr>
        <sz val="12"/>
        <color theme="1"/>
        <rFont val="Calibri"/>
        <family val="2"/>
        <scheme val="minor"/>
      </rPr>
      <t xml:space="preserve"> =</t>
    </r>
  </si>
  <si>
    <r>
      <t>kg/m</t>
    </r>
    <r>
      <rPr>
        <vertAlign val="superscript"/>
        <sz val="12"/>
        <color theme="1"/>
        <rFont val="Calibri"/>
        <family val="2"/>
        <scheme val="minor"/>
      </rPr>
      <t>3</t>
    </r>
  </si>
  <si>
    <t>x(t)</t>
  </si>
  <si>
    <t>v(t)</t>
  </si>
  <si>
    <r>
      <t>x</t>
    </r>
    <r>
      <rPr>
        <vertAlign val="subscript"/>
        <sz val="12"/>
        <color theme="1"/>
        <rFont val="Calibri"/>
        <family val="2"/>
        <scheme val="minor"/>
      </rPr>
      <t>0</t>
    </r>
    <r>
      <rPr>
        <sz val="12"/>
        <color theme="1"/>
        <rFont val="Calibri"/>
        <family val="2"/>
        <scheme val="minor"/>
      </rPr>
      <t xml:space="preserve"> =</t>
    </r>
  </si>
  <si>
    <r>
      <t>v</t>
    </r>
    <r>
      <rPr>
        <vertAlign val="subscript"/>
        <sz val="12"/>
        <color theme="1"/>
        <rFont val="Calibri"/>
        <family val="2"/>
        <scheme val="minor"/>
      </rPr>
      <t>0</t>
    </r>
    <r>
      <rPr>
        <sz val="12"/>
        <color theme="1"/>
        <rFont val="Calibri"/>
        <family val="2"/>
        <scheme val="minor"/>
      </rPr>
      <t xml:space="preserve"> =</t>
    </r>
  </si>
  <si>
    <t>m/s</t>
  </si>
  <si>
    <t>s</t>
  </si>
  <si>
    <t>Terminal Velocity</t>
  </si>
  <si>
    <t>dv/dt</t>
  </si>
  <si>
    <t>90% Terminal Velocity</t>
  </si>
  <si>
    <t>v =</t>
  </si>
  <si>
    <t>x =</t>
  </si>
  <si>
    <r>
      <t>0.9*v</t>
    </r>
    <r>
      <rPr>
        <vertAlign val="subscript"/>
        <sz val="12"/>
        <color theme="1"/>
        <rFont val="Calibri"/>
        <family val="2"/>
        <scheme val="minor"/>
      </rPr>
      <t>T</t>
    </r>
    <r>
      <rPr>
        <sz val="12"/>
        <color theme="1"/>
        <rFont val="Calibri"/>
        <family val="2"/>
        <scheme val="minor"/>
      </rPr>
      <t xml:space="preserve"> =</t>
    </r>
  </si>
  <si>
    <t>Row</t>
  </si>
  <si>
    <t>Diff</t>
  </si>
  <si>
    <r>
      <rPr>
        <b/>
        <sz val="12"/>
        <color theme="1"/>
        <rFont val="Calibri"/>
        <family val="2"/>
        <scheme val="minor"/>
      </rPr>
      <t>Yes</t>
    </r>
    <r>
      <rPr>
        <sz val="12"/>
        <color theme="1"/>
        <rFont val="Calibri"/>
        <family val="2"/>
        <scheme val="minor"/>
      </rPr>
      <t>/No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</si>
</sst>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font>
      <sz val="12"/>
      <color theme="1"/>
      <name val="Calibri"/>
      <family val="2"/>
      <scheme val="minor"/>
    </font>
    <font>
      <b/>
      <sz val="12"/>
      <color theme="1"/>
      <name val="Calibri"/>
      <family val="2"/>
      <scheme val="minor"/>
    </font>
    <font>
      <u/>
      <sz val="12"/>
      <color theme="10"/>
      <name val="Calibri"/>
      <family val="2"/>
      <scheme val="minor"/>
    </font>
    <font>
      <vertAlign val="subscript"/>
      <sz val="12"/>
      <color theme="1"/>
      <name val="Calibri"/>
      <family val="2"/>
      <scheme val="minor"/>
    </font>
    <font>
      <sz val="12"/>
      <color theme="1"/>
      <name val="Symbol"/>
      <family val="1"/>
      <charset val="2"/>
    </font>
    <font>
      <sz val="12"/>
      <color theme="1"/>
      <name val="Calibri"/>
      <family val="1"/>
      <charset val="2"/>
      <scheme val="minor"/>
    </font>
    <font>
      <i/>
      <sz val="12"/>
      <color theme="1"/>
      <name val="Calibri"/>
      <family val="2"/>
      <scheme val="minor"/>
    </font>
    <font>
      <vertAlign val="superscript"/>
      <sz val="12"/>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0" fillId="0" borderId="0" xfId="0" applyAlignment="1">
      <alignment horizontal="center"/>
    </xf>
    <xf numFmtId="0" fontId="0" fillId="0" borderId="0" xfId="0" applyNumberFormat="1"/>
    <xf numFmtId="0" fontId="0" fillId="0" borderId="1" xfId="0" applyBorder="1"/>
    <xf numFmtId="0" fontId="1" fillId="0" borderId="0" xfId="0" applyFont="1"/>
    <xf numFmtId="0" fontId="2" fillId="0" borderId="0" xfId="1"/>
    <xf numFmtId="0" fontId="0" fillId="0" borderId="0" xfId="0" applyBorder="1"/>
    <xf numFmtId="0" fontId="1" fillId="0" borderId="0" xfId="0" applyFont="1" applyFill="1" applyBorder="1"/>
    <xf numFmtId="0" fontId="0" fillId="0" borderId="0" xfId="0" applyFill="1" applyBorder="1" applyAlignment="1">
      <alignment horizont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right"/>
    </xf>
    <xf numFmtId="11" fontId="0" fillId="0" borderId="0" xfId="0" applyNumberFormat="1" applyFill="1" applyBorder="1"/>
    <xf numFmtId="2" fontId="0" fillId="0" borderId="0" xfId="0" applyNumberFormat="1" applyFill="1" applyBorder="1"/>
    <xf numFmtId="0" fontId="0" fillId="0" borderId="0" xfId="0" applyNumberFormat="1" applyFill="1" applyBorder="1"/>
    <xf numFmtId="0" fontId="1" fillId="0" borderId="0" xfId="0" applyNumberFormat="1" applyFont="1" applyFill="1" applyBorder="1"/>
    <xf numFmtId="164" fontId="0" fillId="0" borderId="0" xfId="0" applyNumberFormat="1" applyFill="1" applyBorder="1"/>
    <xf numFmtId="0" fontId="1" fillId="0" borderId="0" xfId="0" applyFont="1" applyFill="1" applyBorder="1" applyAlignment="1">
      <alignment horizontal="center"/>
    </xf>
    <xf numFmtId="0" fontId="0" fillId="0" borderId="0" xfId="0" quotePrefix="1" applyFill="1" applyBorder="1" applyAlignment="1">
      <alignment horizontal="left" indent="1"/>
    </xf>
    <xf numFmtId="0" fontId="0" fillId="0" borderId="0" xfId="0" applyFill="1" applyBorder="1" applyAlignment="1">
      <alignment horizontal="left" vertical="top" wrapText="1"/>
    </xf>
    <xf numFmtId="0" fontId="0" fillId="0" borderId="0" xfId="0" applyAlignment="1">
      <alignment horizontal="right"/>
    </xf>
    <xf numFmtId="0" fontId="0" fillId="0" borderId="2" xfId="0" applyBorder="1" applyAlignment="1">
      <alignment horizontal="right"/>
    </xf>
    <xf numFmtId="0" fontId="0" fillId="0" borderId="3" xfId="0" applyBorder="1"/>
    <xf numFmtId="0" fontId="0" fillId="0" borderId="4" xfId="0" applyBorder="1"/>
    <xf numFmtId="0" fontId="0" fillId="0" borderId="5" xfId="0" applyBorder="1" applyAlignment="1">
      <alignment horizontal="right"/>
    </xf>
    <xf numFmtId="0" fontId="0" fillId="0" borderId="6" xfId="0" applyBorder="1"/>
    <xf numFmtId="0" fontId="5" fillId="0" borderId="5" xfId="0" applyFont="1" applyBorder="1" applyAlignment="1">
      <alignment horizontal="right"/>
    </xf>
    <xf numFmtId="0" fontId="5" fillId="0" borderId="7" xfId="0" applyFont="1" applyBorder="1" applyAlignment="1">
      <alignment horizontal="right"/>
    </xf>
    <xf numFmtId="0" fontId="0" fillId="0" borderId="8" xfId="0" applyBorder="1"/>
    <xf numFmtId="0" fontId="0" fillId="0" borderId="9" xfId="0" applyBorder="1"/>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right"/>
    </xf>
    <xf numFmtId="0" fontId="0" fillId="0" borderId="7" xfId="0" applyFill="1" applyBorder="1" applyAlignment="1">
      <alignment horizontal="right"/>
    </xf>
    <xf numFmtId="0" fontId="0" fillId="0" borderId="0" xfId="0" applyFill="1" applyBorder="1" applyAlignment="1">
      <alignment horizontal="left" wrapTex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0" fillId="0" borderId="5" xfId="0" applyFill="1" applyBorder="1" applyAlignment="1">
      <alignment horizontal="left" wrapText="1"/>
    </xf>
    <xf numFmtId="0" fontId="0" fillId="0" borderId="6" xfId="0" applyFill="1" applyBorder="1" applyAlignment="1">
      <alignment horizontal="left" wrapText="1"/>
    </xf>
    <xf numFmtId="0" fontId="0" fillId="0" borderId="7" xfId="0" applyFill="1" applyBorder="1" applyAlignment="1">
      <alignment horizontal="left" wrapText="1"/>
    </xf>
    <xf numFmtId="0" fontId="0" fillId="0" borderId="8" xfId="0" applyFill="1" applyBorder="1" applyAlignment="1">
      <alignment horizontal="left" wrapText="1"/>
    </xf>
    <xf numFmtId="0" fontId="0" fillId="0" borderId="9" xfId="0" applyFill="1" applyBorder="1" applyAlignment="1">
      <alignment horizontal="left" wrapText="1"/>
    </xf>
    <xf numFmtId="0" fontId="0" fillId="0" borderId="7" xfId="0" applyBorder="1" applyAlignment="1">
      <alignment horizontal="right"/>
    </xf>
    <xf numFmtId="0" fontId="0" fillId="0" borderId="3" xfId="0" applyBorder="1" applyAlignment="1">
      <alignment horizontal="right"/>
    </xf>
    <xf numFmtId="0" fontId="0" fillId="0" borderId="4" xfId="0" applyBorder="1" applyAlignment="1">
      <alignment horizontal="right"/>
    </xf>
    <xf numFmtId="0" fontId="0" fillId="0" borderId="5"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a:t>
            </a:r>
            <a:r>
              <a:rPr lang="en-CA" baseline="-25000"/>
              <a: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'Problem 1'!$I$10</c:f>
              <c:strCache>
                <c:ptCount val="1"/>
                <c:pt idx="0">
                  <c:v>CA</c:v>
                </c:pt>
              </c:strCache>
            </c:strRef>
          </c:tx>
          <c:spPr>
            <a:ln w="19050" cap="rnd">
              <a:noFill/>
              <a:round/>
            </a:ln>
            <a:effectLst/>
          </c:spPr>
          <c:marker>
            <c:symbol val="circle"/>
            <c:size val="5"/>
            <c:spPr>
              <a:solidFill>
                <a:schemeClr val="accent1"/>
              </a:solidFill>
              <a:ln w="9525">
                <a:solidFill>
                  <a:schemeClr val="accent1"/>
                </a:solidFill>
              </a:ln>
              <a:effectLst/>
            </c:spPr>
          </c:marker>
          <c:xVal>
            <c:numRef>
              <c:f>'Problem 1'!$H$11:$H$111</c:f>
              <c:numCache>
                <c:formatCode>General</c:formatCode>
                <c:ptCount val="101"/>
                <c:pt idx="0">
                  <c:v>0</c:v>
                </c:pt>
                <c:pt idx="1">
                  <c:v>0.1</c:v>
                </c:pt>
                <c:pt idx="2">
                  <c:v>0.2</c:v>
                </c:pt>
                <c:pt idx="3">
                  <c:v>0.30000000000000004</c:v>
                </c:pt>
                <c:pt idx="4">
                  <c:v>0.4</c:v>
                </c:pt>
                <c:pt idx="5">
                  <c:v>0.5</c:v>
                </c:pt>
                <c:pt idx="6">
                  <c:v>0.6</c:v>
                </c:pt>
                <c:pt idx="7">
                  <c:v>0.7</c:v>
                </c:pt>
                <c:pt idx="8">
                  <c:v>0.79999999999999993</c:v>
                </c:pt>
                <c:pt idx="9">
                  <c:v>0.89999999999999991</c:v>
                </c:pt>
                <c:pt idx="10">
                  <c:v>0.99999999999999989</c:v>
                </c:pt>
                <c:pt idx="11">
                  <c:v>1.0999999999999999</c:v>
                </c:pt>
                <c:pt idx="12">
                  <c:v>1.2</c:v>
                </c:pt>
                <c:pt idx="13">
                  <c:v>1.3</c:v>
                </c:pt>
                <c:pt idx="14">
                  <c:v>1.4000000000000001</c:v>
                </c:pt>
                <c:pt idx="15">
                  <c:v>1.5000000000000002</c:v>
                </c:pt>
                <c:pt idx="16">
                  <c:v>1.6000000000000003</c:v>
                </c:pt>
                <c:pt idx="17">
                  <c:v>1.7000000000000004</c:v>
                </c:pt>
                <c:pt idx="18">
                  <c:v>1.8000000000000005</c:v>
                </c:pt>
                <c:pt idx="19">
                  <c:v>1.9000000000000006</c:v>
                </c:pt>
                <c:pt idx="20">
                  <c:v>2.0000000000000004</c:v>
                </c:pt>
                <c:pt idx="21">
                  <c:v>2.1000000000000005</c:v>
                </c:pt>
                <c:pt idx="22">
                  <c:v>2.2000000000000006</c:v>
                </c:pt>
                <c:pt idx="23">
                  <c:v>2.3000000000000007</c:v>
                </c:pt>
                <c:pt idx="24">
                  <c:v>2.4000000000000008</c:v>
                </c:pt>
                <c:pt idx="25">
                  <c:v>2.5000000000000009</c:v>
                </c:pt>
                <c:pt idx="26">
                  <c:v>2.600000000000001</c:v>
                </c:pt>
                <c:pt idx="27">
                  <c:v>2.7000000000000011</c:v>
                </c:pt>
                <c:pt idx="28">
                  <c:v>2.8000000000000012</c:v>
                </c:pt>
                <c:pt idx="29">
                  <c:v>2.9000000000000012</c:v>
                </c:pt>
                <c:pt idx="30">
                  <c:v>3.0000000000000013</c:v>
                </c:pt>
                <c:pt idx="31">
                  <c:v>3.1000000000000014</c:v>
                </c:pt>
                <c:pt idx="32">
                  <c:v>3.2000000000000015</c:v>
                </c:pt>
                <c:pt idx="33">
                  <c:v>3.3000000000000016</c:v>
                </c:pt>
                <c:pt idx="34">
                  <c:v>3.4000000000000017</c:v>
                </c:pt>
                <c:pt idx="35">
                  <c:v>3.5000000000000018</c:v>
                </c:pt>
                <c:pt idx="36">
                  <c:v>3.6000000000000019</c:v>
                </c:pt>
                <c:pt idx="37">
                  <c:v>3.700000000000002</c:v>
                </c:pt>
                <c:pt idx="38">
                  <c:v>3.800000000000002</c:v>
                </c:pt>
                <c:pt idx="39">
                  <c:v>3.9000000000000021</c:v>
                </c:pt>
                <c:pt idx="40">
                  <c:v>4.0000000000000018</c:v>
                </c:pt>
                <c:pt idx="41">
                  <c:v>4.1000000000000014</c:v>
                </c:pt>
                <c:pt idx="42">
                  <c:v>4.2000000000000011</c:v>
                </c:pt>
                <c:pt idx="43">
                  <c:v>4.3000000000000007</c:v>
                </c:pt>
                <c:pt idx="44">
                  <c:v>4.4000000000000004</c:v>
                </c:pt>
                <c:pt idx="45">
                  <c:v>4.5</c:v>
                </c:pt>
                <c:pt idx="46">
                  <c:v>4.5999999999999996</c:v>
                </c:pt>
                <c:pt idx="47">
                  <c:v>4.6999999999999993</c:v>
                </c:pt>
                <c:pt idx="48">
                  <c:v>4.7999999999999989</c:v>
                </c:pt>
                <c:pt idx="49">
                  <c:v>4.8999999999999986</c:v>
                </c:pt>
                <c:pt idx="50">
                  <c:v>4.9999999999999982</c:v>
                </c:pt>
                <c:pt idx="51">
                  <c:v>5.0999999999999979</c:v>
                </c:pt>
                <c:pt idx="52">
                  <c:v>5.1999999999999975</c:v>
                </c:pt>
                <c:pt idx="53">
                  <c:v>5.2999999999999972</c:v>
                </c:pt>
                <c:pt idx="54">
                  <c:v>5.3999999999999968</c:v>
                </c:pt>
                <c:pt idx="55">
                  <c:v>5.4999999999999964</c:v>
                </c:pt>
                <c:pt idx="56">
                  <c:v>5.5999999999999961</c:v>
                </c:pt>
                <c:pt idx="57">
                  <c:v>5.6999999999999957</c:v>
                </c:pt>
                <c:pt idx="58">
                  <c:v>5.7999999999999954</c:v>
                </c:pt>
                <c:pt idx="59">
                  <c:v>5.899999999999995</c:v>
                </c:pt>
                <c:pt idx="60">
                  <c:v>5.9999999999999947</c:v>
                </c:pt>
                <c:pt idx="61">
                  <c:v>6.0999999999999943</c:v>
                </c:pt>
                <c:pt idx="62">
                  <c:v>6.199999999999994</c:v>
                </c:pt>
                <c:pt idx="63">
                  <c:v>6.2999999999999936</c:v>
                </c:pt>
                <c:pt idx="64">
                  <c:v>6.3999999999999932</c:v>
                </c:pt>
                <c:pt idx="65">
                  <c:v>6.4999999999999929</c:v>
                </c:pt>
                <c:pt idx="66">
                  <c:v>6.5999999999999925</c:v>
                </c:pt>
                <c:pt idx="67">
                  <c:v>6.6999999999999922</c:v>
                </c:pt>
                <c:pt idx="68">
                  <c:v>6.7999999999999918</c:v>
                </c:pt>
                <c:pt idx="69">
                  <c:v>6.8999999999999915</c:v>
                </c:pt>
                <c:pt idx="70">
                  <c:v>6.9999999999999911</c:v>
                </c:pt>
                <c:pt idx="71">
                  <c:v>7.0999999999999908</c:v>
                </c:pt>
                <c:pt idx="72">
                  <c:v>7.1999999999999904</c:v>
                </c:pt>
                <c:pt idx="73">
                  <c:v>7.2999999999999901</c:v>
                </c:pt>
                <c:pt idx="74">
                  <c:v>7.3999999999999897</c:v>
                </c:pt>
                <c:pt idx="75">
                  <c:v>7.4999999999999893</c:v>
                </c:pt>
                <c:pt idx="76">
                  <c:v>7.599999999999989</c:v>
                </c:pt>
                <c:pt idx="77">
                  <c:v>7.6999999999999886</c:v>
                </c:pt>
                <c:pt idx="78">
                  <c:v>7.7999999999999883</c:v>
                </c:pt>
                <c:pt idx="79">
                  <c:v>7.8999999999999879</c:v>
                </c:pt>
                <c:pt idx="80">
                  <c:v>7.9999999999999876</c:v>
                </c:pt>
                <c:pt idx="81">
                  <c:v>8.0999999999999872</c:v>
                </c:pt>
                <c:pt idx="82">
                  <c:v>8.1999999999999869</c:v>
                </c:pt>
                <c:pt idx="83">
                  <c:v>8.2999999999999865</c:v>
                </c:pt>
                <c:pt idx="84">
                  <c:v>8.3999999999999861</c:v>
                </c:pt>
                <c:pt idx="85">
                  <c:v>8.4999999999999858</c:v>
                </c:pt>
                <c:pt idx="86">
                  <c:v>8.5999999999999854</c:v>
                </c:pt>
                <c:pt idx="87">
                  <c:v>8.6999999999999851</c:v>
                </c:pt>
                <c:pt idx="88">
                  <c:v>8.7999999999999847</c:v>
                </c:pt>
                <c:pt idx="89">
                  <c:v>8.8999999999999844</c:v>
                </c:pt>
                <c:pt idx="90">
                  <c:v>8.999999999999984</c:v>
                </c:pt>
                <c:pt idx="91">
                  <c:v>9.0999999999999837</c:v>
                </c:pt>
                <c:pt idx="92">
                  <c:v>9.1999999999999833</c:v>
                </c:pt>
                <c:pt idx="93">
                  <c:v>9.2999999999999829</c:v>
                </c:pt>
                <c:pt idx="94">
                  <c:v>9.3999999999999826</c:v>
                </c:pt>
                <c:pt idx="95">
                  <c:v>9.4999999999999822</c:v>
                </c:pt>
                <c:pt idx="96">
                  <c:v>9.5999999999999819</c:v>
                </c:pt>
                <c:pt idx="97">
                  <c:v>9.6999999999999815</c:v>
                </c:pt>
                <c:pt idx="98">
                  <c:v>9.7999999999999812</c:v>
                </c:pt>
                <c:pt idx="99">
                  <c:v>9.8999999999999808</c:v>
                </c:pt>
                <c:pt idx="100">
                  <c:v>9.9999999999999805</c:v>
                </c:pt>
              </c:numCache>
            </c:numRef>
          </c:xVal>
          <c:yVal>
            <c:numRef>
              <c:f>'Problem 1'!$I$11:$I$111</c:f>
              <c:numCache>
                <c:formatCode>General</c:formatCode>
                <c:ptCount val="101"/>
                <c:pt idx="0">
                  <c:v>0</c:v>
                </c:pt>
                <c:pt idx="1">
                  <c:v>0.05</c:v>
                </c:pt>
                <c:pt idx="2">
                  <c:v>9.7475000000000006E-2</c:v>
                </c:pt>
                <c:pt idx="3">
                  <c:v>0.14250623624375</c:v>
                </c:pt>
                <c:pt idx="4">
                  <c:v>0.18517784415787891</c:v>
                </c:pt>
                <c:pt idx="5">
                  <c:v>0.22557604361031539</c:v>
                </c:pt>
                <c:pt idx="6">
                  <c:v>0.2637883959152908</c:v>
                </c:pt>
                <c:pt idx="7">
                  <c:v>0.29990313294133064</c:v>
                </c:pt>
                <c:pt idx="8">
                  <c:v>0.33400855740278385</c:v>
                </c:pt>
                <c:pt idx="9">
                  <c:v>0.36619251236846179</c:v>
                </c:pt>
                <c:pt idx="10">
                  <c:v>0.39654191718889142</c:v>
                </c:pt>
                <c:pt idx="11">
                  <c:v>0.42514236640856845</c:v>
                </c:pt>
                <c:pt idx="12">
                  <c:v>0.45207778777098523</c:v>
                </c:pt>
                <c:pt idx="13">
                  <c:v>0.47743015512047687</c:v>
                </c:pt>
                <c:pt idx="14">
                  <c:v>0.50127925183426936</c:v>
                </c:pt>
                <c:pt idx="15">
                  <c:v>0.52370248035936062</c:v>
                </c:pt>
                <c:pt idx="16">
                  <c:v>0.54477471346204709</c:v>
                </c:pt>
                <c:pt idx="17">
                  <c:v>0.56456818290466815</c:v>
                </c:pt>
                <c:pt idx="18">
                  <c:v>0.58315240142795199</c:v>
                </c:pt>
                <c:pt idx="19">
                  <c:v>0.6005941141236425</c:v>
                </c:pt>
                <c:pt idx="20">
                  <c:v>0.61695727551826074</c:v>
                </c:pt>
                <c:pt idx="21">
                  <c:v>0.63230304894419853</c:v>
                </c:pt>
                <c:pt idx="22">
                  <c:v>0.64668982503994732</c:v>
                </c:pt>
                <c:pt idx="23">
                  <c:v>0.66017325648984793</c:v>
                </c:pt>
                <c:pt idx="24">
                  <c:v>0.67280630637951144</c:v>
                </c:pt>
                <c:pt idx="25">
                  <c:v>0.68463930780149551</c:v>
                </c:pt>
                <c:pt idx="26">
                  <c:v>0.69572003259355164</c:v>
                </c:pt>
                <c:pt idx="27">
                  <c:v>0.70609376732635432</c:v>
                </c:pt>
                <c:pt idx="28">
                  <c:v>0.71580339487746536</c:v>
                </c:pt>
                <c:pt idx="29">
                  <c:v>0.72488948013241106</c:v>
                </c:pt>
                <c:pt idx="30">
                  <c:v>0.73339035854172419</c:v>
                </c:pt>
                <c:pt idx="31">
                  <c:v>0.74134222643461833</c:v>
                </c:pt>
                <c:pt idx="32">
                  <c:v>0.748779232145937</c:v>
                </c:pt>
                <c:pt idx="33">
                  <c:v>0.75573356715370954</c:v>
                </c:pt>
                <c:pt idx="34">
                  <c:v>0.76223555655079533</c:v>
                </c:pt>
                <c:pt idx="35">
                  <c:v>0.76831374828655252</c:v>
                </c:pt>
                <c:pt idx="36">
                  <c:v>0.77399500071416361</c:v>
                </c:pt>
                <c:pt idx="37">
                  <c:v>0.77930456806715021</c:v>
                </c:pt>
                <c:pt idx="38">
                  <c:v>0.78426618356568945</c:v>
                </c:pt>
                <c:pt idx="39">
                  <c:v>0.78890213992055802</c:v>
                </c:pt>
                <c:pt idx="40">
                  <c:v>0.79323336706081782</c:v>
                </c:pt>
                <c:pt idx="41">
                  <c:v>0.79727950696159056</c:v>
                </c:pt>
                <c:pt idx="42">
                  <c:v>0.80105898549130183</c:v>
                </c:pt>
                <c:pt idx="43">
                  <c:v>0.80458908123437323</c:v>
                </c:pt>
                <c:pt idx="44">
                  <c:v>0.80788599127623884</c:v>
                </c:pt>
                <c:pt idx="45">
                  <c:v>0.81096489396342297</c:v>
                </c:pt>
                <c:pt idx="46">
                  <c:v>0.81384000867284079</c:v>
                </c:pt>
                <c:pt idx="47">
                  <c:v>0.81652465264203267</c:v>
                </c:pt>
                <c:pt idx="48">
                  <c:v>0.81903129492620907</c:v>
                </c:pt>
                <c:pt idx="49">
                  <c:v>0.82137160755921357</c:v>
                </c:pt>
                <c:pt idx="50">
                  <c:v>0.82355651400420882</c:v>
                </c:pt>
                <c:pt idx="51">
                  <c:v>0.82559623498641077</c:v>
                </c:pt>
                <c:pt idx="52">
                  <c:v>0.82750033180485283</c:v>
                </c:pt>
                <c:pt idx="53">
                  <c:v>0.82927774722323877</c:v>
                </c:pt>
                <c:pt idx="54">
                  <c:v>0.83093684404168033</c:v>
                </c:pt>
                <c:pt idx="55">
                  <c:v>0.83248544145173686</c:v>
                </c:pt>
                <c:pt idx="56">
                  <c:v>0.83393084927685912</c:v>
                </c:pt>
                <c:pt idx="57">
                  <c:v>0.83527990019925991</c:v>
                </c:pt>
                <c:pt idx="58">
                  <c:v>0.83653898007252803</c:v>
                </c:pt>
                <c:pt idx="59">
                  <c:v>0.83771405641709373</c:v>
                </c:pt>
                <c:pt idx="60">
                  <c:v>0.83881070519305123</c:v>
                </c:pt>
                <c:pt idx="61">
                  <c:v>0.83983413594193401</c:v>
                </c:pt>
                <c:pt idx="62">
                  <c:v>0.84078921538590401</c:v>
                </c:pt>
                <c:pt idx="63">
                  <c:v>0.84168048956951635</c:v>
                </c:pt>
                <c:pt idx="64">
                  <c:v>0.84251220462582077</c:v>
                </c:pt>
                <c:pt idx="65">
                  <c:v>0.84328832624509509</c:v>
                </c:pt>
                <c:pt idx="66">
                  <c:v>0.84401255792102781</c:v>
                </c:pt>
                <c:pt idx="67">
                  <c:v>0.84468835804569242</c:v>
                </c:pt>
                <c:pt idx="68">
                  <c:v>0.84531895592122852</c:v>
                </c:pt>
                <c:pt idx="69">
                  <c:v>0.84590736675276956</c:v>
                </c:pt>
                <c:pt idx="70">
                  <c:v>0.84645640568386504</c:v>
                </c:pt>
                <c:pt idx="71">
                  <c:v>0.84696870093243937</c:v>
                </c:pt>
                <c:pt idx="72">
                  <c:v>0.84744670608222561</c:v>
                </c:pt>
                <c:pt idx="73">
                  <c:v>0.84789271158161816</c:v>
                </c:pt>
                <c:pt idx="74">
                  <c:v>0.84830885549900492</c:v>
                </c:pt>
                <c:pt idx="75">
                  <c:v>0.8486971335808744</c:v>
                </c:pt>
                <c:pt idx="76">
                  <c:v>0.84905940865634677</c:v>
                </c:pt>
                <c:pt idx="77">
                  <c:v>0.84939741942925073</c:v>
                </c:pt>
                <c:pt idx="78">
                  <c:v>0.8497127886964575</c:v>
                </c:pt>
                <c:pt idx="79">
                  <c:v>0.85000703102889152</c:v>
                </c:pt>
                <c:pt idx="80">
                  <c:v>0.85028155994946142</c:v>
                </c:pt>
                <c:pt idx="81">
                  <c:v>0.85053769464008744</c:v>
                </c:pt>
                <c:pt idx="82">
                  <c:v>0.85077666620804637</c:v>
                </c:pt>
                <c:pt idx="83">
                  <c:v>0.85099962354000325</c:v>
                </c:pt>
                <c:pt idx="84">
                  <c:v>0.85120763877035077</c:v>
                </c:pt>
                <c:pt idx="85">
                  <c:v>0.85140171238882323</c:v>
                </c:pt>
                <c:pt idx="86">
                  <c:v>0.85158277801079585</c:v>
                </c:pt>
                <c:pt idx="87">
                  <c:v>0.85175170683221024</c:v>
                </c:pt>
                <c:pt idx="88">
                  <c:v>0.85190931178968388</c:v>
                </c:pt>
                <c:pt idx="89">
                  <c:v>0.85205635144505998</c:v>
                </c:pt>
                <c:pt idx="90">
                  <c:v>0.85219353361242833</c:v>
                </c:pt>
                <c:pt idx="91">
                  <c:v>0.85232151874449857</c:v>
                </c:pt>
                <c:pt idx="92">
                  <c:v>0.85244092309412434</c:v>
                </c:pt>
                <c:pt idx="93">
                  <c:v>0.85255232166576245</c:v>
                </c:pt>
                <c:pt idx="94">
                  <c:v>0.85265625097069753</c:v>
                </c:pt>
                <c:pt idx="95">
                  <c:v>0.85275321159896855</c:v>
                </c:pt>
                <c:pt idx="96">
                  <c:v>0.85284367062009658</c:v>
                </c:pt>
                <c:pt idx="97">
                  <c:v>0.85292806382392417</c:v>
                </c:pt>
                <c:pt idx="98">
                  <c:v>0.85300679781214372</c:v>
                </c:pt>
                <c:pt idx="99">
                  <c:v>0.85308025195039927</c:v>
                </c:pt>
                <c:pt idx="100">
                  <c:v>0.85314878019020179</c:v>
                </c:pt>
              </c:numCache>
            </c:numRef>
          </c:yVal>
          <c:smooth val="0"/>
          <c:extLst>
            <c:ext xmlns:c16="http://schemas.microsoft.com/office/drawing/2014/chart" uri="{C3380CC4-5D6E-409C-BE32-E72D297353CC}">
              <c16:uniqueId val="{00000000-476C-4C09-AEBC-B614180C86F8}"/>
            </c:ext>
          </c:extLst>
        </c:ser>
        <c:dLbls>
          <c:showLegendKey val="0"/>
          <c:showVal val="0"/>
          <c:showCatName val="0"/>
          <c:showSerName val="0"/>
          <c:showPercent val="0"/>
          <c:showBubbleSize val="0"/>
        </c:dLbls>
        <c:axId val="530657312"/>
        <c:axId val="530662888"/>
      </c:scatterChart>
      <c:valAx>
        <c:axId val="53065731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Time (min)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662888"/>
        <c:crosses val="autoZero"/>
        <c:crossBetween val="midCat"/>
      </c:valAx>
      <c:valAx>
        <c:axId val="530662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Concentration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6573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Position</a:t>
            </a:r>
            <a:r>
              <a:rPr lang="en-CA" baseline="0"/>
              <a:t> (x) &amp; Velocity (v) of a Raindrop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'Problem 2'!$I$11</c:f>
              <c:strCache>
                <c:ptCount val="1"/>
                <c:pt idx="0">
                  <c:v>x(t)</c:v>
                </c:pt>
              </c:strCache>
            </c:strRef>
          </c:tx>
          <c:spPr>
            <a:ln w="19050" cap="rnd">
              <a:noFill/>
              <a:round/>
            </a:ln>
            <a:effectLst/>
          </c:spPr>
          <c:marker>
            <c:symbol val="circle"/>
            <c:size val="5"/>
            <c:spPr>
              <a:solidFill>
                <a:schemeClr val="accent1"/>
              </a:solidFill>
              <a:ln w="9525">
                <a:solidFill>
                  <a:schemeClr val="accent1"/>
                </a:solidFill>
              </a:ln>
              <a:effectLst/>
            </c:spPr>
          </c:marker>
          <c:xVal>
            <c:numRef>
              <c:f>'Problem 2'!$H$12:$H$262</c:f>
              <c:numCache>
                <c:formatCode>General</c:formatCode>
                <c:ptCount val="251"/>
                <c:pt idx="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pt idx="26">
                  <c:v>0.52000000000000013</c:v>
                </c:pt>
                <c:pt idx="27">
                  <c:v>0.54000000000000015</c:v>
                </c:pt>
                <c:pt idx="28">
                  <c:v>0.56000000000000016</c:v>
                </c:pt>
                <c:pt idx="29">
                  <c:v>0.58000000000000018</c:v>
                </c:pt>
                <c:pt idx="30">
                  <c:v>0.6000000000000002</c:v>
                </c:pt>
                <c:pt idx="31">
                  <c:v>0.62000000000000022</c:v>
                </c:pt>
                <c:pt idx="32">
                  <c:v>0.64000000000000024</c:v>
                </c:pt>
                <c:pt idx="33">
                  <c:v>0.66000000000000025</c:v>
                </c:pt>
                <c:pt idx="34">
                  <c:v>0.68000000000000027</c:v>
                </c:pt>
                <c:pt idx="35">
                  <c:v>0.70000000000000029</c:v>
                </c:pt>
                <c:pt idx="36">
                  <c:v>0.72000000000000031</c:v>
                </c:pt>
                <c:pt idx="37">
                  <c:v>0.74000000000000032</c:v>
                </c:pt>
                <c:pt idx="38">
                  <c:v>0.76000000000000034</c:v>
                </c:pt>
                <c:pt idx="39">
                  <c:v>0.78000000000000036</c:v>
                </c:pt>
                <c:pt idx="40">
                  <c:v>0.80000000000000038</c:v>
                </c:pt>
                <c:pt idx="41">
                  <c:v>0.8200000000000004</c:v>
                </c:pt>
                <c:pt idx="42">
                  <c:v>0.84000000000000041</c:v>
                </c:pt>
                <c:pt idx="43">
                  <c:v>0.86000000000000043</c:v>
                </c:pt>
                <c:pt idx="44">
                  <c:v>0.88000000000000045</c:v>
                </c:pt>
                <c:pt idx="45">
                  <c:v>0.90000000000000047</c:v>
                </c:pt>
                <c:pt idx="46">
                  <c:v>0.92000000000000048</c:v>
                </c:pt>
                <c:pt idx="47">
                  <c:v>0.9400000000000005</c:v>
                </c:pt>
                <c:pt idx="48">
                  <c:v>0.96000000000000052</c:v>
                </c:pt>
                <c:pt idx="49">
                  <c:v>0.98000000000000054</c:v>
                </c:pt>
                <c:pt idx="50">
                  <c:v>1.0000000000000004</c:v>
                </c:pt>
                <c:pt idx="51">
                  <c:v>1.0200000000000005</c:v>
                </c:pt>
                <c:pt idx="52">
                  <c:v>1.0400000000000005</c:v>
                </c:pt>
                <c:pt idx="53">
                  <c:v>1.0600000000000005</c:v>
                </c:pt>
                <c:pt idx="54">
                  <c:v>1.0800000000000005</c:v>
                </c:pt>
                <c:pt idx="55">
                  <c:v>1.1000000000000005</c:v>
                </c:pt>
                <c:pt idx="56">
                  <c:v>1.1200000000000006</c:v>
                </c:pt>
                <c:pt idx="57">
                  <c:v>1.1400000000000006</c:v>
                </c:pt>
                <c:pt idx="58">
                  <c:v>1.1600000000000006</c:v>
                </c:pt>
                <c:pt idx="59">
                  <c:v>1.1800000000000006</c:v>
                </c:pt>
                <c:pt idx="60">
                  <c:v>1.2000000000000006</c:v>
                </c:pt>
                <c:pt idx="61">
                  <c:v>1.2200000000000006</c:v>
                </c:pt>
                <c:pt idx="62">
                  <c:v>1.2400000000000007</c:v>
                </c:pt>
                <c:pt idx="63">
                  <c:v>1.2600000000000007</c:v>
                </c:pt>
                <c:pt idx="64">
                  <c:v>1.2800000000000007</c:v>
                </c:pt>
                <c:pt idx="65">
                  <c:v>1.3000000000000007</c:v>
                </c:pt>
                <c:pt idx="66">
                  <c:v>1.3200000000000007</c:v>
                </c:pt>
                <c:pt idx="67">
                  <c:v>1.3400000000000007</c:v>
                </c:pt>
                <c:pt idx="68">
                  <c:v>1.3600000000000008</c:v>
                </c:pt>
                <c:pt idx="69">
                  <c:v>1.3800000000000008</c:v>
                </c:pt>
                <c:pt idx="70">
                  <c:v>1.4000000000000008</c:v>
                </c:pt>
                <c:pt idx="71">
                  <c:v>1.4200000000000008</c:v>
                </c:pt>
                <c:pt idx="72">
                  <c:v>1.4400000000000008</c:v>
                </c:pt>
                <c:pt idx="73">
                  <c:v>1.4600000000000009</c:v>
                </c:pt>
                <c:pt idx="74">
                  <c:v>1.4800000000000009</c:v>
                </c:pt>
                <c:pt idx="75">
                  <c:v>1.5000000000000009</c:v>
                </c:pt>
                <c:pt idx="76">
                  <c:v>1.5200000000000009</c:v>
                </c:pt>
                <c:pt idx="77">
                  <c:v>1.5400000000000009</c:v>
                </c:pt>
                <c:pt idx="78">
                  <c:v>1.5600000000000009</c:v>
                </c:pt>
                <c:pt idx="79">
                  <c:v>1.580000000000001</c:v>
                </c:pt>
                <c:pt idx="80">
                  <c:v>1.600000000000001</c:v>
                </c:pt>
                <c:pt idx="81">
                  <c:v>1.620000000000001</c:v>
                </c:pt>
                <c:pt idx="82">
                  <c:v>1.640000000000001</c:v>
                </c:pt>
                <c:pt idx="83">
                  <c:v>1.660000000000001</c:v>
                </c:pt>
                <c:pt idx="84">
                  <c:v>1.680000000000001</c:v>
                </c:pt>
                <c:pt idx="85">
                  <c:v>1.7000000000000011</c:v>
                </c:pt>
                <c:pt idx="86">
                  <c:v>1.7200000000000011</c:v>
                </c:pt>
                <c:pt idx="87">
                  <c:v>1.7400000000000011</c:v>
                </c:pt>
                <c:pt idx="88">
                  <c:v>1.7600000000000011</c:v>
                </c:pt>
                <c:pt idx="89">
                  <c:v>1.7800000000000011</c:v>
                </c:pt>
                <c:pt idx="90">
                  <c:v>1.8000000000000012</c:v>
                </c:pt>
                <c:pt idx="91">
                  <c:v>1.8200000000000012</c:v>
                </c:pt>
                <c:pt idx="92">
                  <c:v>1.8400000000000012</c:v>
                </c:pt>
                <c:pt idx="93">
                  <c:v>1.8600000000000012</c:v>
                </c:pt>
                <c:pt idx="94">
                  <c:v>1.8800000000000012</c:v>
                </c:pt>
                <c:pt idx="95">
                  <c:v>1.9000000000000012</c:v>
                </c:pt>
                <c:pt idx="96">
                  <c:v>1.9200000000000013</c:v>
                </c:pt>
                <c:pt idx="97">
                  <c:v>1.9400000000000013</c:v>
                </c:pt>
                <c:pt idx="98">
                  <c:v>1.9600000000000013</c:v>
                </c:pt>
                <c:pt idx="99">
                  <c:v>1.9800000000000013</c:v>
                </c:pt>
                <c:pt idx="100">
                  <c:v>2.0000000000000013</c:v>
                </c:pt>
                <c:pt idx="101">
                  <c:v>2.0200000000000014</c:v>
                </c:pt>
                <c:pt idx="102">
                  <c:v>2.0400000000000014</c:v>
                </c:pt>
                <c:pt idx="103">
                  <c:v>2.0600000000000014</c:v>
                </c:pt>
                <c:pt idx="104">
                  <c:v>2.0800000000000014</c:v>
                </c:pt>
                <c:pt idx="105">
                  <c:v>2.1000000000000014</c:v>
                </c:pt>
                <c:pt idx="106">
                  <c:v>2.1200000000000014</c:v>
                </c:pt>
                <c:pt idx="107">
                  <c:v>2.1400000000000015</c:v>
                </c:pt>
                <c:pt idx="108">
                  <c:v>2.1600000000000015</c:v>
                </c:pt>
                <c:pt idx="109">
                  <c:v>2.1800000000000015</c:v>
                </c:pt>
                <c:pt idx="110">
                  <c:v>2.2000000000000015</c:v>
                </c:pt>
                <c:pt idx="111">
                  <c:v>2.2200000000000015</c:v>
                </c:pt>
                <c:pt idx="112">
                  <c:v>2.2400000000000015</c:v>
                </c:pt>
                <c:pt idx="113">
                  <c:v>2.2600000000000016</c:v>
                </c:pt>
                <c:pt idx="114">
                  <c:v>2.2800000000000016</c:v>
                </c:pt>
                <c:pt idx="115">
                  <c:v>2.3000000000000016</c:v>
                </c:pt>
                <c:pt idx="116">
                  <c:v>2.3200000000000016</c:v>
                </c:pt>
                <c:pt idx="117">
                  <c:v>2.3400000000000016</c:v>
                </c:pt>
                <c:pt idx="118">
                  <c:v>2.3600000000000017</c:v>
                </c:pt>
                <c:pt idx="119">
                  <c:v>2.3800000000000017</c:v>
                </c:pt>
                <c:pt idx="120">
                  <c:v>2.4000000000000017</c:v>
                </c:pt>
                <c:pt idx="121">
                  <c:v>2.4200000000000017</c:v>
                </c:pt>
                <c:pt idx="122">
                  <c:v>2.4400000000000017</c:v>
                </c:pt>
                <c:pt idx="123">
                  <c:v>2.4600000000000017</c:v>
                </c:pt>
                <c:pt idx="124">
                  <c:v>2.4800000000000018</c:v>
                </c:pt>
                <c:pt idx="125">
                  <c:v>2.5000000000000018</c:v>
                </c:pt>
                <c:pt idx="126">
                  <c:v>2.5200000000000018</c:v>
                </c:pt>
                <c:pt idx="127">
                  <c:v>2.5400000000000018</c:v>
                </c:pt>
                <c:pt idx="128">
                  <c:v>2.5600000000000018</c:v>
                </c:pt>
                <c:pt idx="129">
                  <c:v>2.5800000000000018</c:v>
                </c:pt>
                <c:pt idx="130">
                  <c:v>2.6000000000000019</c:v>
                </c:pt>
                <c:pt idx="131">
                  <c:v>2.6200000000000019</c:v>
                </c:pt>
                <c:pt idx="132">
                  <c:v>2.6400000000000019</c:v>
                </c:pt>
                <c:pt idx="133">
                  <c:v>2.6600000000000019</c:v>
                </c:pt>
                <c:pt idx="134">
                  <c:v>2.6800000000000019</c:v>
                </c:pt>
                <c:pt idx="135">
                  <c:v>2.700000000000002</c:v>
                </c:pt>
                <c:pt idx="136">
                  <c:v>2.720000000000002</c:v>
                </c:pt>
                <c:pt idx="137">
                  <c:v>2.740000000000002</c:v>
                </c:pt>
                <c:pt idx="138">
                  <c:v>2.760000000000002</c:v>
                </c:pt>
                <c:pt idx="139">
                  <c:v>2.780000000000002</c:v>
                </c:pt>
                <c:pt idx="140">
                  <c:v>2.800000000000002</c:v>
                </c:pt>
                <c:pt idx="141">
                  <c:v>2.8200000000000021</c:v>
                </c:pt>
                <c:pt idx="142">
                  <c:v>2.8400000000000021</c:v>
                </c:pt>
                <c:pt idx="143">
                  <c:v>2.8600000000000021</c:v>
                </c:pt>
                <c:pt idx="144">
                  <c:v>2.8800000000000021</c:v>
                </c:pt>
                <c:pt idx="145">
                  <c:v>2.9000000000000021</c:v>
                </c:pt>
                <c:pt idx="146">
                  <c:v>2.9200000000000021</c:v>
                </c:pt>
                <c:pt idx="147">
                  <c:v>2.9400000000000022</c:v>
                </c:pt>
                <c:pt idx="148">
                  <c:v>2.9600000000000022</c:v>
                </c:pt>
                <c:pt idx="149">
                  <c:v>2.9800000000000022</c:v>
                </c:pt>
                <c:pt idx="150">
                  <c:v>3.0000000000000022</c:v>
                </c:pt>
                <c:pt idx="151">
                  <c:v>3.0200000000000022</c:v>
                </c:pt>
                <c:pt idx="152">
                  <c:v>3.0400000000000023</c:v>
                </c:pt>
                <c:pt idx="153">
                  <c:v>3.0600000000000023</c:v>
                </c:pt>
                <c:pt idx="154">
                  <c:v>3.0800000000000023</c:v>
                </c:pt>
                <c:pt idx="155">
                  <c:v>3.1000000000000023</c:v>
                </c:pt>
                <c:pt idx="156">
                  <c:v>3.1200000000000023</c:v>
                </c:pt>
                <c:pt idx="157">
                  <c:v>3.1400000000000023</c:v>
                </c:pt>
                <c:pt idx="158">
                  <c:v>3.1600000000000024</c:v>
                </c:pt>
                <c:pt idx="159">
                  <c:v>3.1800000000000024</c:v>
                </c:pt>
                <c:pt idx="160">
                  <c:v>3.2000000000000024</c:v>
                </c:pt>
                <c:pt idx="161">
                  <c:v>3.2200000000000024</c:v>
                </c:pt>
                <c:pt idx="162">
                  <c:v>3.2400000000000024</c:v>
                </c:pt>
                <c:pt idx="163">
                  <c:v>3.2600000000000025</c:v>
                </c:pt>
                <c:pt idx="164">
                  <c:v>3.2800000000000025</c:v>
                </c:pt>
                <c:pt idx="165">
                  <c:v>3.3000000000000025</c:v>
                </c:pt>
                <c:pt idx="166">
                  <c:v>3.3200000000000025</c:v>
                </c:pt>
                <c:pt idx="167">
                  <c:v>3.3400000000000025</c:v>
                </c:pt>
                <c:pt idx="168">
                  <c:v>3.3600000000000025</c:v>
                </c:pt>
                <c:pt idx="169">
                  <c:v>3.3800000000000026</c:v>
                </c:pt>
                <c:pt idx="170">
                  <c:v>3.4000000000000026</c:v>
                </c:pt>
                <c:pt idx="171">
                  <c:v>3.4200000000000026</c:v>
                </c:pt>
                <c:pt idx="172">
                  <c:v>3.4400000000000026</c:v>
                </c:pt>
                <c:pt idx="173">
                  <c:v>3.4600000000000026</c:v>
                </c:pt>
                <c:pt idx="174">
                  <c:v>3.4800000000000026</c:v>
                </c:pt>
                <c:pt idx="175">
                  <c:v>3.5000000000000027</c:v>
                </c:pt>
                <c:pt idx="176">
                  <c:v>3.5200000000000027</c:v>
                </c:pt>
                <c:pt idx="177">
                  <c:v>3.5400000000000027</c:v>
                </c:pt>
                <c:pt idx="178">
                  <c:v>3.5600000000000027</c:v>
                </c:pt>
                <c:pt idx="179">
                  <c:v>3.5800000000000027</c:v>
                </c:pt>
                <c:pt idx="180">
                  <c:v>3.6000000000000028</c:v>
                </c:pt>
                <c:pt idx="181">
                  <c:v>3.6200000000000028</c:v>
                </c:pt>
                <c:pt idx="182">
                  <c:v>3.6400000000000028</c:v>
                </c:pt>
                <c:pt idx="183">
                  <c:v>3.6600000000000028</c:v>
                </c:pt>
                <c:pt idx="184">
                  <c:v>3.6800000000000028</c:v>
                </c:pt>
                <c:pt idx="185">
                  <c:v>3.7000000000000028</c:v>
                </c:pt>
                <c:pt idx="186">
                  <c:v>3.7200000000000029</c:v>
                </c:pt>
                <c:pt idx="187">
                  <c:v>3.7400000000000029</c:v>
                </c:pt>
                <c:pt idx="188">
                  <c:v>3.7600000000000029</c:v>
                </c:pt>
                <c:pt idx="189">
                  <c:v>3.7800000000000029</c:v>
                </c:pt>
                <c:pt idx="190">
                  <c:v>3.8000000000000029</c:v>
                </c:pt>
                <c:pt idx="191">
                  <c:v>3.8200000000000029</c:v>
                </c:pt>
                <c:pt idx="192">
                  <c:v>3.840000000000003</c:v>
                </c:pt>
                <c:pt idx="193">
                  <c:v>3.860000000000003</c:v>
                </c:pt>
                <c:pt idx="194">
                  <c:v>3.880000000000003</c:v>
                </c:pt>
                <c:pt idx="195">
                  <c:v>3.900000000000003</c:v>
                </c:pt>
                <c:pt idx="196">
                  <c:v>3.920000000000003</c:v>
                </c:pt>
                <c:pt idx="197">
                  <c:v>3.9400000000000031</c:v>
                </c:pt>
                <c:pt idx="198">
                  <c:v>3.9600000000000031</c:v>
                </c:pt>
                <c:pt idx="199">
                  <c:v>3.9800000000000031</c:v>
                </c:pt>
                <c:pt idx="200">
                  <c:v>4.0000000000000027</c:v>
                </c:pt>
                <c:pt idx="201">
                  <c:v>4.0200000000000022</c:v>
                </c:pt>
                <c:pt idx="202">
                  <c:v>4.0400000000000018</c:v>
                </c:pt>
                <c:pt idx="203">
                  <c:v>4.0600000000000014</c:v>
                </c:pt>
                <c:pt idx="204">
                  <c:v>4.080000000000001</c:v>
                </c:pt>
                <c:pt idx="205">
                  <c:v>4.1000000000000005</c:v>
                </c:pt>
                <c:pt idx="206">
                  <c:v>4.12</c:v>
                </c:pt>
                <c:pt idx="207">
                  <c:v>4.1399999999999997</c:v>
                </c:pt>
                <c:pt idx="208">
                  <c:v>4.1599999999999993</c:v>
                </c:pt>
                <c:pt idx="209">
                  <c:v>4.1799999999999988</c:v>
                </c:pt>
                <c:pt idx="210">
                  <c:v>4.1999999999999984</c:v>
                </c:pt>
                <c:pt idx="211">
                  <c:v>4.219999999999998</c:v>
                </c:pt>
                <c:pt idx="212">
                  <c:v>4.2399999999999975</c:v>
                </c:pt>
                <c:pt idx="213">
                  <c:v>4.2599999999999971</c:v>
                </c:pt>
                <c:pt idx="214">
                  <c:v>4.2799999999999967</c:v>
                </c:pt>
                <c:pt idx="215">
                  <c:v>4.2999999999999963</c:v>
                </c:pt>
                <c:pt idx="216">
                  <c:v>4.3199999999999958</c:v>
                </c:pt>
                <c:pt idx="217">
                  <c:v>4.3399999999999954</c:v>
                </c:pt>
                <c:pt idx="218">
                  <c:v>4.359999999999995</c:v>
                </c:pt>
                <c:pt idx="219">
                  <c:v>4.3799999999999946</c:v>
                </c:pt>
                <c:pt idx="220">
                  <c:v>4.3999999999999941</c:v>
                </c:pt>
                <c:pt idx="221">
                  <c:v>4.4199999999999937</c:v>
                </c:pt>
                <c:pt idx="222">
                  <c:v>4.4399999999999933</c:v>
                </c:pt>
                <c:pt idx="223">
                  <c:v>4.4599999999999929</c:v>
                </c:pt>
                <c:pt idx="224">
                  <c:v>4.4799999999999924</c:v>
                </c:pt>
                <c:pt idx="225">
                  <c:v>4.499999999999992</c:v>
                </c:pt>
                <c:pt idx="226">
                  <c:v>4.5199999999999916</c:v>
                </c:pt>
                <c:pt idx="227">
                  <c:v>4.5399999999999912</c:v>
                </c:pt>
                <c:pt idx="228">
                  <c:v>4.5599999999999907</c:v>
                </c:pt>
                <c:pt idx="229">
                  <c:v>4.5799999999999903</c:v>
                </c:pt>
                <c:pt idx="230">
                  <c:v>4.5999999999999899</c:v>
                </c:pt>
                <c:pt idx="231">
                  <c:v>4.6199999999999894</c:v>
                </c:pt>
                <c:pt idx="232">
                  <c:v>4.639999999999989</c:v>
                </c:pt>
                <c:pt idx="233">
                  <c:v>4.6599999999999886</c:v>
                </c:pt>
                <c:pt idx="234">
                  <c:v>4.6799999999999882</c:v>
                </c:pt>
                <c:pt idx="235">
                  <c:v>4.6999999999999877</c:v>
                </c:pt>
                <c:pt idx="236">
                  <c:v>4.7199999999999873</c:v>
                </c:pt>
                <c:pt idx="237">
                  <c:v>4.7399999999999869</c:v>
                </c:pt>
                <c:pt idx="238">
                  <c:v>4.7599999999999865</c:v>
                </c:pt>
                <c:pt idx="239">
                  <c:v>4.779999999999986</c:v>
                </c:pt>
                <c:pt idx="240">
                  <c:v>4.7999999999999856</c:v>
                </c:pt>
                <c:pt idx="241">
                  <c:v>4.8199999999999852</c:v>
                </c:pt>
                <c:pt idx="242">
                  <c:v>4.8399999999999848</c:v>
                </c:pt>
                <c:pt idx="243">
                  <c:v>4.8599999999999843</c:v>
                </c:pt>
                <c:pt idx="244">
                  <c:v>4.8799999999999839</c:v>
                </c:pt>
                <c:pt idx="245">
                  <c:v>4.8999999999999835</c:v>
                </c:pt>
                <c:pt idx="246">
                  <c:v>4.9199999999999831</c:v>
                </c:pt>
                <c:pt idx="247">
                  <c:v>4.9399999999999826</c:v>
                </c:pt>
                <c:pt idx="248">
                  <c:v>4.9599999999999822</c:v>
                </c:pt>
                <c:pt idx="249">
                  <c:v>4.9799999999999818</c:v>
                </c:pt>
                <c:pt idx="250">
                  <c:v>4.9999999999999813</c:v>
                </c:pt>
              </c:numCache>
            </c:numRef>
          </c:xVal>
          <c:yVal>
            <c:numRef>
              <c:f>'Problem 2'!$I$12:$I$262</c:f>
              <c:numCache>
                <c:formatCode>General</c:formatCode>
                <c:ptCount val="251"/>
                <c:pt idx="0">
                  <c:v>0</c:v>
                </c:pt>
                <c:pt idx="1">
                  <c:v>0</c:v>
                </c:pt>
                <c:pt idx="2">
                  <c:v>-3.9240000000000004E-3</c:v>
                </c:pt>
                <c:pt idx="3">
                  <c:v>-1.1745866160000002E-2</c:v>
                </c:pt>
                <c:pt idx="4">
                  <c:v>-2.3439638691374401E-2</c:v>
                </c:pt>
                <c:pt idx="5">
                  <c:v>-3.8979530697689849E-2</c:v>
                </c:pt>
                <c:pt idx="6">
                  <c:v>-5.833992702324324E-2</c:v>
                </c:pt>
                <c:pt idx="7">
                  <c:v>-8.1495383109268446E-2</c:v>
                </c:pt>
                <c:pt idx="8">
                  <c:v>-0.10842062385776072</c:v>
                </c:pt>
                <c:pt idx="9">
                  <c:v>-0.13909054250286804</c:v>
                </c:pt>
                <c:pt idx="10">
                  <c:v>-0.17348019948979895</c:v>
                </c:pt>
                <c:pt idx="11">
                  <c:v>-0.21156482136119689</c:v>
                </c:pt>
                <c:pt idx="12">
                  <c:v>-0.25331979965093132</c:v>
                </c:pt>
                <c:pt idx="13">
                  <c:v>-0.29872068978525612</c:v>
                </c:pt>
                <c:pt idx="14">
                  <c:v>-0.34774320999128633</c:v>
                </c:pt>
                <c:pt idx="15">
                  <c:v>-0.40036324021274439</c:v>
                </c:pt>
                <c:pt idx="16">
                  <c:v>-0.4565568210329275</c:v>
                </c:pt>
                <c:pt idx="17">
                  <c:v>-0.51630015260484818</c:v>
                </c:pt>
                <c:pt idx="18">
                  <c:v>-0.57956959358849991</c:v>
                </c:pt>
                <c:pt idx="19">
                  <c:v>-0.64634166009520055</c:v>
                </c:pt>
                <c:pt idx="20">
                  <c:v>-0.71659302463896657</c:v>
                </c:pt>
                <c:pt idx="21">
                  <c:v>-0.79030051509487109</c:v>
                </c:pt>
                <c:pt idx="22">
                  <c:v>-0.86744111366433929</c:v>
                </c:pt>
                <c:pt idx="23">
                  <c:v>-0.94799195584733487</c:v>
                </c:pt>
                <c:pt idx="24">
                  <c:v>-1.0319303294213915</c:v>
                </c:pt>
                <c:pt idx="25">
                  <c:v>-1.1192336734274451</c:v>
                </c:pt>
                <c:pt idx="26">
                  <c:v>-1.2098795771624182</c:v>
                </c:pt>
                <c:pt idx="27">
                  <c:v>-1.3038457791785165</c:v>
                </c:pt>
                <c:pt idx="28">
                  <c:v>-1.4011101662891876</c:v>
                </c:pt>
                <c:pt idx="29">
                  <c:v>-1.5016507725817017</c:v>
                </c:pt>
                <c:pt idx="30">
                  <c:v>-1.6054457784363076</c:v>
                </c:pt>
                <c:pt idx="31">
                  <c:v>-1.7124735095519219</c:v>
                </c:pt>
                <c:pt idx="32">
                  <c:v>-1.8227124359783062</c:v>
                </c:pt>
                <c:pt idx="33">
                  <c:v>-1.9361411711546908</c:v>
                </c:pt>
                <c:pt idx="34">
                  <c:v>-2.0527384709548007</c:v>
                </c:pt>
                <c:pt idx="35">
                  <c:v>-2.1724832327382417</c:v>
                </c:pt>
                <c:pt idx="36">
                  <c:v>-2.2953544944082052</c:v>
                </c:pt>
                <c:pt idx="37">
                  <c:v>-2.4213314334754465</c:v>
                </c:pt>
                <c:pt idx="38">
                  <c:v>-2.5503933661285001</c:v>
                </c:pt>
                <c:pt idx="39">
                  <c:v>-2.6825197463100845</c:v>
                </c:pt>
                <c:pt idx="40">
                  <c:v>-2.8176901647996595</c:v>
                </c:pt>
                <c:pt idx="41">
                  <c:v>-2.955884348302094</c:v>
                </c:pt>
                <c:pt idx="42">
                  <c:v>-3.0970821585424022</c:v>
                </c:pt>
                <c:pt idx="43">
                  <c:v>-3.24126359136651</c:v>
                </c:pt>
                <c:pt idx="44">
                  <c:v>-3.388408775848009</c:v>
                </c:pt>
                <c:pt idx="45">
                  <c:v>-3.5384979734008613</c:v>
                </c:pt>
                <c:pt idx="46">
                  <c:v>-3.6915115768980118</c:v>
                </c:pt>
                <c:pt idx="47">
                  <c:v>-3.8474301097958712</c:v>
                </c:pt>
                <c:pt idx="48">
                  <c:v>-4.006234225264631</c:v>
                </c:pt>
                <c:pt idx="49">
                  <c:v>-4.1679047053243687</c:v>
                </c:pt>
                <c:pt idx="50">
                  <c:v>-4.3324224599869083</c:v>
                </c:pt>
                <c:pt idx="51">
                  <c:v>-4.499768526403396</c:v>
                </c:pt>
                <c:pt idx="52">
                  <c:v>-4.6699240680175498</c:v>
                </c:pt>
                <c:pt idx="53">
                  <c:v>-4.8428703737245531</c:v>
                </c:pt>
                <c:pt idx="54">
                  <c:v>-5.0185888570355477</c:v>
                </c:pt>
                <c:pt idx="55">
                  <c:v>-5.1970610552476915</c:v>
                </c:pt>
                <c:pt idx="56">
                  <c:v>-5.3782686286197423</c:v>
                </c:pt>
                <c:pt idx="57">
                  <c:v>-5.5621933595531345</c:v>
                </c:pt>
                <c:pt idx="58">
                  <c:v>-5.7488171517785105</c:v>
                </c:pt>
                <c:pt idx="59">
                  <c:v>-5.9381220295476655</c:v>
                </c:pt>
                <c:pt idx="60">
                  <c:v>-6.1300901368308782</c:v>
                </c:pt>
                <c:pt idx="61">
                  <c:v>-6.3247037365195844</c:v>
                </c:pt>
                <c:pt idx="62">
                  <c:v>-6.5219452096343637</c:v>
                </c:pt>
                <c:pt idx="63">
                  <c:v>-6.7217970545381993</c:v>
                </c:pt>
                <c:pt idx="64">
                  <c:v>-6.9242418861549755</c:v>
                </c:pt>
                <c:pt idx="65">
                  <c:v>-7.1292624351931835</c:v>
                </c:pt>
                <c:pt idx="66">
                  <c:v>-7.3368415473747968</c:v>
                </c:pt>
                <c:pt idx="67">
                  <c:v>-7.5469621826692812</c:v>
                </c:pt>
                <c:pt idx="68">
                  <c:v>-7.7596074145327041</c:v>
                </c:pt>
                <c:pt idx="69">
                  <c:v>-7.9747604291519165</c:v>
                </c:pt>
                <c:pt idx="70">
                  <c:v>-8.1924045246937656</c:v>
                </c:pt>
                <c:pt idx="71">
                  <c:v>-8.4125231105593059</c:v>
                </c:pt>
                <c:pt idx="72">
                  <c:v>-8.6350997066429809</c:v>
                </c:pt>
                <c:pt idx="73">
                  <c:v>-8.8601179425967391</c:v>
                </c:pt>
                <c:pt idx="74">
                  <c:v>-9.0875615570990451</c:v>
                </c:pt>
                <c:pt idx="75">
                  <c:v>-9.3174143971287648</c:v>
                </c:pt>
                <c:pt idx="76">
                  <c:v>-9.5496604172438868</c:v>
                </c:pt>
                <c:pt idx="77">
                  <c:v>-9.7842836788650427</c:v>
                </c:pt>
                <c:pt idx="78">
                  <c:v>-10.021268349563801</c:v>
                </c:pt>
                <c:pt idx="79">
                  <c:v>-10.260598702355706</c:v>
                </c:pt>
                <c:pt idx="80">
                  <c:v>-10.502259114998017</c:v>
                </c:pt>
                <c:pt idx="81">
                  <c:v>-10.746234069292131</c:v>
                </c:pt>
                <c:pt idx="82">
                  <c:v>-10.992508150390645</c:v>
                </c:pt>
                <c:pt idx="83">
                  <c:v>-11.241066046109044</c:v>
                </c:pt>
                <c:pt idx="84">
                  <c:v>-11.491892546241958</c:v>
                </c:pt>
                <c:pt idx="85">
                  <c:v>-11.744972541883987</c:v>
                </c:pt>
                <c:pt idx="86">
                  <c:v>-12.00029102475504</c:v>
                </c:pt>
                <c:pt idx="87">
                  <c:v>-12.257833086530171</c:v>
                </c:pt>
                <c:pt idx="88">
                  <c:v>-12.51758391817388</c:v>
                </c:pt>
                <c:pt idx="89">
                  <c:v>-12.779528809278842</c:v>
                </c:pt>
                <c:pt idx="90">
                  <c:v>-13.043653147409046</c:v>
                </c:pt>
                <c:pt idx="91">
                  <c:v>-13.309942417447301</c:v>
                </c:pt>
                <c:pt idx="92">
                  <c:v>-13.578382200947102</c:v>
                </c:pt>
                <c:pt idx="93">
                  <c:v>-13.848958175488795</c:v>
                </c:pt>
                <c:pt idx="94">
                  <c:v>-14.121656114040039</c:v>
                </c:pt>
                <c:pt idx="95">
                  <c:v>-14.396461884320534</c:v>
                </c:pt>
                <c:pt idx="96">
                  <c:v>-14.67336144817096</c:v>
                </c:pt>
                <c:pt idx="97">
                  <c:v>-14.952340860926141</c:v>
                </c:pt>
                <c:pt idx="98">
                  <c:v>-15.233386270792373</c:v>
                </c:pt>
                <c:pt idx="99">
                  <c:v>-15.516483918228896</c:v>
                </c:pt>
                <c:pt idx="100">
                  <c:v>-15.801620135333492</c:v>
                </c:pt>
                <c:pt idx="101">
                  <c:v>-16.088781345232171</c:v>
                </c:pt>
                <c:pt idx="102">
                  <c:v>-16.377954061472924</c:v>
                </c:pt>
                <c:pt idx="103">
                  <c:v>-16.669124887423514</c:v>
                </c:pt>
                <c:pt idx="104">
                  <c:v>-16.962280515673275</c:v>
                </c:pt>
                <c:pt idx="105">
                  <c:v>-17.257407727438892</c:v>
                </c:pt>
                <c:pt idx="106">
                  <c:v>-17.554493391974148</c:v>
                </c:pt>
                <c:pt idx="107">
                  <c:v>-17.8535244659836</c:v>
                </c:pt>
                <c:pt idx="108">
                  <c:v>-18.154487993040149</c:v>
                </c:pt>
                <c:pt idx="109">
                  <c:v>-18.457371103006501</c:v>
                </c:pt>
                <c:pt idx="110">
                  <c:v>-18.762161011460478</c:v>
                </c:pt>
                <c:pt idx="111">
                  <c:v>-19.068845019124151</c:v>
                </c:pt>
                <c:pt idx="112">
                  <c:v>-19.377410511296784</c:v>
                </c:pt>
                <c:pt idx="113">
                  <c:v>-19.687844957291546</c:v>
                </c:pt>
                <c:pt idx="114">
                  <c:v>-20.000135909875983</c:v>
                </c:pt>
                <c:pt idx="115">
                  <c:v>-20.314271004716208</c:v>
                </c:pt>
                <c:pt idx="116">
                  <c:v>-20.630237959824797</c:v>
                </c:pt>
                <c:pt idx="117">
                  <c:v>-20.948024575012365</c:v>
                </c:pt>
                <c:pt idx="118">
                  <c:v>-21.267618731342782</c:v>
                </c:pt>
                <c:pt idx="119">
                  <c:v>-21.589008390592038</c:v>
                </c:pt>
                <c:pt idx="120">
                  <c:v>-21.912181594710695</c:v>
                </c:pt>
                <c:pt idx="121">
                  <c:v>-22.237126465289922</c:v>
                </c:pt>
                <c:pt idx="122">
                  <c:v>-22.563831203031093</c:v>
                </c:pt>
                <c:pt idx="123">
                  <c:v>-22.892284087218904</c:v>
                </c:pt>
                <c:pt idx="124">
                  <c:v>-23.222473475198026</c:v>
                </c:pt>
                <c:pt idx="125">
                  <c:v>-23.554387801853206</c:v>
                </c:pt>
                <c:pt idx="126">
                  <c:v>-23.888015579092865</c:v>
                </c:pt>
                <c:pt idx="127">
                  <c:v>-24.223345395336107</c:v>
                </c:pt>
                <c:pt idx="128">
                  <c:v>-24.560365915003167</c:v>
                </c:pt>
                <c:pt idx="129">
                  <c:v>-24.899065878009246</c:v>
                </c:pt>
                <c:pt idx="130">
                  <c:v>-25.239434099261704</c:v>
                </c:pt>
                <c:pt idx="131">
                  <c:v>-25.58145946816062</c:v>
                </c:pt>
                <c:pt idx="132">
                  <c:v>-25.925130948102669</c:v>
                </c:pt>
                <c:pt idx="133">
                  <c:v>-26.270437575988307</c:v>
                </c:pt>
                <c:pt idx="134">
                  <c:v>-26.617368461732227</c:v>
                </c:pt>
                <c:pt idx="135">
                  <c:v>-26.965912787777089</c:v>
                </c:pt>
                <c:pt idx="136">
                  <c:v>-27.316059808610493</c:v>
                </c:pt>
                <c:pt idx="137">
                  <c:v>-27.667798850285148</c:v>
                </c:pt>
                <c:pt idx="138">
                  <c:v>-28.02111930994225</c:v>
                </c:pt>
                <c:pt idx="139">
                  <c:v>-28.376010655338035</c:v>
                </c:pt>
                <c:pt idx="140">
                  <c:v>-28.732462424373484</c:v>
                </c:pt>
                <c:pt idx="141">
                  <c:v>-29.090464224627155</c:v>
                </c:pt>
                <c:pt idx="142">
                  <c:v>-29.450005732891139</c:v>
                </c:pt>
                <c:pt idx="143">
                  <c:v>-29.811076694710085</c:v>
                </c:pt>
                <c:pt idx="144">
                  <c:v>-30.173666923923317</c:v>
                </c:pt>
                <c:pt idx="145">
                  <c:v>-30.537766302209988</c:v>
                </c:pt>
                <c:pt idx="146">
                  <c:v>-30.903364778637268</c:v>
                </c:pt>
                <c:pt idx="147">
                  <c:v>-31.270452369211544</c:v>
                </c:pt>
                <c:pt idx="148">
                  <c:v>-31.639019156432596</c:v>
                </c:pt>
                <c:pt idx="149">
                  <c:v>-32.009055288850753</c:v>
                </c:pt>
                <c:pt idx="150">
                  <c:v>-32.380550980627007</c:v>
                </c:pt>
                <c:pt idx="151">
                  <c:v>-32.753496511096031</c:v>
                </c:pt>
                <c:pt idx="152">
                  <c:v>-33.127882224332133</c:v>
                </c:pt>
                <c:pt idx="153">
                  <c:v>-33.503698528718083</c:v>
                </c:pt>
                <c:pt idx="154">
                  <c:v>-33.880935896516817</c:v>
                </c:pt>
                <c:pt idx="155">
                  <c:v>-34.259584863446015</c:v>
                </c:pt>
                <c:pt idx="156">
                  <c:v>-34.639636028255467</c:v>
                </c:pt>
                <c:pt idx="157">
                  <c:v>-35.021080052307283</c:v>
                </c:pt>
                <c:pt idx="158">
                  <c:v>-35.403907659158918</c:v>
                </c:pt>
                <c:pt idx="159">
                  <c:v>-35.788109634148917</c:v>
                </c:pt>
                <c:pt idx="160">
                  <c:v>-36.173676823985488</c:v>
                </c:pt>
                <c:pt idx="161">
                  <c:v>-36.560600136337747</c:v>
                </c:pt>
                <c:pt idx="162">
                  <c:v>-36.948870539429741</c:v>
                </c:pt>
                <c:pt idx="163">
                  <c:v>-37.338479061637138</c:v>
                </c:pt>
                <c:pt idx="164">
                  <c:v>-37.729416791086635</c:v>
                </c:pt>
                <c:pt idx="165">
                  <c:v>-38.121674875257995</c:v>
                </c:pt>
                <c:pt idx="166">
                  <c:v>-38.515244520588773</c:v>
                </c:pt>
                <c:pt idx="167">
                  <c:v>-38.910116992081655</c:v>
                </c:pt>
                <c:pt idx="168">
                  <c:v>-39.306283612914392</c:v>
                </c:pt>
                <c:pt idx="169">
                  <c:v>-39.703735764052382</c:v>
                </c:pt>
                <c:pt idx="170">
                  <c:v>-40.102464883863796</c:v>
                </c:pt>
                <c:pt idx="171">
                  <c:v>-40.50246246773726</c:v>
                </c:pt>
                <c:pt idx="172">
                  <c:v>-40.903720067702132</c:v>
                </c:pt>
                <c:pt idx="173">
                  <c:v>-41.306229292051235</c:v>
                </c:pt>
                <c:pt idx="174">
                  <c:v>-41.709981804966176</c:v>
                </c:pt>
                <c:pt idx="175">
                  <c:v>-42.114969326145101</c:v>
                </c:pt>
                <c:pt idx="176">
                  <c:v>-42.521183630432972</c:v>
                </c:pt>
                <c:pt idx="177">
                  <c:v>-42.92861654745429</c:v>
                </c:pt>
                <c:pt idx="178">
                  <c:v>-43.337259961248243</c:v>
                </c:pt>
                <c:pt idx="179">
                  <c:v>-43.74710580990633</c:v>
                </c:pt>
                <c:pt idx="180">
                  <c:v>-44.158146085212351</c:v>
                </c:pt>
                <c:pt idx="181">
                  <c:v>-44.570372832284839</c:v>
                </c:pt>
                <c:pt idx="182">
                  <c:v>-44.98377814922182</c:v>
                </c:pt>
                <c:pt idx="183">
                  <c:v>-45.398354186748001</c:v>
                </c:pt>
                <c:pt idx="184">
                  <c:v>-45.814093147864263</c:v>
                </c:pt>
                <c:pt idx="185">
                  <c:v>-46.230987287499488</c:v>
                </c:pt>
                <c:pt idx="186">
                  <c:v>-46.649028912164738</c:v>
                </c:pt>
                <c:pt idx="187">
                  <c:v>-47.068210379609724</c:v>
                </c:pt>
                <c:pt idx="188">
                  <c:v>-47.48852409848152</c:v>
                </c:pt>
                <c:pt idx="189">
                  <c:v>-47.909962527985634</c:v>
                </c:pt>
                <c:pt idx="190">
                  <c:v>-48.332518177549247</c:v>
                </c:pt>
                <c:pt idx="191">
                  <c:v>-48.756183606486772</c:v>
                </c:pt>
                <c:pt idx="192">
                  <c:v>-49.180951423667572</c:v>
                </c:pt>
                <c:pt idx="193">
                  <c:v>-49.606814287185948</c:v>
                </c:pt>
                <c:pt idx="194">
                  <c:v>-50.033764904033291</c:v>
                </c:pt>
                <c:pt idx="195">
                  <c:v>-50.46179602977243</c:v>
                </c:pt>
                <c:pt idx="196">
                  <c:v>-50.890900468214141</c:v>
                </c:pt>
                <c:pt idx="197">
                  <c:v>-51.321071071095837</c:v>
                </c:pt>
                <c:pt idx="198">
                  <c:v>-51.75230073776234</c:v>
                </c:pt>
                <c:pt idx="199">
                  <c:v>-52.18458241484884</c:v>
                </c:pt>
                <c:pt idx="200">
                  <c:v>-52.617909095965949</c:v>
                </c:pt>
                <c:pt idx="201">
                  <c:v>-53.052273821386812</c:v>
                </c:pt>
                <c:pt idx="202">
                  <c:v>-53.487669677736378</c:v>
                </c:pt>
                <c:pt idx="203">
                  <c:v>-53.924089797682655</c:v>
                </c:pt>
                <c:pt idx="204">
                  <c:v>-54.361527359630088</c:v>
                </c:pt>
                <c:pt idx="205">
                  <c:v>-54.799975587414949</c:v>
                </c:pt>
                <c:pt idx="206">
                  <c:v>-55.239427750002768</c:v>
                </c:pt>
                <c:pt idx="207">
                  <c:v>-55.679877161187747</c:v>
                </c:pt>
                <c:pt idx="208">
                  <c:v>-56.121317179294238</c:v>
                </c:pt>
                <c:pt idx="209">
                  <c:v>-56.563741206880138</c:v>
                </c:pt>
                <c:pt idx="210">
                  <c:v>-57.007142690442315</c:v>
                </c:pt>
                <c:pt idx="211">
                  <c:v>-57.451515120123972</c:v>
                </c:pt>
                <c:pt idx="212">
                  <c:v>-57.896852029423947</c:v>
                </c:pt>
                <c:pt idx="213">
                  <c:v>-58.343146994907983</c:v>
                </c:pt>
                <c:pt idx="214">
                  <c:v>-58.790393635921895</c:v>
                </c:pt>
                <c:pt idx="215">
                  <c:v>-59.238585614306658</c:v>
                </c:pt>
                <c:pt idx="216">
                  <c:v>-59.687716634115375</c:v>
                </c:pt>
                <c:pt idx="217">
                  <c:v>-60.137780441332168</c:v>
                </c:pt>
                <c:pt idx="218">
                  <c:v>-60.588770823592895</c:v>
                </c:pt>
                <c:pt idx="219">
                  <c:v>-61.040681609907764</c:v>
                </c:pt>
                <c:pt idx="220">
                  <c:v>-61.493506670385777</c:v>
                </c:pt>
                <c:pt idx="221">
                  <c:v>-61.947239915961006</c:v>
                </c:pt>
                <c:pt idx="222">
                  <c:v>-62.401875298120707</c:v>
                </c:pt>
                <c:pt idx="223">
                  <c:v>-62.857406808635226</c:v>
                </c:pt>
                <c:pt idx="224">
                  <c:v>-63.313828479289718</c:v>
                </c:pt>
                <c:pt idx="225">
                  <c:v>-63.771134381617649</c:v>
                </c:pt>
                <c:pt idx="226">
                  <c:v>-64.229318626636072</c:v>
                </c:pt>
                <c:pt idx="227">
                  <c:v>-64.688375364582669</c:v>
                </c:pt>
                <c:pt idx="228">
                  <c:v>-65.148298784654543</c:v>
                </c:pt>
                <c:pt idx="229">
                  <c:v>-65.609083114748742</c:v>
                </c:pt>
                <c:pt idx="230">
                  <c:v>-66.07072262120451</c:v>
                </c:pt>
                <c:pt idx="231">
                  <c:v>-66.53321160854729</c:v>
                </c:pt>
                <c:pt idx="232">
                  <c:v>-66.996544419234368</c:v>
                </c:pt>
                <c:pt idx="233">
                  <c:v>-67.460715433402271</c:v>
                </c:pt>
                <c:pt idx="234">
                  <c:v>-67.925719068615805</c:v>
                </c:pt>
                <c:pt idx="235">
                  <c:v>-68.391549779618828</c:v>
                </c:pt>
                <c:pt idx="236">
                  <c:v>-68.858202058086562</c:v>
                </c:pt>
                <c:pt idx="237">
                  <c:v>-69.325670432379709</c:v>
                </c:pt>
                <c:pt idx="238">
                  <c:v>-69.793949467300067</c:v>
                </c:pt>
                <c:pt idx="239">
                  <c:v>-70.263033763847844</c:v>
                </c:pt>
                <c:pt idx="240">
                  <c:v>-70.732917958980622</c:v>
                </c:pt>
                <c:pt idx="241">
                  <c:v>-71.203596725373814</c:v>
                </c:pt>
                <c:pt idx="242">
                  <c:v>-71.675064771182818</c:v>
                </c:pt>
                <c:pt idx="243">
                  <c:v>-72.147316839806734</c:v>
                </c:pt>
                <c:pt idx="244">
                  <c:v>-72.620347709653615</c:v>
                </c:pt>
                <c:pt idx="245">
                  <c:v>-73.09415219390732</c:v>
                </c:pt>
                <c:pt idx="246">
                  <c:v>-73.568725140295896</c:v>
                </c:pt>
                <c:pt idx="247">
                  <c:v>-74.044061430861532</c:v>
                </c:pt>
                <c:pt idx="248">
                  <c:v>-74.520155981731989</c:v>
                </c:pt>
                <c:pt idx="249">
                  <c:v>-74.997003742893654</c:v>
                </c:pt>
                <c:pt idx="250">
                  <c:v>-75.474599697965985</c:v>
                </c:pt>
              </c:numCache>
            </c:numRef>
          </c:yVal>
          <c:smooth val="0"/>
          <c:extLst>
            <c:ext xmlns:c16="http://schemas.microsoft.com/office/drawing/2014/chart" uri="{C3380CC4-5D6E-409C-BE32-E72D297353CC}">
              <c16:uniqueId val="{00000000-18B4-4DC7-8077-A4582052B8C4}"/>
            </c:ext>
          </c:extLst>
        </c:ser>
        <c:ser>
          <c:idx val="1"/>
          <c:order val="1"/>
          <c:tx>
            <c:strRef>
              <c:f>'Problem 2'!$J$11</c:f>
              <c:strCache>
                <c:ptCount val="1"/>
                <c:pt idx="0">
                  <c:v>v(t)</c:v>
                </c:pt>
              </c:strCache>
            </c:strRef>
          </c:tx>
          <c:spPr>
            <a:ln w="19050" cap="rnd">
              <a:noFill/>
              <a:round/>
            </a:ln>
            <a:effectLst/>
          </c:spPr>
          <c:marker>
            <c:symbol val="circle"/>
            <c:size val="5"/>
            <c:spPr>
              <a:solidFill>
                <a:schemeClr val="accent2"/>
              </a:solidFill>
              <a:ln w="9525">
                <a:solidFill>
                  <a:schemeClr val="accent2"/>
                </a:solidFill>
              </a:ln>
              <a:effectLst/>
            </c:spPr>
          </c:marker>
          <c:xVal>
            <c:numRef>
              <c:f>'Problem 2'!$H$12:$H$262</c:f>
              <c:numCache>
                <c:formatCode>General</c:formatCode>
                <c:ptCount val="251"/>
                <c:pt idx="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pt idx="26">
                  <c:v>0.52000000000000013</c:v>
                </c:pt>
                <c:pt idx="27">
                  <c:v>0.54000000000000015</c:v>
                </c:pt>
                <c:pt idx="28">
                  <c:v>0.56000000000000016</c:v>
                </c:pt>
                <c:pt idx="29">
                  <c:v>0.58000000000000018</c:v>
                </c:pt>
                <c:pt idx="30">
                  <c:v>0.6000000000000002</c:v>
                </c:pt>
                <c:pt idx="31">
                  <c:v>0.62000000000000022</c:v>
                </c:pt>
                <c:pt idx="32">
                  <c:v>0.64000000000000024</c:v>
                </c:pt>
                <c:pt idx="33">
                  <c:v>0.66000000000000025</c:v>
                </c:pt>
                <c:pt idx="34">
                  <c:v>0.68000000000000027</c:v>
                </c:pt>
                <c:pt idx="35">
                  <c:v>0.70000000000000029</c:v>
                </c:pt>
                <c:pt idx="36">
                  <c:v>0.72000000000000031</c:v>
                </c:pt>
                <c:pt idx="37">
                  <c:v>0.74000000000000032</c:v>
                </c:pt>
                <c:pt idx="38">
                  <c:v>0.76000000000000034</c:v>
                </c:pt>
                <c:pt idx="39">
                  <c:v>0.78000000000000036</c:v>
                </c:pt>
                <c:pt idx="40">
                  <c:v>0.80000000000000038</c:v>
                </c:pt>
                <c:pt idx="41">
                  <c:v>0.8200000000000004</c:v>
                </c:pt>
                <c:pt idx="42">
                  <c:v>0.84000000000000041</c:v>
                </c:pt>
                <c:pt idx="43">
                  <c:v>0.86000000000000043</c:v>
                </c:pt>
                <c:pt idx="44">
                  <c:v>0.88000000000000045</c:v>
                </c:pt>
                <c:pt idx="45">
                  <c:v>0.90000000000000047</c:v>
                </c:pt>
                <c:pt idx="46">
                  <c:v>0.92000000000000048</c:v>
                </c:pt>
                <c:pt idx="47">
                  <c:v>0.9400000000000005</c:v>
                </c:pt>
                <c:pt idx="48">
                  <c:v>0.96000000000000052</c:v>
                </c:pt>
                <c:pt idx="49">
                  <c:v>0.98000000000000054</c:v>
                </c:pt>
                <c:pt idx="50">
                  <c:v>1.0000000000000004</c:v>
                </c:pt>
                <c:pt idx="51">
                  <c:v>1.0200000000000005</c:v>
                </c:pt>
                <c:pt idx="52">
                  <c:v>1.0400000000000005</c:v>
                </c:pt>
                <c:pt idx="53">
                  <c:v>1.0600000000000005</c:v>
                </c:pt>
                <c:pt idx="54">
                  <c:v>1.0800000000000005</c:v>
                </c:pt>
                <c:pt idx="55">
                  <c:v>1.1000000000000005</c:v>
                </c:pt>
                <c:pt idx="56">
                  <c:v>1.1200000000000006</c:v>
                </c:pt>
                <c:pt idx="57">
                  <c:v>1.1400000000000006</c:v>
                </c:pt>
                <c:pt idx="58">
                  <c:v>1.1600000000000006</c:v>
                </c:pt>
                <c:pt idx="59">
                  <c:v>1.1800000000000006</c:v>
                </c:pt>
                <c:pt idx="60">
                  <c:v>1.2000000000000006</c:v>
                </c:pt>
                <c:pt idx="61">
                  <c:v>1.2200000000000006</c:v>
                </c:pt>
                <c:pt idx="62">
                  <c:v>1.2400000000000007</c:v>
                </c:pt>
                <c:pt idx="63">
                  <c:v>1.2600000000000007</c:v>
                </c:pt>
                <c:pt idx="64">
                  <c:v>1.2800000000000007</c:v>
                </c:pt>
                <c:pt idx="65">
                  <c:v>1.3000000000000007</c:v>
                </c:pt>
                <c:pt idx="66">
                  <c:v>1.3200000000000007</c:v>
                </c:pt>
                <c:pt idx="67">
                  <c:v>1.3400000000000007</c:v>
                </c:pt>
                <c:pt idx="68">
                  <c:v>1.3600000000000008</c:v>
                </c:pt>
                <c:pt idx="69">
                  <c:v>1.3800000000000008</c:v>
                </c:pt>
                <c:pt idx="70">
                  <c:v>1.4000000000000008</c:v>
                </c:pt>
                <c:pt idx="71">
                  <c:v>1.4200000000000008</c:v>
                </c:pt>
                <c:pt idx="72">
                  <c:v>1.4400000000000008</c:v>
                </c:pt>
                <c:pt idx="73">
                  <c:v>1.4600000000000009</c:v>
                </c:pt>
                <c:pt idx="74">
                  <c:v>1.4800000000000009</c:v>
                </c:pt>
                <c:pt idx="75">
                  <c:v>1.5000000000000009</c:v>
                </c:pt>
                <c:pt idx="76">
                  <c:v>1.5200000000000009</c:v>
                </c:pt>
                <c:pt idx="77">
                  <c:v>1.5400000000000009</c:v>
                </c:pt>
                <c:pt idx="78">
                  <c:v>1.5600000000000009</c:v>
                </c:pt>
                <c:pt idx="79">
                  <c:v>1.580000000000001</c:v>
                </c:pt>
                <c:pt idx="80">
                  <c:v>1.600000000000001</c:v>
                </c:pt>
                <c:pt idx="81">
                  <c:v>1.620000000000001</c:v>
                </c:pt>
                <c:pt idx="82">
                  <c:v>1.640000000000001</c:v>
                </c:pt>
                <c:pt idx="83">
                  <c:v>1.660000000000001</c:v>
                </c:pt>
                <c:pt idx="84">
                  <c:v>1.680000000000001</c:v>
                </c:pt>
                <c:pt idx="85">
                  <c:v>1.7000000000000011</c:v>
                </c:pt>
                <c:pt idx="86">
                  <c:v>1.7200000000000011</c:v>
                </c:pt>
                <c:pt idx="87">
                  <c:v>1.7400000000000011</c:v>
                </c:pt>
                <c:pt idx="88">
                  <c:v>1.7600000000000011</c:v>
                </c:pt>
                <c:pt idx="89">
                  <c:v>1.7800000000000011</c:v>
                </c:pt>
                <c:pt idx="90">
                  <c:v>1.8000000000000012</c:v>
                </c:pt>
                <c:pt idx="91">
                  <c:v>1.8200000000000012</c:v>
                </c:pt>
                <c:pt idx="92">
                  <c:v>1.8400000000000012</c:v>
                </c:pt>
                <c:pt idx="93">
                  <c:v>1.8600000000000012</c:v>
                </c:pt>
                <c:pt idx="94">
                  <c:v>1.8800000000000012</c:v>
                </c:pt>
                <c:pt idx="95">
                  <c:v>1.9000000000000012</c:v>
                </c:pt>
                <c:pt idx="96">
                  <c:v>1.9200000000000013</c:v>
                </c:pt>
                <c:pt idx="97">
                  <c:v>1.9400000000000013</c:v>
                </c:pt>
                <c:pt idx="98">
                  <c:v>1.9600000000000013</c:v>
                </c:pt>
                <c:pt idx="99">
                  <c:v>1.9800000000000013</c:v>
                </c:pt>
                <c:pt idx="100">
                  <c:v>2.0000000000000013</c:v>
                </c:pt>
                <c:pt idx="101">
                  <c:v>2.0200000000000014</c:v>
                </c:pt>
                <c:pt idx="102">
                  <c:v>2.0400000000000014</c:v>
                </c:pt>
                <c:pt idx="103">
                  <c:v>2.0600000000000014</c:v>
                </c:pt>
                <c:pt idx="104">
                  <c:v>2.0800000000000014</c:v>
                </c:pt>
                <c:pt idx="105">
                  <c:v>2.1000000000000014</c:v>
                </c:pt>
                <c:pt idx="106">
                  <c:v>2.1200000000000014</c:v>
                </c:pt>
                <c:pt idx="107">
                  <c:v>2.1400000000000015</c:v>
                </c:pt>
                <c:pt idx="108">
                  <c:v>2.1600000000000015</c:v>
                </c:pt>
                <c:pt idx="109">
                  <c:v>2.1800000000000015</c:v>
                </c:pt>
                <c:pt idx="110">
                  <c:v>2.2000000000000015</c:v>
                </c:pt>
                <c:pt idx="111">
                  <c:v>2.2200000000000015</c:v>
                </c:pt>
                <c:pt idx="112">
                  <c:v>2.2400000000000015</c:v>
                </c:pt>
                <c:pt idx="113">
                  <c:v>2.2600000000000016</c:v>
                </c:pt>
                <c:pt idx="114">
                  <c:v>2.2800000000000016</c:v>
                </c:pt>
                <c:pt idx="115">
                  <c:v>2.3000000000000016</c:v>
                </c:pt>
                <c:pt idx="116">
                  <c:v>2.3200000000000016</c:v>
                </c:pt>
                <c:pt idx="117">
                  <c:v>2.3400000000000016</c:v>
                </c:pt>
                <c:pt idx="118">
                  <c:v>2.3600000000000017</c:v>
                </c:pt>
                <c:pt idx="119">
                  <c:v>2.3800000000000017</c:v>
                </c:pt>
                <c:pt idx="120">
                  <c:v>2.4000000000000017</c:v>
                </c:pt>
                <c:pt idx="121">
                  <c:v>2.4200000000000017</c:v>
                </c:pt>
                <c:pt idx="122">
                  <c:v>2.4400000000000017</c:v>
                </c:pt>
                <c:pt idx="123">
                  <c:v>2.4600000000000017</c:v>
                </c:pt>
                <c:pt idx="124">
                  <c:v>2.4800000000000018</c:v>
                </c:pt>
                <c:pt idx="125">
                  <c:v>2.5000000000000018</c:v>
                </c:pt>
                <c:pt idx="126">
                  <c:v>2.5200000000000018</c:v>
                </c:pt>
                <c:pt idx="127">
                  <c:v>2.5400000000000018</c:v>
                </c:pt>
                <c:pt idx="128">
                  <c:v>2.5600000000000018</c:v>
                </c:pt>
                <c:pt idx="129">
                  <c:v>2.5800000000000018</c:v>
                </c:pt>
                <c:pt idx="130">
                  <c:v>2.6000000000000019</c:v>
                </c:pt>
                <c:pt idx="131">
                  <c:v>2.6200000000000019</c:v>
                </c:pt>
                <c:pt idx="132">
                  <c:v>2.6400000000000019</c:v>
                </c:pt>
                <c:pt idx="133">
                  <c:v>2.6600000000000019</c:v>
                </c:pt>
                <c:pt idx="134">
                  <c:v>2.6800000000000019</c:v>
                </c:pt>
                <c:pt idx="135">
                  <c:v>2.700000000000002</c:v>
                </c:pt>
                <c:pt idx="136">
                  <c:v>2.720000000000002</c:v>
                </c:pt>
                <c:pt idx="137">
                  <c:v>2.740000000000002</c:v>
                </c:pt>
                <c:pt idx="138">
                  <c:v>2.760000000000002</c:v>
                </c:pt>
                <c:pt idx="139">
                  <c:v>2.780000000000002</c:v>
                </c:pt>
                <c:pt idx="140">
                  <c:v>2.800000000000002</c:v>
                </c:pt>
                <c:pt idx="141">
                  <c:v>2.8200000000000021</c:v>
                </c:pt>
                <c:pt idx="142">
                  <c:v>2.8400000000000021</c:v>
                </c:pt>
                <c:pt idx="143">
                  <c:v>2.8600000000000021</c:v>
                </c:pt>
                <c:pt idx="144">
                  <c:v>2.8800000000000021</c:v>
                </c:pt>
                <c:pt idx="145">
                  <c:v>2.9000000000000021</c:v>
                </c:pt>
                <c:pt idx="146">
                  <c:v>2.9200000000000021</c:v>
                </c:pt>
                <c:pt idx="147">
                  <c:v>2.9400000000000022</c:v>
                </c:pt>
                <c:pt idx="148">
                  <c:v>2.9600000000000022</c:v>
                </c:pt>
                <c:pt idx="149">
                  <c:v>2.9800000000000022</c:v>
                </c:pt>
                <c:pt idx="150">
                  <c:v>3.0000000000000022</c:v>
                </c:pt>
                <c:pt idx="151">
                  <c:v>3.0200000000000022</c:v>
                </c:pt>
                <c:pt idx="152">
                  <c:v>3.0400000000000023</c:v>
                </c:pt>
                <c:pt idx="153">
                  <c:v>3.0600000000000023</c:v>
                </c:pt>
                <c:pt idx="154">
                  <c:v>3.0800000000000023</c:v>
                </c:pt>
                <c:pt idx="155">
                  <c:v>3.1000000000000023</c:v>
                </c:pt>
                <c:pt idx="156">
                  <c:v>3.1200000000000023</c:v>
                </c:pt>
                <c:pt idx="157">
                  <c:v>3.1400000000000023</c:v>
                </c:pt>
                <c:pt idx="158">
                  <c:v>3.1600000000000024</c:v>
                </c:pt>
                <c:pt idx="159">
                  <c:v>3.1800000000000024</c:v>
                </c:pt>
                <c:pt idx="160">
                  <c:v>3.2000000000000024</c:v>
                </c:pt>
                <c:pt idx="161">
                  <c:v>3.2200000000000024</c:v>
                </c:pt>
                <c:pt idx="162">
                  <c:v>3.2400000000000024</c:v>
                </c:pt>
                <c:pt idx="163">
                  <c:v>3.2600000000000025</c:v>
                </c:pt>
                <c:pt idx="164">
                  <c:v>3.2800000000000025</c:v>
                </c:pt>
                <c:pt idx="165">
                  <c:v>3.3000000000000025</c:v>
                </c:pt>
                <c:pt idx="166">
                  <c:v>3.3200000000000025</c:v>
                </c:pt>
                <c:pt idx="167">
                  <c:v>3.3400000000000025</c:v>
                </c:pt>
                <c:pt idx="168">
                  <c:v>3.3600000000000025</c:v>
                </c:pt>
                <c:pt idx="169">
                  <c:v>3.3800000000000026</c:v>
                </c:pt>
                <c:pt idx="170">
                  <c:v>3.4000000000000026</c:v>
                </c:pt>
                <c:pt idx="171">
                  <c:v>3.4200000000000026</c:v>
                </c:pt>
                <c:pt idx="172">
                  <c:v>3.4400000000000026</c:v>
                </c:pt>
                <c:pt idx="173">
                  <c:v>3.4600000000000026</c:v>
                </c:pt>
                <c:pt idx="174">
                  <c:v>3.4800000000000026</c:v>
                </c:pt>
                <c:pt idx="175">
                  <c:v>3.5000000000000027</c:v>
                </c:pt>
                <c:pt idx="176">
                  <c:v>3.5200000000000027</c:v>
                </c:pt>
                <c:pt idx="177">
                  <c:v>3.5400000000000027</c:v>
                </c:pt>
                <c:pt idx="178">
                  <c:v>3.5600000000000027</c:v>
                </c:pt>
                <c:pt idx="179">
                  <c:v>3.5800000000000027</c:v>
                </c:pt>
                <c:pt idx="180">
                  <c:v>3.6000000000000028</c:v>
                </c:pt>
                <c:pt idx="181">
                  <c:v>3.6200000000000028</c:v>
                </c:pt>
                <c:pt idx="182">
                  <c:v>3.6400000000000028</c:v>
                </c:pt>
                <c:pt idx="183">
                  <c:v>3.6600000000000028</c:v>
                </c:pt>
                <c:pt idx="184">
                  <c:v>3.6800000000000028</c:v>
                </c:pt>
                <c:pt idx="185">
                  <c:v>3.7000000000000028</c:v>
                </c:pt>
                <c:pt idx="186">
                  <c:v>3.7200000000000029</c:v>
                </c:pt>
                <c:pt idx="187">
                  <c:v>3.7400000000000029</c:v>
                </c:pt>
                <c:pt idx="188">
                  <c:v>3.7600000000000029</c:v>
                </c:pt>
                <c:pt idx="189">
                  <c:v>3.7800000000000029</c:v>
                </c:pt>
                <c:pt idx="190">
                  <c:v>3.8000000000000029</c:v>
                </c:pt>
                <c:pt idx="191">
                  <c:v>3.8200000000000029</c:v>
                </c:pt>
                <c:pt idx="192">
                  <c:v>3.840000000000003</c:v>
                </c:pt>
                <c:pt idx="193">
                  <c:v>3.860000000000003</c:v>
                </c:pt>
                <c:pt idx="194">
                  <c:v>3.880000000000003</c:v>
                </c:pt>
                <c:pt idx="195">
                  <c:v>3.900000000000003</c:v>
                </c:pt>
                <c:pt idx="196">
                  <c:v>3.920000000000003</c:v>
                </c:pt>
                <c:pt idx="197">
                  <c:v>3.9400000000000031</c:v>
                </c:pt>
                <c:pt idx="198">
                  <c:v>3.9600000000000031</c:v>
                </c:pt>
                <c:pt idx="199">
                  <c:v>3.9800000000000031</c:v>
                </c:pt>
                <c:pt idx="200">
                  <c:v>4.0000000000000027</c:v>
                </c:pt>
                <c:pt idx="201">
                  <c:v>4.0200000000000022</c:v>
                </c:pt>
                <c:pt idx="202">
                  <c:v>4.0400000000000018</c:v>
                </c:pt>
                <c:pt idx="203">
                  <c:v>4.0600000000000014</c:v>
                </c:pt>
                <c:pt idx="204">
                  <c:v>4.080000000000001</c:v>
                </c:pt>
                <c:pt idx="205">
                  <c:v>4.1000000000000005</c:v>
                </c:pt>
                <c:pt idx="206">
                  <c:v>4.12</c:v>
                </c:pt>
                <c:pt idx="207">
                  <c:v>4.1399999999999997</c:v>
                </c:pt>
                <c:pt idx="208">
                  <c:v>4.1599999999999993</c:v>
                </c:pt>
                <c:pt idx="209">
                  <c:v>4.1799999999999988</c:v>
                </c:pt>
                <c:pt idx="210">
                  <c:v>4.1999999999999984</c:v>
                </c:pt>
                <c:pt idx="211">
                  <c:v>4.219999999999998</c:v>
                </c:pt>
                <c:pt idx="212">
                  <c:v>4.2399999999999975</c:v>
                </c:pt>
                <c:pt idx="213">
                  <c:v>4.2599999999999971</c:v>
                </c:pt>
                <c:pt idx="214">
                  <c:v>4.2799999999999967</c:v>
                </c:pt>
                <c:pt idx="215">
                  <c:v>4.2999999999999963</c:v>
                </c:pt>
                <c:pt idx="216">
                  <c:v>4.3199999999999958</c:v>
                </c:pt>
                <c:pt idx="217">
                  <c:v>4.3399999999999954</c:v>
                </c:pt>
                <c:pt idx="218">
                  <c:v>4.359999999999995</c:v>
                </c:pt>
                <c:pt idx="219">
                  <c:v>4.3799999999999946</c:v>
                </c:pt>
                <c:pt idx="220">
                  <c:v>4.3999999999999941</c:v>
                </c:pt>
                <c:pt idx="221">
                  <c:v>4.4199999999999937</c:v>
                </c:pt>
                <c:pt idx="222">
                  <c:v>4.4399999999999933</c:v>
                </c:pt>
                <c:pt idx="223">
                  <c:v>4.4599999999999929</c:v>
                </c:pt>
                <c:pt idx="224">
                  <c:v>4.4799999999999924</c:v>
                </c:pt>
                <c:pt idx="225">
                  <c:v>4.499999999999992</c:v>
                </c:pt>
                <c:pt idx="226">
                  <c:v>4.5199999999999916</c:v>
                </c:pt>
                <c:pt idx="227">
                  <c:v>4.5399999999999912</c:v>
                </c:pt>
                <c:pt idx="228">
                  <c:v>4.5599999999999907</c:v>
                </c:pt>
                <c:pt idx="229">
                  <c:v>4.5799999999999903</c:v>
                </c:pt>
                <c:pt idx="230">
                  <c:v>4.5999999999999899</c:v>
                </c:pt>
                <c:pt idx="231">
                  <c:v>4.6199999999999894</c:v>
                </c:pt>
                <c:pt idx="232">
                  <c:v>4.639999999999989</c:v>
                </c:pt>
                <c:pt idx="233">
                  <c:v>4.6599999999999886</c:v>
                </c:pt>
                <c:pt idx="234">
                  <c:v>4.6799999999999882</c:v>
                </c:pt>
                <c:pt idx="235">
                  <c:v>4.6999999999999877</c:v>
                </c:pt>
                <c:pt idx="236">
                  <c:v>4.7199999999999873</c:v>
                </c:pt>
                <c:pt idx="237">
                  <c:v>4.7399999999999869</c:v>
                </c:pt>
                <c:pt idx="238">
                  <c:v>4.7599999999999865</c:v>
                </c:pt>
                <c:pt idx="239">
                  <c:v>4.779999999999986</c:v>
                </c:pt>
                <c:pt idx="240">
                  <c:v>4.7999999999999856</c:v>
                </c:pt>
                <c:pt idx="241">
                  <c:v>4.8199999999999852</c:v>
                </c:pt>
                <c:pt idx="242">
                  <c:v>4.8399999999999848</c:v>
                </c:pt>
                <c:pt idx="243">
                  <c:v>4.8599999999999843</c:v>
                </c:pt>
                <c:pt idx="244">
                  <c:v>4.8799999999999839</c:v>
                </c:pt>
                <c:pt idx="245">
                  <c:v>4.8999999999999835</c:v>
                </c:pt>
                <c:pt idx="246">
                  <c:v>4.9199999999999831</c:v>
                </c:pt>
                <c:pt idx="247">
                  <c:v>4.9399999999999826</c:v>
                </c:pt>
                <c:pt idx="248">
                  <c:v>4.9599999999999822</c:v>
                </c:pt>
                <c:pt idx="249">
                  <c:v>4.9799999999999818</c:v>
                </c:pt>
                <c:pt idx="250">
                  <c:v>4.9999999999999813</c:v>
                </c:pt>
              </c:numCache>
            </c:numRef>
          </c:xVal>
          <c:yVal>
            <c:numRef>
              <c:f>'Problem 2'!$J$12:$J$262</c:f>
              <c:numCache>
                <c:formatCode>General</c:formatCode>
                <c:ptCount val="251"/>
                <c:pt idx="0">
                  <c:v>0</c:v>
                </c:pt>
                <c:pt idx="1">
                  <c:v>-0.19620000000000001</c:v>
                </c:pt>
                <c:pt idx="2">
                  <c:v>-0.39109330800000003</c:v>
                </c:pt>
                <c:pt idx="3">
                  <c:v>-0.58468862656872</c:v>
                </c:pt>
                <c:pt idx="4">
                  <c:v>-0.77699460031577239</c:v>
                </c:pt>
                <c:pt idx="5">
                  <c:v>-0.96801981627766942</c:v>
                </c:pt>
                <c:pt idx="6">
                  <c:v>-1.1577728043012603</c:v>
                </c:pt>
                <c:pt idx="7">
                  <c:v>-1.3462620374246139</c:v>
                </c:pt>
                <c:pt idx="8">
                  <c:v>-1.5334959322553661</c:v>
                </c:pt>
                <c:pt idx="9">
                  <c:v>-1.7194828493465453</c:v>
                </c:pt>
                <c:pt idx="10">
                  <c:v>-1.9042310935698974</c:v>
                </c:pt>
                <c:pt idx="11">
                  <c:v>-2.0877489144867218</c:v>
                </c:pt>
                <c:pt idx="12">
                  <c:v>-2.2700445067162405</c:v>
                </c:pt>
                <c:pt idx="13">
                  <c:v>-2.4511260103015102</c:v>
                </c:pt>
                <c:pt idx="14">
                  <c:v>-2.6310015110729021</c:v>
                </c:pt>
                <c:pt idx="15">
                  <c:v>-2.8096790410091566</c:v>
                </c:pt>
                <c:pt idx="16">
                  <c:v>-2.9871665785960357</c:v>
                </c:pt>
                <c:pt idx="17">
                  <c:v>-3.1634720491825861</c:v>
                </c:pt>
                <c:pt idx="18">
                  <c:v>-3.33860332533503</c:v>
                </c:pt>
                <c:pt idx="19">
                  <c:v>-3.5125682271882988</c:v>
                </c:pt>
                <c:pt idx="20">
                  <c:v>-3.6853745227952248</c:v>
                </c:pt>
                <c:pt idx="21">
                  <c:v>-3.8570299284734086</c:v>
                </c:pt>
                <c:pt idx="22">
                  <c:v>-4.0275421091497758</c:v>
                </c:pt>
                <c:pt idx="23">
                  <c:v>-4.1969186787028381</c:v>
                </c:pt>
                <c:pt idx="24">
                  <c:v>-4.3651672003026771</c:v>
                </c:pt>
                <c:pt idx="25">
                  <c:v>-4.5322951867486614</c:v>
                </c:pt>
                <c:pt idx="26">
                  <c:v>-4.6983101008049157</c:v>
                </c:pt>
                <c:pt idx="27">
                  <c:v>-4.8632193555335554</c:v>
                </c:pt>
                <c:pt idx="28">
                  <c:v>-5.0270303146257023</c:v>
                </c:pt>
                <c:pt idx="29">
                  <c:v>-5.1897502927302952</c:v>
                </c:pt>
                <c:pt idx="30">
                  <c:v>-5.3513865557807119</c:v>
                </c:pt>
                <c:pt idx="31">
                  <c:v>-5.5119463213192121</c:v>
                </c:pt>
                <c:pt idx="32">
                  <c:v>-5.671436758819226</c:v>
                </c:pt>
                <c:pt idx="33">
                  <c:v>-5.8298649900054897</c:v>
                </c:pt>
                <c:pt idx="34">
                  <c:v>-5.9872380891720534</c:v>
                </c:pt>
                <c:pt idx="35">
                  <c:v>-6.1435630834981678</c:v>
                </c:pt>
                <c:pt idx="36">
                  <c:v>-6.2988469533620703</c:v>
                </c:pt>
                <c:pt idx="37">
                  <c:v>-6.4530966326526791</c:v>
                </c:pt>
                <c:pt idx="38">
                  <c:v>-6.6063190090792121</c:v>
                </c:pt>
                <c:pt idx="39">
                  <c:v>-6.758520924478745</c:v>
                </c:pt>
                <c:pt idx="40">
                  <c:v>-6.9097091751217166</c:v>
                </c:pt>
                <c:pt idx="41">
                  <c:v>-7.0598905120154063</c:v>
                </c:pt>
                <c:pt idx="42">
                  <c:v>-7.2090716412053837</c:v>
                </c:pt>
                <c:pt idx="43">
                  <c:v>-7.3572592240749559</c:v>
                </c:pt>
                <c:pt idx="44">
                  <c:v>-7.504459877642617</c:v>
                </c:pt>
                <c:pt idx="45">
                  <c:v>-7.6506801748575173</c:v>
                </c:pt>
                <c:pt idx="46">
                  <c:v>-7.7959266448929663</c:v>
                </c:pt>
                <c:pt idx="47">
                  <c:v>-7.9402057734379792</c:v>
                </c:pt>
                <c:pt idx="48">
                  <c:v>-8.0835240029868825</c:v>
                </c:pt>
                <c:pt idx="49">
                  <c:v>-8.2258877331269904</c:v>
                </c:pt>
                <c:pt idx="50">
                  <c:v>-8.3673033208243641</c:v>
                </c:pt>
                <c:pt idx="51">
                  <c:v>-8.5077770807076742</c:v>
                </c:pt>
                <c:pt idx="52">
                  <c:v>-8.6473152853501603</c:v>
                </c:pt>
                <c:pt idx="53">
                  <c:v>-8.7859241655497282</c:v>
                </c:pt>
                <c:pt idx="54">
                  <c:v>-8.9236099106071674</c:v>
                </c:pt>
                <c:pt idx="55">
                  <c:v>-9.0603786686025245</c:v>
                </c:pt>
                <c:pt idx="56">
                  <c:v>-9.1962365466696312</c:v>
                </c:pt>
                <c:pt idx="57">
                  <c:v>-9.3311896112688117</c:v>
                </c:pt>
                <c:pt idx="58">
                  <c:v>-9.4652438884577617</c:v>
                </c:pt>
                <c:pt idx="59">
                  <c:v>-9.5984053641606337</c:v>
                </c:pt>
                <c:pt idx="60">
                  <c:v>-9.7306799844353247</c:v>
                </c:pt>
                <c:pt idx="61">
                  <c:v>-9.8620736557389854</c:v>
                </c:pt>
                <c:pt idx="62">
                  <c:v>-9.9925922451917639</c:v>
                </c:pt>
                <c:pt idx="63">
                  <c:v>-10.122241580838788</c:v>
                </c:pt>
                <c:pt idx="64">
                  <c:v>-10.251027451910401</c:v>
                </c:pt>
                <c:pt idx="65">
                  <c:v>-10.378955609080679</c:v>
                </c:pt>
                <c:pt idx="66">
                  <c:v>-10.506031764724201</c:v>
                </c:pt>
                <c:pt idx="67">
                  <c:v>-10.632261593171137</c:v>
                </c:pt>
                <c:pt idx="68">
                  <c:v>-10.757650730960616</c:v>
                </c:pt>
                <c:pt idx="69">
                  <c:v>-10.882204777092419</c:v>
                </c:pt>
                <c:pt idx="70">
                  <c:v>-11.005929293276983</c:v>
                </c:pt>
                <c:pt idx="71">
                  <c:v>-11.128829804183759</c:v>
                </c:pt>
                <c:pt idx="72">
                  <c:v>-11.250911797687895</c:v>
                </c:pt>
                <c:pt idx="73">
                  <c:v>-11.372180725115294</c:v>
                </c:pt>
                <c:pt idx="74">
                  <c:v>-11.492642001486026</c:v>
                </c:pt>
                <c:pt idx="75">
                  <c:v>-11.612301005756128</c:v>
                </c:pt>
                <c:pt idx="76">
                  <c:v>-11.731163081057792</c:v>
                </c:pt>
                <c:pt idx="77">
                  <c:v>-11.849233534937946</c:v>
                </c:pt>
                <c:pt idx="78">
                  <c:v>-11.96651763959526</c:v>
                </c:pt>
                <c:pt idx="79">
                  <c:v>-12.083020632115556</c:v>
                </c:pt>
                <c:pt idx="80">
                  <c:v>-12.198747714705666</c:v>
                </c:pt>
                <c:pt idx="81">
                  <c:v>-12.313704054925726</c:v>
                </c:pt>
                <c:pt idx="82">
                  <c:v>-12.42789478591992</c:v>
                </c:pt>
                <c:pt idx="83">
                  <c:v>-12.541325006645692</c:v>
                </c:pt>
                <c:pt idx="84">
                  <c:v>-12.653999782101431</c:v>
                </c:pt>
                <c:pt idx="85">
                  <c:v>-12.765924143552636</c:v>
                </c:pt>
                <c:pt idx="86">
                  <c:v>-12.877103088756575</c:v>
                </c:pt>
                <c:pt idx="87">
                  <c:v>-12.987541582185457</c:v>
                </c:pt>
                <c:pt idx="88">
                  <c:v>-13.097244555248102</c:v>
                </c:pt>
                <c:pt idx="89">
                  <c:v>-13.20621690651015</c:v>
                </c:pt>
                <c:pt idx="90">
                  <c:v>-13.314463501912792</c:v>
                </c:pt>
                <c:pt idx="91">
                  <c:v>-13.421989174990053</c:v>
                </c:pt>
                <c:pt idx="92">
                  <c:v>-13.528798727084618</c:v>
                </c:pt>
                <c:pt idx="93">
                  <c:v>-13.634896927562234</c:v>
                </c:pt>
                <c:pt idx="94">
                  <c:v>-13.74028851402467</c:v>
                </c:pt>
                <c:pt idx="95">
                  <c:v>-13.844978192521266</c:v>
                </c:pt>
                <c:pt idx="96">
                  <c:v>-13.948970637759075</c:v>
                </c:pt>
                <c:pt idx="97">
                  <c:v>-14.0522704933116</c:v>
                </c:pt>
                <c:pt idx="98">
                  <c:v>-14.154882371826144</c:v>
                </c:pt>
                <c:pt idx="99">
                  <c:v>-14.256810855229782</c:v>
                </c:pt>
                <c:pt idx="100">
                  <c:v>-14.358060494933952</c:v>
                </c:pt>
                <c:pt idx="101">
                  <c:v>-14.458635812037691</c:v>
                </c:pt>
                <c:pt idx="102">
                  <c:v>-14.558541297529521</c:v>
                </c:pt>
                <c:pt idx="103">
                  <c:v>-14.657781412487974</c:v>
                </c:pt>
                <c:pt idx="104">
                  <c:v>-14.756360588280804</c:v>
                </c:pt>
                <c:pt idx="105">
                  <c:v>-14.854283226762854</c:v>
                </c:pt>
                <c:pt idx="106">
                  <c:v>-14.951553700472614</c:v>
                </c:pt>
                <c:pt idx="107">
                  <c:v>-15.048176352827467</c:v>
                </c:pt>
                <c:pt idx="108">
                  <c:v>-15.144155498317636</c:v>
                </c:pt>
                <c:pt idx="109">
                  <c:v>-15.239495422698841</c:v>
                </c:pt>
                <c:pt idx="110">
                  <c:v>-15.334200383183667</c:v>
                </c:pt>
                <c:pt idx="111">
                  <c:v>-15.428274608631664</c:v>
                </c:pt>
                <c:pt idx="112">
                  <c:v>-15.521722299738178</c:v>
                </c:pt>
                <c:pt idx="113">
                  <c:v>-15.614547629221921</c:v>
                </c:pt>
                <c:pt idx="114">
                  <c:v>-15.706754742011302</c:v>
                </c:pt>
                <c:pt idx="115">
                  <c:v>-15.798347755429507</c:v>
                </c:pt>
                <c:pt idx="116">
                  <c:v>-15.889330759378346</c:v>
                </c:pt>
                <c:pt idx="117">
                  <c:v>-15.979707816520886</c:v>
                </c:pt>
                <c:pt idx="118">
                  <c:v>-16.069482962462857</c:v>
                </c:pt>
                <c:pt idx="119">
                  <c:v>-16.158660205932854</c:v>
                </c:pt>
                <c:pt idx="120">
                  <c:v>-16.247243528961341</c:v>
                </c:pt>
                <c:pt idx="121">
                  <c:v>-16.335236887058461</c:v>
                </c:pt>
                <c:pt idx="122">
                  <c:v>-16.422644209390651</c:v>
                </c:pt>
                <c:pt idx="123">
                  <c:v>-16.50946939895611</c:v>
                </c:pt>
                <c:pt idx="124">
                  <c:v>-16.595716332759061</c:v>
                </c:pt>
                <c:pt idx="125">
                  <c:v>-16.681388861982885</c:v>
                </c:pt>
                <c:pt idx="126">
                  <c:v>-16.766490812162079</c:v>
                </c:pt>
                <c:pt idx="127">
                  <c:v>-16.851025983353079</c:v>
                </c:pt>
                <c:pt idx="128">
                  <c:v>-16.934998150303947</c:v>
                </c:pt>
                <c:pt idx="129">
                  <c:v>-17.018411062622924</c:v>
                </c:pt>
                <c:pt idx="130">
                  <c:v>-17.101268444945855</c:v>
                </c:pt>
                <c:pt idx="131">
                  <c:v>-17.183573997102517</c:v>
                </c:pt>
                <c:pt idx="132">
                  <c:v>-17.265331394281816</c:v>
                </c:pt>
                <c:pt idx="133">
                  <c:v>-17.346544287195901</c:v>
                </c:pt>
                <c:pt idx="134">
                  <c:v>-17.427216302243174</c:v>
                </c:pt>
                <c:pt idx="135">
                  <c:v>-17.507351041670233</c:v>
                </c:pt>
                <c:pt idx="136">
                  <c:v>-17.586952083732708</c:v>
                </c:pt>
                <c:pt idx="137">
                  <c:v>-17.666022982855047</c:v>
                </c:pt>
                <c:pt idx="138">
                  <c:v>-17.744567269789233</c:v>
                </c:pt>
                <c:pt idx="139">
                  <c:v>-17.822588451772436</c:v>
                </c:pt>
                <c:pt idx="140">
                  <c:v>-17.900090012683631</c:v>
                </c:pt>
                <c:pt idx="141">
                  <c:v>-17.977075413199156</c:v>
                </c:pt>
                <c:pt idx="142">
                  <c:v>-18.053548090947249</c:v>
                </c:pt>
                <c:pt idx="143">
                  <c:v>-18.12951146066154</c:v>
                </c:pt>
                <c:pt idx="144">
                  <c:v>-18.204968914333534</c:v>
                </c:pt>
                <c:pt idx="145">
                  <c:v>-18.279923821364072</c:v>
                </c:pt>
                <c:pt idx="146">
                  <c:v>-18.354379528713789</c:v>
                </c:pt>
                <c:pt idx="147">
                  <c:v>-18.428339361052554</c:v>
                </c:pt>
                <c:pt idx="148">
                  <c:v>-18.501806620907946</c:v>
                </c:pt>
                <c:pt idx="149">
                  <c:v>-18.574784588812697</c:v>
                </c:pt>
                <c:pt idx="150">
                  <c:v>-18.647276523451204</c:v>
                </c:pt>
                <c:pt idx="151">
                  <c:v>-18.719285661805017</c:v>
                </c:pt>
                <c:pt idx="152">
                  <c:v>-18.790815219297397</c:v>
                </c:pt>
                <c:pt idx="153">
                  <c:v>-18.861868389936877</c:v>
                </c:pt>
                <c:pt idx="154">
                  <c:v>-18.932448346459896</c:v>
                </c:pt>
                <c:pt idx="155">
                  <c:v>-19.002558240472474</c:v>
                </c:pt>
                <c:pt idx="156">
                  <c:v>-19.072201202590929</c:v>
                </c:pt>
                <c:pt idx="157">
                  <c:v>-19.141380342581673</c:v>
                </c:pt>
                <c:pt idx="158">
                  <c:v>-19.21009874950008</c:v>
                </c:pt>
                <c:pt idx="159">
                  <c:v>-19.278359491828411</c:v>
                </c:pt>
                <c:pt idx="160">
                  <c:v>-19.346165617612833</c:v>
                </c:pt>
                <c:pt idx="161">
                  <c:v>-19.413520154599532</c:v>
                </c:pt>
                <c:pt idx="162">
                  <c:v>-19.480426110369898</c:v>
                </c:pt>
                <c:pt idx="163">
                  <c:v>-19.546886472474835</c:v>
                </c:pt>
                <c:pt idx="164">
                  <c:v>-19.612904208568153</c:v>
                </c:pt>
                <c:pt idx="165">
                  <c:v>-19.678482266539088</c:v>
                </c:pt>
                <c:pt idx="166">
                  <c:v>-19.743623574643937</c:v>
                </c:pt>
                <c:pt idx="167">
                  <c:v>-19.808331041636809</c:v>
                </c:pt>
                <c:pt idx="168">
                  <c:v>-19.872607556899506</c:v>
                </c:pt>
                <c:pt idx="169">
                  <c:v>-19.936455990570554</c:v>
                </c:pt>
                <c:pt idx="170">
                  <c:v>-19.999879193673355</c:v>
                </c:pt>
                <c:pt idx="171">
                  <c:v>-20.062879998243488</c:v>
                </c:pt>
                <c:pt idx="172">
                  <c:v>-20.125461217455186</c:v>
                </c:pt>
                <c:pt idx="173">
                  <c:v>-20.187625645746934</c:v>
                </c:pt>
                <c:pt idx="174">
                  <c:v>-20.249376058946261</c:v>
                </c:pt>
                <c:pt idx="175">
                  <c:v>-20.310715214393678</c:v>
                </c:pt>
                <c:pt idx="176">
                  <c:v>-20.371645851065818</c:v>
                </c:pt>
                <c:pt idx="177">
                  <c:v>-20.43217068969772</c:v>
                </c:pt>
                <c:pt idx="178">
                  <c:v>-20.492292432904332</c:v>
                </c:pt>
                <c:pt idx="179">
                  <c:v>-20.55201376530119</c:v>
                </c:pt>
                <c:pt idx="180">
                  <c:v>-20.611337353624283</c:v>
                </c:pt>
                <c:pt idx="181">
                  <c:v>-20.670265846849144</c:v>
                </c:pt>
                <c:pt idx="182">
                  <c:v>-20.728801876309127</c:v>
                </c:pt>
                <c:pt idx="183">
                  <c:v>-20.786948055812907</c:v>
                </c:pt>
                <c:pt idx="184">
                  <c:v>-20.844706981761192</c:v>
                </c:pt>
                <c:pt idx="185">
                  <c:v>-20.902081233262663</c:v>
                </c:pt>
                <c:pt idx="186">
                  <c:v>-20.959073372249133</c:v>
                </c:pt>
                <c:pt idx="187">
                  <c:v>-21.015685943589954</c:v>
                </c:pt>
                <c:pt idx="188">
                  <c:v>-21.071921475205645</c:v>
                </c:pt>
                <c:pt idx="189">
                  <c:v>-21.127782478180777</c:v>
                </c:pt>
                <c:pt idx="190">
                  <c:v>-21.183271446876091</c:v>
                </c:pt>
                <c:pt idx="191">
                  <c:v>-21.238390859039896</c:v>
                </c:pt>
                <c:pt idx="192">
                  <c:v>-21.29314317591869</c:v>
                </c:pt>
                <c:pt idx="193">
                  <c:v>-21.347530842367071</c:v>
                </c:pt>
                <c:pt idx="194">
                  <c:v>-21.401556286956907</c:v>
                </c:pt>
                <c:pt idx="195">
                  <c:v>-21.455221922085773</c:v>
                </c:pt>
                <c:pt idx="196">
                  <c:v>-21.508530144084681</c:v>
                </c:pt>
                <c:pt idx="197">
                  <c:v>-21.561483333325075</c:v>
                </c:pt>
                <c:pt idx="198">
                  <c:v>-21.614083854325131</c:v>
                </c:pt>
                <c:pt idx="199">
                  <c:v>-21.666334055855327</c:v>
                </c:pt>
                <c:pt idx="200">
                  <c:v>-21.718236271043331</c:v>
                </c:pt>
                <c:pt idx="201">
                  <c:v>-21.769792817478184</c:v>
                </c:pt>
                <c:pt idx="202">
                  <c:v>-21.82100599731378</c:v>
                </c:pt>
                <c:pt idx="203">
                  <c:v>-21.87187809737167</c:v>
                </c:pt>
                <c:pt idx="204">
                  <c:v>-21.922411389243177</c:v>
                </c:pt>
                <c:pt idx="205">
                  <c:v>-21.972608129390817</c:v>
                </c:pt>
                <c:pt idx="206">
                  <c:v>-22.022470559249076</c:v>
                </c:pt>
                <c:pt idx="207">
                  <c:v>-22.072000905324476</c:v>
                </c:pt>
                <c:pt idx="208">
                  <c:v>-22.121201379295016</c:v>
                </c:pt>
                <c:pt idx="209">
                  <c:v>-22.170074178108912</c:v>
                </c:pt>
                <c:pt idx="210">
                  <c:v>-22.218621484082707</c:v>
                </c:pt>
                <c:pt idx="211">
                  <c:v>-22.266845464998717</c:v>
                </c:pt>
                <c:pt idx="212">
                  <c:v>-22.314748274201825</c:v>
                </c:pt>
                <c:pt idx="213">
                  <c:v>-22.362332050695642</c:v>
                </c:pt>
                <c:pt idx="214">
                  <c:v>-22.409598919238007</c:v>
                </c:pt>
                <c:pt idx="215">
                  <c:v>-22.456550990435883</c:v>
                </c:pt>
                <c:pt idx="216">
                  <c:v>-22.503190360839579</c:v>
                </c:pt>
                <c:pt idx="217">
                  <c:v>-22.549519113036386</c:v>
                </c:pt>
                <c:pt idx="218">
                  <c:v>-22.595539315743562</c:v>
                </c:pt>
                <c:pt idx="219">
                  <c:v>-22.64125302390071</c:v>
                </c:pt>
                <c:pt idx="220">
                  <c:v>-22.686662278761531</c:v>
                </c:pt>
                <c:pt idx="221">
                  <c:v>-22.731769107984981</c:v>
                </c:pt>
                <c:pt idx="222">
                  <c:v>-22.7765755257258</c:v>
                </c:pt>
                <c:pt idx="223">
                  <c:v>-22.821083532724465</c:v>
                </c:pt>
                <c:pt idx="224">
                  <c:v>-22.865295116396521</c:v>
                </c:pt>
                <c:pt idx="225">
                  <c:v>-22.909212250921321</c:v>
                </c:pt>
                <c:pt idx="226">
                  <c:v>-22.952836897330187</c:v>
                </c:pt>
                <c:pt idx="227">
                  <c:v>-22.996171003593968</c:v>
                </c:pt>
                <c:pt idx="228">
                  <c:v>-23.039216504710033</c:v>
                </c:pt>
                <c:pt idx="229">
                  <c:v>-23.081975322788665</c:v>
                </c:pt>
                <c:pt idx="230">
                  <c:v>-23.124449367138894</c:v>
                </c:pt>
                <c:pt idx="231">
                  <c:v>-23.16664053435375</c:v>
                </c:pt>
                <c:pt idx="232">
                  <c:v>-23.208550708394952</c:v>
                </c:pt>
                <c:pt idx="233">
                  <c:v>-23.250181760677041</c:v>
                </c:pt>
                <c:pt idx="234">
                  <c:v>-23.291535550150932</c:v>
                </c:pt>
                <c:pt idx="235">
                  <c:v>-23.332613923386926</c:v>
                </c:pt>
                <c:pt idx="236">
                  <c:v>-23.37341871465717</c:v>
                </c:pt>
                <c:pt idx="237">
                  <c:v>-23.413951746017553</c:v>
                </c:pt>
                <c:pt idx="238">
                  <c:v>-23.454214827389077</c:v>
                </c:pt>
                <c:pt idx="239">
                  <c:v>-23.494209756638664</c:v>
                </c:pt>
                <c:pt idx="240">
                  <c:v>-23.533938319659452</c:v>
                </c:pt>
                <c:pt idx="241">
                  <c:v>-23.57340229045052</c:v>
                </c:pt>
                <c:pt idx="242">
                  <c:v>-23.612603431196121</c:v>
                </c:pt>
                <c:pt idx="243">
                  <c:v>-23.651543492344356</c:v>
                </c:pt>
                <c:pt idx="244">
                  <c:v>-23.690224212685344</c:v>
                </c:pt>
                <c:pt idx="245">
                  <c:v>-23.728647319428859</c:v>
                </c:pt>
                <c:pt idx="246">
                  <c:v>-23.766814528281461</c:v>
                </c:pt>
                <c:pt idx="247">
                  <c:v>-23.804727543523107</c:v>
                </c:pt>
                <c:pt idx="248">
                  <c:v>-23.842388058083245</c:v>
                </c:pt>
                <c:pt idx="249">
                  <c:v>-23.879797753616412</c:v>
                </c:pt>
                <c:pt idx="250">
                  <c:v>-23.916958300577328</c:v>
                </c:pt>
              </c:numCache>
            </c:numRef>
          </c:yVal>
          <c:smooth val="0"/>
          <c:extLst>
            <c:ext xmlns:c16="http://schemas.microsoft.com/office/drawing/2014/chart" uri="{C3380CC4-5D6E-409C-BE32-E72D297353CC}">
              <c16:uniqueId val="{00000001-18B4-4DC7-8077-A4582052B8C4}"/>
            </c:ext>
          </c:extLst>
        </c:ser>
        <c:dLbls>
          <c:showLegendKey val="0"/>
          <c:showVal val="0"/>
          <c:showCatName val="0"/>
          <c:showSerName val="0"/>
          <c:showPercent val="0"/>
          <c:showBubbleSize val="0"/>
        </c:dLbls>
        <c:axId val="334388336"/>
        <c:axId val="784768200"/>
      </c:scatterChart>
      <c:valAx>
        <c:axId val="3343883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Time</a:t>
                </a:r>
                <a:r>
                  <a:rPr lang="en-CA" baseline="0"/>
                  <a:t> (s)</a:t>
                </a:r>
                <a:endParaRPr lang="en-C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4768200"/>
        <c:crosses val="autoZero"/>
        <c:crossBetween val="midCat"/>
      </c:valAx>
      <c:valAx>
        <c:axId val="784768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Descent</a:t>
                </a:r>
                <a:r>
                  <a:rPr lang="en-CA" baseline="0"/>
                  <a:t> (m)</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38833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19051</xdr:rowOff>
    </xdr:from>
    <xdr:to>
      <xdr:col>6</xdr:col>
      <xdr:colOff>809624</xdr:colOff>
      <xdr:row>14</xdr:row>
      <xdr:rowOff>85724</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7F42E002-7C74-4408-BA27-E433B9276435}"/>
                </a:ext>
              </a:extLst>
            </xdr:cNvPr>
            <xdr:cNvSpPr txBox="1"/>
          </xdr:nvSpPr>
          <xdr:spPr>
            <a:xfrm>
              <a:off x="0" y="419101"/>
              <a:ext cx="5819774" cy="2466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Species</a:t>
              </a:r>
              <a:r>
                <a:rPr lang="en-US" sz="1100" baseline="0"/>
                <a:t> A dimerizes inside a</a:t>
              </a:r>
              <a:r>
                <a:rPr lang="en-US" sz="1100"/>
                <a:t> continuously stirred tank reactor (CSTR). A species</a:t>
              </a:r>
              <a:r>
                <a:rPr lang="en-US" sz="1100" baseline="0"/>
                <a:t> conservation equation (in terms of concentration inside the reactor) yields</a:t>
              </a:r>
              <a:r>
                <a:rPr lang="en-US" sz="1100"/>
                <a:t>:</a:t>
              </a:r>
            </a:p>
            <a:p>
              <a:pPr/>
              <a14:m>
                <m:oMathPara xmlns:m="http://schemas.openxmlformats.org/officeDocument/2006/math">
                  <m:oMathParaPr>
                    <m:jc m:val="centerGroup"/>
                  </m:oMathParaPr>
                  <m:oMath xmlns:m="http://schemas.openxmlformats.org/officeDocument/2006/math">
                    <m:f>
                      <m:fPr>
                        <m:ctrlPr>
                          <a:rPr lang="en-US" sz="1100" b="0" i="1">
                            <a:latin typeface="Cambria Math" panose="02040503050406030204" pitchFamily="18" charset="0"/>
                          </a:rPr>
                        </m:ctrlPr>
                      </m:fPr>
                      <m:num>
                        <m:r>
                          <a:rPr lang="en-US" sz="1100" b="0" i="1">
                            <a:latin typeface="Cambria Math" panose="02040503050406030204" pitchFamily="18" charset="0"/>
                          </a:rPr>
                          <m:t>𝑑</m:t>
                        </m:r>
                        <m:sSub>
                          <m:sSubPr>
                            <m:ctrlPr>
                              <a:rPr lang="en-US" sz="1100" b="0" i="1">
                                <a:latin typeface="Cambria Math" panose="02040503050406030204" pitchFamily="18" charset="0"/>
                              </a:rPr>
                            </m:ctrlPr>
                          </m:sSubPr>
                          <m:e>
                            <m:r>
                              <a:rPr lang="en-US" sz="1100" b="0" i="1">
                                <a:latin typeface="Cambria Math" panose="02040503050406030204" pitchFamily="18" charset="0"/>
                              </a:rPr>
                              <m:t>𝑐</m:t>
                            </m:r>
                          </m:e>
                          <m:sub>
                            <m:r>
                              <a:rPr lang="en-US" sz="1100" b="0" i="1">
                                <a:latin typeface="Cambria Math" panose="02040503050406030204" pitchFamily="18" charset="0"/>
                              </a:rPr>
                              <m:t>𝐴</m:t>
                            </m:r>
                          </m:sub>
                        </m:sSub>
                      </m:num>
                      <m:den>
                        <m:r>
                          <a:rPr lang="en-US" sz="1100" b="0" i="1">
                            <a:latin typeface="Cambria Math" panose="02040503050406030204" pitchFamily="18" charset="0"/>
                          </a:rPr>
                          <m:t>𝑑𝑡</m:t>
                        </m:r>
                      </m:den>
                    </m:f>
                    <m:r>
                      <a:rPr lang="en-US" sz="1100" b="0" i="1">
                        <a:latin typeface="Cambria Math" panose="02040503050406030204" pitchFamily="18" charset="0"/>
                      </a:rPr>
                      <m:t>=</m:t>
                    </m:r>
                    <m:f>
                      <m:fPr>
                        <m:ctrlPr>
                          <a:rPr lang="en-US" sz="1100" i="1">
                            <a:latin typeface="Cambria Math" panose="02040503050406030204" pitchFamily="18" charset="0"/>
                          </a:rPr>
                        </m:ctrlPr>
                      </m:fPr>
                      <m:num>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𝑐</m:t>
                            </m:r>
                          </m:e>
                          <m:sub>
                            <m:r>
                              <a:rPr lang="en-US" sz="1100" b="0" i="1">
                                <a:solidFill>
                                  <a:schemeClr val="dk1"/>
                                </a:solidFill>
                                <a:effectLst/>
                                <a:latin typeface="Cambria Math" panose="02040503050406030204" pitchFamily="18" charset="0"/>
                                <a:ea typeface="+mn-ea"/>
                                <a:cs typeface="+mn-cs"/>
                              </a:rPr>
                              <m:t>𝐴</m:t>
                            </m:r>
                            <m:r>
                              <a:rPr lang="en-US" sz="1100" b="0" i="1">
                                <a:solidFill>
                                  <a:schemeClr val="dk1"/>
                                </a:solidFill>
                                <a:effectLst/>
                                <a:latin typeface="Cambria Math" panose="02040503050406030204" pitchFamily="18" charset="0"/>
                                <a:ea typeface="+mn-ea"/>
                                <a:cs typeface="+mn-cs"/>
                              </a:rPr>
                              <m:t>,</m:t>
                            </m:r>
                            <m:r>
                              <m:rPr>
                                <m:sty m:val="p"/>
                              </m:rPr>
                              <a:rPr lang="en-US" sz="1100" b="0" i="0">
                                <a:solidFill>
                                  <a:schemeClr val="dk1"/>
                                </a:solidFill>
                                <a:effectLst/>
                                <a:latin typeface="Cambria Math" panose="02040503050406030204" pitchFamily="18" charset="0"/>
                                <a:ea typeface="+mn-ea"/>
                                <a:cs typeface="+mn-cs"/>
                              </a:rPr>
                              <m:t>in</m:t>
                            </m:r>
                          </m:sub>
                        </m:sSub>
                        <m:r>
                          <a:rPr lang="en-US" sz="1100" b="0" i="1">
                            <a:solidFill>
                              <a:schemeClr val="dk1"/>
                            </a:solidFill>
                            <a:effectLst/>
                            <a:latin typeface="Cambria Math" panose="02040503050406030204" pitchFamily="18" charset="0"/>
                            <a:ea typeface="+mn-ea"/>
                            <a:cs typeface="+mn-cs"/>
                          </a:rPr>
                          <m:t>−</m:t>
                        </m:r>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𝑐</m:t>
                            </m:r>
                          </m:e>
                          <m:sub>
                            <m:r>
                              <a:rPr lang="en-US" sz="1100" b="0" i="1">
                                <a:solidFill>
                                  <a:schemeClr val="dk1"/>
                                </a:solidFill>
                                <a:effectLst/>
                                <a:latin typeface="Cambria Math" panose="02040503050406030204" pitchFamily="18" charset="0"/>
                                <a:ea typeface="+mn-ea"/>
                                <a:cs typeface="+mn-cs"/>
                              </a:rPr>
                              <m:t>𝐴</m:t>
                            </m:r>
                          </m:sub>
                        </m:sSub>
                      </m:num>
                      <m:den>
                        <m:r>
                          <a:rPr lang="en-US" sz="1100" b="0" i="1">
                            <a:latin typeface="Cambria Math" panose="02040503050406030204" pitchFamily="18" charset="0"/>
                          </a:rPr>
                          <m:t>𝜏</m:t>
                        </m:r>
                      </m:den>
                    </m:f>
                    <m:r>
                      <a:rPr lang="en-US" sz="1100" b="0" i="1">
                        <a:latin typeface="Cambria Math" panose="02040503050406030204" pitchFamily="18" charset="0"/>
                      </a:rPr>
                      <m:t>−</m:t>
                    </m:r>
                    <m:r>
                      <a:rPr lang="en-US" sz="1100" b="0" i="1">
                        <a:latin typeface="Cambria Math" panose="02040503050406030204" pitchFamily="18" charset="0"/>
                      </a:rPr>
                      <m:t>𝑘</m:t>
                    </m:r>
                    <m:sSup>
                      <m:sSupPr>
                        <m:ctrlPr>
                          <a:rPr lang="en-US" sz="1100" b="0" i="1">
                            <a:latin typeface="Cambria Math" panose="02040503050406030204" pitchFamily="18" charset="0"/>
                          </a:rPr>
                        </m:ctrlPr>
                      </m:sSupPr>
                      <m:e>
                        <m:sSub>
                          <m:sSubPr>
                            <m:ctrlPr>
                              <a:rPr lang="en-US" sz="1100" b="0" i="1">
                                <a:latin typeface="Cambria Math" panose="02040503050406030204" pitchFamily="18" charset="0"/>
                              </a:rPr>
                            </m:ctrlPr>
                          </m:sSubPr>
                          <m:e>
                            <m:r>
                              <a:rPr lang="en-US" sz="1100" b="0" i="1">
                                <a:latin typeface="Cambria Math" panose="02040503050406030204" pitchFamily="18" charset="0"/>
                              </a:rPr>
                              <m:t>𝑐</m:t>
                            </m:r>
                          </m:e>
                          <m:sub>
                            <m:r>
                              <a:rPr lang="en-US" sz="1100" b="0" i="1">
                                <a:latin typeface="Cambria Math" panose="02040503050406030204" pitchFamily="18" charset="0"/>
                              </a:rPr>
                              <m:t>𝐴</m:t>
                            </m:r>
                          </m:sub>
                        </m:sSub>
                      </m:e>
                      <m:sup>
                        <m:r>
                          <a:rPr lang="en-US" sz="1100" b="0" i="1">
                            <a:latin typeface="Cambria Math" panose="02040503050406030204" pitchFamily="18" charset="0"/>
                          </a:rPr>
                          <m:t>2</m:t>
                        </m:r>
                      </m:sup>
                    </m:sSup>
                  </m:oMath>
                </m:oMathPara>
              </a14:m>
              <a:endParaRPr lang="en-US" sz="1100"/>
            </a:p>
            <a:p>
              <a:r>
                <a:rPr lang="en-US" sz="1100"/>
                <a:t>Numerically solve this equation for </a:t>
              </a:r>
              <a14:m>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𝑐</m:t>
                      </m:r>
                    </m:e>
                    <m:sub>
                      <m:r>
                        <a:rPr lang="en-US" sz="1100" b="0" i="1">
                          <a:latin typeface="Cambria Math" panose="02040503050406030204" pitchFamily="18" charset="0"/>
                        </a:rPr>
                        <m:t>𝐴</m:t>
                      </m:r>
                    </m:sub>
                  </m:sSub>
                  <m:r>
                    <a:rPr lang="en-US" sz="1100" b="0" i="1">
                      <a:latin typeface="Cambria Math" panose="02040503050406030204" pitchFamily="18" charset="0"/>
                    </a:rPr>
                    <m:t>(</m:t>
                  </m:r>
                  <m:r>
                    <a:rPr lang="en-US" sz="1100" b="0" i="1">
                      <a:latin typeface="Cambria Math" panose="02040503050406030204" pitchFamily="18" charset="0"/>
                    </a:rPr>
                    <m:t>𝑡</m:t>
                  </m:r>
                  <m:r>
                    <a:rPr lang="en-US" sz="1100" b="0" i="1">
                      <a:latin typeface="Cambria Math" panose="02040503050406030204" pitchFamily="18" charset="0"/>
                    </a:rPr>
                    <m:t>)</m:t>
                  </m:r>
                </m:oMath>
              </a14:m>
              <a:r>
                <a:rPr lang="en-US" sz="1100"/>
                <a:t> using the explicit Euler method.  Let </a:t>
              </a:r>
              <a14:m>
                <m:oMath xmlns:m="http://schemas.openxmlformats.org/officeDocument/2006/math">
                  <m:sSub>
                    <m:sSubPr>
                      <m:ctrlPr>
                        <a:rPr lang="en-US" sz="1100" b="0" i="1">
                          <a:latin typeface="Cambria Math" panose="02040503050406030204" pitchFamily="18" charset="0"/>
                        </a:rPr>
                      </m:ctrlPr>
                    </m:sSubPr>
                    <m:e>
                      <m:sSub>
                        <m:sSubPr>
                          <m:ctrlPr>
                            <a:rPr lang="en-US" sz="1100" b="0" i="1">
                              <a:latin typeface="Cambria Math" panose="02040503050406030204" pitchFamily="18" charset="0"/>
                            </a:rPr>
                          </m:ctrlPr>
                        </m:sSubPr>
                        <m:e>
                          <m:r>
                            <a:rPr lang="en-US" sz="1100" b="0" i="1">
                              <a:latin typeface="Cambria Math" panose="02040503050406030204" pitchFamily="18" charset="0"/>
                            </a:rPr>
                            <m:t>𝑐</m:t>
                          </m:r>
                        </m:e>
                        <m:sub>
                          <m:r>
                            <a:rPr lang="en-US" sz="1100" b="0" i="1">
                              <a:latin typeface="Cambria Math" panose="02040503050406030204" pitchFamily="18" charset="0"/>
                            </a:rPr>
                            <m:t>𝐴</m:t>
                          </m:r>
                          <m:r>
                            <a:rPr lang="en-US" sz="1100" b="0" i="1">
                              <a:latin typeface="Cambria Math" panose="02040503050406030204" pitchFamily="18" charset="0"/>
                            </a:rPr>
                            <m:t>,</m:t>
                          </m:r>
                          <m:r>
                            <m:rPr>
                              <m:sty m:val="p"/>
                            </m:rPr>
                            <a:rPr lang="en-US" sz="1100" b="0" i="0">
                              <a:latin typeface="Cambria Math" panose="02040503050406030204" pitchFamily="18" charset="0"/>
                            </a:rPr>
                            <m:t>in</m:t>
                          </m:r>
                        </m:sub>
                      </m:sSub>
                    </m:e>
                    <m:sub/>
                  </m:sSub>
                  <m:r>
                    <a:rPr lang="en-US" sz="1100" b="0" i="1">
                      <a:latin typeface="Cambria Math" panose="02040503050406030204" pitchFamily="18" charset="0"/>
                    </a:rPr>
                    <m:t>=1 </m:t>
                  </m:r>
                  <m:r>
                    <m:rPr>
                      <m:sty m:val="p"/>
                    </m:rPr>
                    <a:rPr lang="en-US" sz="1100" b="0" i="0">
                      <a:latin typeface="Cambria Math" panose="02040503050406030204" pitchFamily="18" charset="0"/>
                    </a:rPr>
                    <m:t>M</m:t>
                  </m:r>
                  <m:r>
                    <a:rPr lang="en-US" sz="1100" b="0" i="1">
                      <a:latin typeface="Cambria Math" panose="02040503050406030204" pitchFamily="18" charset="0"/>
                    </a:rPr>
                    <m:t>, </m:t>
                  </m:r>
                  <m:sSub>
                    <m:sSubPr>
                      <m:ctrlPr>
                        <a:rPr lang="en-US" sz="1100" b="0" i="1">
                          <a:latin typeface="Cambria Math" panose="02040503050406030204" pitchFamily="18" charset="0"/>
                        </a:rPr>
                      </m:ctrlPr>
                    </m:sSubPr>
                    <m:e>
                      <m:r>
                        <a:rPr lang="en-US" sz="1100" b="0" i="1">
                          <a:latin typeface="Cambria Math" panose="02040503050406030204" pitchFamily="18" charset="0"/>
                        </a:rPr>
                        <m:t>𝑐</m:t>
                      </m:r>
                    </m:e>
                    <m:sub>
                      <m:r>
                        <a:rPr lang="en-US" sz="1100" b="0" i="1">
                          <a:latin typeface="Cambria Math" panose="02040503050406030204" pitchFamily="18" charset="0"/>
                        </a:rPr>
                        <m:t>𝐴</m:t>
                      </m:r>
                      <m:r>
                        <a:rPr lang="en-US" sz="1100" b="0" i="1">
                          <a:latin typeface="Cambria Math" panose="02040503050406030204" pitchFamily="18" charset="0"/>
                        </a:rPr>
                        <m:t>,0</m:t>
                      </m:r>
                    </m:sub>
                  </m:sSub>
                  <m:r>
                    <a:rPr lang="en-US" sz="1100" b="0" i="1">
                      <a:latin typeface="Cambria Math" panose="02040503050406030204" pitchFamily="18" charset="0"/>
                    </a:rPr>
                    <m:t>=0, </m:t>
                  </m:r>
                  <m:r>
                    <a:rPr lang="en-US" sz="1100" b="0" i="1">
                      <a:latin typeface="Cambria Math" panose="02040503050406030204" pitchFamily="18" charset="0"/>
                    </a:rPr>
                    <m:t>𝜏</m:t>
                  </m:r>
                  <m:r>
                    <a:rPr lang="en-US" sz="1100" b="0" i="1">
                      <a:latin typeface="Cambria Math" panose="02040503050406030204" pitchFamily="18" charset="0"/>
                    </a:rPr>
                    <m:t>=2 </m:t>
                  </m:r>
                  <m:r>
                    <m:rPr>
                      <m:sty m:val="p"/>
                    </m:rPr>
                    <a:rPr lang="en-US" sz="1100" b="0" i="0">
                      <a:latin typeface="Cambria Math" panose="02040503050406030204" pitchFamily="18" charset="0"/>
                    </a:rPr>
                    <m:t>min</m:t>
                  </m:r>
                  <m:r>
                    <a:rPr lang="en-US" sz="1100" b="0" i="1">
                      <a:latin typeface="Cambria Math" panose="02040503050406030204" pitchFamily="18" charset="0"/>
                    </a:rPr>
                    <m:t>, </m:t>
                  </m:r>
                  <m:r>
                    <m:rPr>
                      <m:sty m:val="p"/>
                    </m:rPr>
                    <a:rPr lang="en-US" sz="1100" b="0" i="0">
                      <a:latin typeface="Cambria Math" panose="02040503050406030204" pitchFamily="18" charset="0"/>
                    </a:rPr>
                    <m:t>and</m:t>
                  </m:r>
                  <m:r>
                    <a:rPr lang="en-US" sz="1100" b="0" i="1">
                      <a:latin typeface="Cambria Math" panose="02040503050406030204" pitchFamily="18" charset="0"/>
                    </a:rPr>
                    <m:t> </m:t>
                  </m:r>
                  <m:r>
                    <a:rPr lang="en-US" sz="1100" b="0" i="1">
                      <a:latin typeface="Cambria Math" panose="02040503050406030204" pitchFamily="18" charset="0"/>
                    </a:rPr>
                    <m:t>𝑘</m:t>
                  </m:r>
                  <m:r>
                    <a:rPr lang="en-US" sz="1100" b="0" i="1">
                      <a:latin typeface="Cambria Math" panose="02040503050406030204" pitchFamily="18" charset="0"/>
                    </a:rPr>
                    <m:t>=0.1 </m:t>
                  </m:r>
                  <m:sSup>
                    <m:sSupPr>
                      <m:ctrlPr>
                        <a:rPr lang="en-US" sz="1100" b="0" i="1">
                          <a:latin typeface="Cambria Math" panose="02040503050406030204" pitchFamily="18" charset="0"/>
                        </a:rPr>
                      </m:ctrlPr>
                    </m:sSupPr>
                    <m:e>
                      <m:r>
                        <m:rPr>
                          <m:sty m:val="p"/>
                        </m:rPr>
                        <a:rPr lang="en-US" sz="1100" b="0" i="0">
                          <a:latin typeface="Cambria Math" panose="02040503050406030204" pitchFamily="18" charset="0"/>
                        </a:rPr>
                        <m:t>M</m:t>
                      </m:r>
                    </m:e>
                    <m:sup>
                      <m:r>
                        <a:rPr lang="en-US" sz="1100" b="0" i="1">
                          <a:latin typeface="Cambria Math" panose="02040503050406030204" pitchFamily="18" charset="0"/>
                        </a:rPr>
                        <m:t>−1</m:t>
                      </m:r>
                    </m:sup>
                  </m:sSup>
                  <m:sSup>
                    <m:sSupPr>
                      <m:ctrlPr>
                        <a:rPr lang="en-US" sz="1100" b="0" i="1">
                          <a:latin typeface="Cambria Math" panose="02040503050406030204" pitchFamily="18" charset="0"/>
                        </a:rPr>
                      </m:ctrlPr>
                    </m:sSupPr>
                    <m:e>
                      <m:r>
                        <m:rPr>
                          <m:sty m:val="p"/>
                        </m:rPr>
                        <a:rPr lang="en-US" sz="1100" b="0" i="0">
                          <a:latin typeface="Cambria Math" panose="02040503050406030204" pitchFamily="18" charset="0"/>
                        </a:rPr>
                        <m:t>min</m:t>
                      </m:r>
                    </m:e>
                    <m:sup>
                      <m:r>
                        <a:rPr lang="en-US" sz="1100" b="0" i="1">
                          <a:latin typeface="Cambria Math" panose="02040503050406030204" pitchFamily="18" charset="0"/>
                        </a:rPr>
                        <m:t>−1</m:t>
                      </m:r>
                    </m:sup>
                  </m:sSup>
                </m:oMath>
              </a14:m>
              <a:r>
                <a:rPr lang="en-US" sz="1100" baseline="0"/>
                <a:t>. </a:t>
              </a:r>
              <a:r>
                <a:rPr lang="en-US" sz="1100"/>
                <a:t>Use a timestep </a:t>
              </a:r>
              <a14:m>
                <m:oMath xmlns:m="http://schemas.openxmlformats.org/officeDocument/2006/math">
                  <m:r>
                    <m:rPr>
                      <m:sty m:val="p"/>
                    </m:rPr>
                    <a:rPr lang="en-US" sz="1100" b="0" i="0">
                      <a:latin typeface="Cambria Math" panose="02040503050406030204" pitchFamily="18" charset="0"/>
                    </a:rPr>
                    <m:t>Δt</m:t>
                  </m:r>
                </m:oMath>
              </a14:m>
              <a:r>
                <a:rPr lang="en-US" sz="1100"/>
                <a:t> small enough so</a:t>
              </a:r>
              <a:r>
                <a:rPr lang="en-US" sz="1100" baseline="0"/>
                <a:t> there are about 100 steps in your path.</a:t>
              </a:r>
            </a:p>
            <a:p>
              <a:r>
                <a:rPr lang="en-US" sz="1100"/>
                <a:t>(a) </a:t>
              </a:r>
              <a:r>
                <a:rPr lang="en-US" sz="1100">
                  <a:solidFill>
                    <a:schemeClr val="dk1"/>
                  </a:solidFill>
                  <a:effectLst/>
                  <a:latin typeface="+mn-lt"/>
                  <a:ea typeface="+mn-ea"/>
                  <a:cs typeface="+mn-cs"/>
                </a:rPr>
                <a:t>Plot </a:t>
              </a:r>
              <a14:m>
                <m:oMath xmlns:m="http://schemas.openxmlformats.org/officeDocument/2006/math">
                  <m:sSub>
                    <m:sSubPr>
                      <m:ctrlPr>
                        <a:rPr lang="en-US" sz="1100" b="0" i="1">
                          <a:solidFill>
                            <a:schemeClr val="dk1"/>
                          </a:solidFill>
                          <a:effectLst/>
                          <a:latin typeface="Cambria Math" panose="02040503050406030204" pitchFamily="18" charset="0"/>
                          <a:ea typeface="+mn-ea"/>
                          <a:cs typeface="+mn-cs"/>
                        </a:rPr>
                      </m:ctrlPr>
                    </m:sSubPr>
                    <m:e>
                      <m:r>
                        <a:rPr lang="en-US" sz="1100" b="0" i="1">
                          <a:solidFill>
                            <a:schemeClr val="dk1"/>
                          </a:solidFill>
                          <a:effectLst/>
                          <a:latin typeface="Cambria Math" panose="02040503050406030204" pitchFamily="18" charset="0"/>
                          <a:ea typeface="+mn-ea"/>
                          <a:cs typeface="+mn-cs"/>
                        </a:rPr>
                        <m:t>𝑐</m:t>
                      </m:r>
                    </m:e>
                    <m:sub>
                      <m:r>
                        <a:rPr lang="en-US" sz="1100" b="0" i="1">
                          <a:solidFill>
                            <a:schemeClr val="dk1"/>
                          </a:solidFill>
                          <a:effectLst/>
                          <a:latin typeface="Cambria Math" panose="02040503050406030204" pitchFamily="18" charset="0"/>
                          <a:ea typeface="+mn-ea"/>
                          <a:cs typeface="+mn-cs"/>
                        </a:rPr>
                        <m:t>𝐴</m:t>
                      </m:r>
                    </m:sub>
                  </m:sSub>
                  <m:r>
                    <a:rPr lang="en-US" sz="1100" b="0" i="1">
                      <a:solidFill>
                        <a:schemeClr val="dk1"/>
                      </a:solidFill>
                      <a:effectLst/>
                      <a:latin typeface="Cambria Math" panose="02040503050406030204" pitchFamily="18" charset="0"/>
                      <a:ea typeface="+mn-ea"/>
                      <a:cs typeface="+mn-cs"/>
                    </a:rPr>
                    <m:t>(</m:t>
                  </m:r>
                  <m:r>
                    <a:rPr lang="en-US" sz="1100" b="0" i="1">
                      <a:solidFill>
                        <a:schemeClr val="dk1"/>
                      </a:solidFill>
                      <a:effectLst/>
                      <a:latin typeface="Cambria Math" panose="02040503050406030204" pitchFamily="18" charset="0"/>
                      <a:ea typeface="+mn-ea"/>
                      <a:cs typeface="+mn-cs"/>
                    </a:rPr>
                    <m:t>𝑡</m:t>
                  </m:r>
                  <m:r>
                    <a:rPr lang="en-US" sz="1100" b="0" i="1">
                      <a:solidFill>
                        <a:schemeClr val="dk1"/>
                      </a:solidFill>
                      <a:effectLst/>
                      <a:latin typeface="Cambria Math" panose="02040503050406030204" pitchFamily="18" charset="0"/>
                      <a:ea typeface="+mn-ea"/>
                      <a:cs typeface="+mn-cs"/>
                    </a:rPr>
                    <m:t>)</m:t>
                  </m:r>
                </m:oMath>
              </a14:m>
              <a:r>
                <a:rPr lang="en-US" sz="1100">
                  <a:solidFill>
                    <a:schemeClr val="dk1"/>
                  </a:solidFill>
                  <a:effectLst/>
                  <a:latin typeface="+mn-lt"/>
                  <a:ea typeface="+mn-ea"/>
                  <a:cs typeface="+mn-cs"/>
                </a:rPr>
                <a:t> out to </a:t>
              </a:r>
              <a:r>
                <a:rPr lang="en-US" sz="1100" i="1">
                  <a:solidFill>
                    <a:schemeClr val="dk1"/>
                  </a:solidFill>
                  <a:effectLst/>
                  <a:latin typeface="+mn-lt"/>
                  <a:ea typeface="+mn-ea"/>
                  <a:cs typeface="+mn-cs"/>
                </a:rPr>
                <a:t>t </a:t>
              </a:r>
              <a:r>
                <a:rPr lang="en-US" sz="1100">
                  <a:solidFill>
                    <a:schemeClr val="dk1"/>
                  </a:solidFill>
                  <a:effectLst/>
                  <a:latin typeface="+mn-lt"/>
                  <a:ea typeface="+mn-ea"/>
                  <a:cs typeface="+mn-cs"/>
                </a:rPr>
                <a:t>= 10 min.</a:t>
              </a:r>
              <a:r>
                <a:rPr lang="en-US" sz="1100" baseline="0">
                  <a:solidFill>
                    <a:schemeClr val="dk1"/>
                  </a:solidFill>
                  <a:effectLst/>
                  <a:latin typeface="+mn-lt"/>
                  <a:ea typeface="+mn-ea"/>
                  <a:cs typeface="+mn-cs"/>
                </a:rPr>
                <a:t> (Remember to label the axes!)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(b) What </a:t>
              </a:r>
              <a:r>
                <a:rPr lang="en-US" sz="1100"/>
                <a:t>is the steady-state (infinite-time) value of </a:t>
              </a:r>
              <a14:m>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𝑐</m:t>
                      </m:r>
                    </m:e>
                    <m:sub>
                      <m:r>
                        <a:rPr lang="en-US" sz="1100" b="0" i="1">
                          <a:latin typeface="Cambria Math" panose="02040503050406030204" pitchFamily="18" charset="0"/>
                        </a:rPr>
                        <m:t>𝐴</m:t>
                      </m:r>
                    </m:sub>
                  </m:sSub>
                </m:oMath>
              </a14:m>
              <a:r>
                <a:rPr lang="en-US" sz="1100"/>
                <a:t> from the governing equation? (Hint: to get this set </a:t>
              </a:r>
              <a14:m>
                <m:oMath xmlns:m="http://schemas.openxmlformats.org/officeDocument/2006/math">
                  <m:f>
                    <m:fPr>
                      <m:ctrlPr>
                        <a:rPr lang="en-US" sz="1100" b="0" i="1">
                          <a:latin typeface="Cambria Math" panose="02040503050406030204" pitchFamily="18" charset="0"/>
                        </a:rPr>
                      </m:ctrlPr>
                    </m:fPr>
                    <m:num>
                      <m:r>
                        <a:rPr lang="en-US" sz="1100" b="0" i="1">
                          <a:latin typeface="Cambria Math" panose="02040503050406030204" pitchFamily="18" charset="0"/>
                        </a:rPr>
                        <m:t>𝑑</m:t>
                      </m:r>
                      <m:sSub>
                        <m:sSubPr>
                          <m:ctrlPr>
                            <a:rPr lang="en-US" sz="1100" b="0" i="1">
                              <a:latin typeface="Cambria Math" panose="02040503050406030204" pitchFamily="18" charset="0"/>
                            </a:rPr>
                          </m:ctrlPr>
                        </m:sSubPr>
                        <m:e>
                          <m:r>
                            <a:rPr lang="en-US" sz="1100" b="0" i="1">
                              <a:latin typeface="Cambria Math" panose="02040503050406030204" pitchFamily="18" charset="0"/>
                            </a:rPr>
                            <m:t>𝑐</m:t>
                          </m:r>
                        </m:e>
                        <m:sub>
                          <m:r>
                            <a:rPr lang="en-US" sz="1100" b="0" i="1">
                              <a:latin typeface="Cambria Math" panose="02040503050406030204" pitchFamily="18" charset="0"/>
                            </a:rPr>
                            <m:t>𝐴</m:t>
                          </m:r>
                        </m:sub>
                      </m:sSub>
                    </m:num>
                    <m:den>
                      <m:r>
                        <a:rPr lang="en-US" sz="1100" b="0" i="1">
                          <a:latin typeface="Cambria Math" panose="02040503050406030204" pitchFamily="18" charset="0"/>
                        </a:rPr>
                        <m:t>𝑑𝑡</m:t>
                      </m:r>
                    </m:den>
                  </m:f>
                  <m:r>
                    <a:rPr lang="en-US" sz="1100" b="0" i="1">
                      <a:latin typeface="Cambria Math" panose="02040503050406030204" pitchFamily="18" charset="0"/>
                    </a:rPr>
                    <m:t>=0</m:t>
                  </m:r>
                </m:oMath>
              </a14:m>
              <a:r>
                <a:rPr lang="en-US" sz="1100"/>
                <a:t> and solve for </a:t>
              </a:r>
              <a14:m>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𝑐</m:t>
                      </m:r>
                    </m:e>
                    <m:sub>
                      <m:r>
                        <a:rPr lang="en-US" sz="1100" b="0" i="1">
                          <a:latin typeface="Cambria Math" panose="02040503050406030204" pitchFamily="18" charset="0"/>
                        </a:rPr>
                        <m:t>𝐴</m:t>
                      </m:r>
                    </m:sub>
                  </m:sSub>
                </m:oMath>
              </a14:m>
              <a:r>
                <a:rPr lang="en-US" sz="1100" i="0" baseline="0"/>
                <a:t> numerically like you did for similar problems on HW3</a:t>
              </a:r>
              <a:r>
                <a:rPr lang="en-US" sz="1100"/>
                <a:t>.</a:t>
              </a:r>
              <a:r>
                <a:rPr lang="en-US" sz="1100" baseline="0"/>
                <a:t>)</a:t>
              </a:r>
              <a:r>
                <a:rPr lang="en-US" sz="1100"/>
                <a:t> How does this value compare to the result from your transient solution at "long time"? Do</a:t>
              </a:r>
              <a:r>
                <a:rPr lang="en-US" sz="1100" baseline="0"/>
                <a:t> your answers make sense?</a:t>
              </a:r>
              <a:r>
                <a:rPr lang="en-US" sz="1100"/>
                <a:t> </a:t>
              </a:r>
            </a:p>
          </xdr:txBody>
        </xdr:sp>
      </mc:Choice>
      <mc:Fallback xmlns="">
        <xdr:sp macro="" textlink="">
          <xdr:nvSpPr>
            <xdr:cNvPr id="3" name="TextBox 2">
              <a:extLst>
                <a:ext uri="{FF2B5EF4-FFF2-40B4-BE49-F238E27FC236}">
                  <a16:creationId xmlns:a16="http://schemas.microsoft.com/office/drawing/2014/main" id="{7F42E002-7C74-4408-BA27-E433B9276435}"/>
                </a:ext>
              </a:extLst>
            </xdr:cNvPr>
            <xdr:cNvSpPr txBox="1"/>
          </xdr:nvSpPr>
          <xdr:spPr>
            <a:xfrm>
              <a:off x="0" y="419101"/>
              <a:ext cx="5819774" cy="2466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Species</a:t>
              </a:r>
              <a:r>
                <a:rPr lang="en-US" sz="1100" baseline="0"/>
                <a:t> A dimerizes inside a</a:t>
              </a:r>
              <a:r>
                <a:rPr lang="en-US" sz="1100"/>
                <a:t> continuously stirred tank reactor (CSTR). A species</a:t>
              </a:r>
              <a:r>
                <a:rPr lang="en-US" sz="1100" baseline="0"/>
                <a:t> conservation equation (in terms of concentration inside the reactor) yields</a:t>
              </a:r>
              <a:r>
                <a:rPr lang="en-US" sz="1100"/>
                <a:t>:</a:t>
              </a:r>
            </a:p>
            <a:p>
              <a:pPr/>
              <a:r>
                <a:rPr lang="en-US" sz="1100" b="0" i="0">
                  <a:latin typeface="Cambria Math" panose="02040503050406030204" pitchFamily="18" charset="0"/>
                </a:rPr>
                <a:t>(𝑑𝑐_𝐴)/𝑑𝑡=</a:t>
              </a:r>
              <a:r>
                <a:rPr lang="en-US" sz="1100" i="0">
                  <a:latin typeface="Cambria Math" panose="02040503050406030204" pitchFamily="18" charset="0"/>
                </a:rPr>
                <a:t>(</a:t>
              </a:r>
              <a:r>
                <a:rPr lang="en-US" sz="1100" b="0" i="0">
                  <a:solidFill>
                    <a:schemeClr val="dk1"/>
                  </a:solidFill>
                  <a:effectLst/>
                  <a:latin typeface="Cambria Math" panose="02040503050406030204" pitchFamily="18" charset="0"/>
                  <a:ea typeface="+mn-ea"/>
                  <a:cs typeface="+mn-cs"/>
                </a:rPr>
                <a:t>𝑐_(𝐴,in)−𝑐_𝐴)/</a:t>
              </a:r>
              <a:r>
                <a:rPr lang="en-US" sz="1100" b="0" i="0">
                  <a:latin typeface="Cambria Math" panose="02040503050406030204" pitchFamily="18" charset="0"/>
                </a:rPr>
                <a:t>𝜏−𝑘〖𝑐_𝐴〗^2</a:t>
              </a:r>
              <a:endParaRPr lang="en-US" sz="1100"/>
            </a:p>
            <a:p>
              <a:r>
                <a:rPr lang="en-US" sz="1100"/>
                <a:t>Numerically solve this equation for </a:t>
              </a:r>
              <a:r>
                <a:rPr lang="en-US" sz="1100" b="0" i="0">
                  <a:latin typeface="Cambria Math" panose="02040503050406030204" pitchFamily="18" charset="0"/>
                </a:rPr>
                <a:t>𝑐_𝐴 (𝑡)</a:t>
              </a:r>
              <a:r>
                <a:rPr lang="en-US" sz="1100"/>
                <a:t> using the explicit Euler method.  Let </a:t>
              </a:r>
              <a:r>
                <a:rPr lang="en-US" sz="1100" b="0" i="0">
                  <a:latin typeface="Cambria Math" panose="02040503050406030204" pitchFamily="18" charset="0"/>
                </a:rPr>
                <a:t>〖𝑐_(𝐴,in)〗_ =1 M, 𝑐_(𝐴,0)=0, 𝜏=2 min, and 𝑘=0.1 M^(−1) min^(−1)</a:t>
              </a:r>
              <a:r>
                <a:rPr lang="en-US" sz="1100" baseline="0"/>
                <a:t>. </a:t>
              </a:r>
              <a:r>
                <a:rPr lang="en-US" sz="1100"/>
                <a:t>Use a timestep </a:t>
              </a:r>
              <a:r>
                <a:rPr lang="en-US" sz="1100" b="0" i="0">
                  <a:latin typeface="Cambria Math" panose="02040503050406030204" pitchFamily="18" charset="0"/>
                </a:rPr>
                <a:t>Δt</a:t>
              </a:r>
              <a:r>
                <a:rPr lang="en-US" sz="1100"/>
                <a:t> small enough so</a:t>
              </a:r>
              <a:r>
                <a:rPr lang="en-US" sz="1100" baseline="0"/>
                <a:t> there are about 100 steps in your path.</a:t>
              </a:r>
            </a:p>
            <a:p>
              <a:r>
                <a:rPr lang="en-US" sz="1100"/>
                <a:t>(a) </a:t>
              </a:r>
              <a:r>
                <a:rPr lang="en-US" sz="1100">
                  <a:solidFill>
                    <a:schemeClr val="dk1"/>
                  </a:solidFill>
                  <a:effectLst/>
                  <a:latin typeface="+mn-lt"/>
                  <a:ea typeface="+mn-ea"/>
                  <a:cs typeface="+mn-cs"/>
                </a:rPr>
                <a:t>Plot </a:t>
              </a:r>
              <a:r>
                <a:rPr lang="en-US" sz="1100" b="0" i="0">
                  <a:solidFill>
                    <a:schemeClr val="dk1"/>
                  </a:solidFill>
                  <a:effectLst/>
                  <a:latin typeface="Cambria Math" panose="02040503050406030204" pitchFamily="18" charset="0"/>
                  <a:ea typeface="+mn-ea"/>
                  <a:cs typeface="+mn-cs"/>
                </a:rPr>
                <a:t>𝑐_𝐴 (𝑡)</a:t>
              </a:r>
              <a:r>
                <a:rPr lang="en-US" sz="1100">
                  <a:solidFill>
                    <a:schemeClr val="dk1"/>
                  </a:solidFill>
                  <a:effectLst/>
                  <a:latin typeface="+mn-lt"/>
                  <a:ea typeface="+mn-ea"/>
                  <a:cs typeface="+mn-cs"/>
                </a:rPr>
                <a:t> out to </a:t>
              </a:r>
              <a:r>
                <a:rPr lang="en-US" sz="1100" i="1">
                  <a:solidFill>
                    <a:schemeClr val="dk1"/>
                  </a:solidFill>
                  <a:effectLst/>
                  <a:latin typeface="+mn-lt"/>
                  <a:ea typeface="+mn-ea"/>
                  <a:cs typeface="+mn-cs"/>
                </a:rPr>
                <a:t>t </a:t>
              </a:r>
              <a:r>
                <a:rPr lang="en-US" sz="1100">
                  <a:solidFill>
                    <a:schemeClr val="dk1"/>
                  </a:solidFill>
                  <a:effectLst/>
                  <a:latin typeface="+mn-lt"/>
                  <a:ea typeface="+mn-ea"/>
                  <a:cs typeface="+mn-cs"/>
                </a:rPr>
                <a:t>= 10 min.</a:t>
              </a:r>
              <a:r>
                <a:rPr lang="en-US" sz="1100" baseline="0">
                  <a:solidFill>
                    <a:schemeClr val="dk1"/>
                  </a:solidFill>
                  <a:effectLst/>
                  <a:latin typeface="+mn-lt"/>
                  <a:ea typeface="+mn-ea"/>
                  <a:cs typeface="+mn-cs"/>
                </a:rPr>
                <a:t> (Remember to label the axes!)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(b) What </a:t>
              </a:r>
              <a:r>
                <a:rPr lang="en-US" sz="1100"/>
                <a:t>is the steady-state (infinite-time) value of </a:t>
              </a:r>
              <a:r>
                <a:rPr lang="en-US" sz="1100" b="0" i="0">
                  <a:latin typeface="Cambria Math" panose="02040503050406030204" pitchFamily="18" charset="0"/>
                </a:rPr>
                <a:t>𝑐_𝐴</a:t>
              </a:r>
              <a:r>
                <a:rPr lang="en-US" sz="1100"/>
                <a:t> from the governing equation? (Hint: to get this set </a:t>
              </a:r>
              <a:r>
                <a:rPr lang="en-US" sz="1100" b="0" i="0">
                  <a:latin typeface="Cambria Math" panose="02040503050406030204" pitchFamily="18" charset="0"/>
                </a:rPr>
                <a:t>(𝑑𝑐_𝐴)/𝑑𝑡=0</a:t>
              </a:r>
              <a:r>
                <a:rPr lang="en-US" sz="1100"/>
                <a:t> and solve for </a:t>
              </a:r>
              <a:r>
                <a:rPr lang="en-US" sz="1100" b="0" i="0">
                  <a:latin typeface="Cambria Math" panose="02040503050406030204" pitchFamily="18" charset="0"/>
                </a:rPr>
                <a:t>𝑐_𝐴</a:t>
              </a:r>
              <a:r>
                <a:rPr lang="en-US" sz="1100" i="0" baseline="0"/>
                <a:t> numerically like you did for similar problems on HW3</a:t>
              </a:r>
              <a:r>
                <a:rPr lang="en-US" sz="1100"/>
                <a:t>.</a:t>
              </a:r>
              <a:r>
                <a:rPr lang="en-US" sz="1100" baseline="0"/>
                <a:t>)</a:t>
              </a:r>
              <a:r>
                <a:rPr lang="en-US" sz="1100"/>
                <a:t> How does this value compare to the result from your transient solution at "long time"? Do</a:t>
              </a:r>
              <a:r>
                <a:rPr lang="en-US" sz="1100" baseline="0"/>
                <a:t> your answers make sense?</a:t>
              </a:r>
              <a:r>
                <a:rPr lang="en-US" sz="1100"/>
                <a:t> </a:t>
              </a:r>
            </a:p>
          </xdr:txBody>
        </xdr:sp>
      </mc:Fallback>
    </mc:AlternateContent>
    <xdr:clientData/>
  </xdr:twoCellAnchor>
  <xdr:twoCellAnchor>
    <xdr:from>
      <xdr:col>11</xdr:col>
      <xdr:colOff>214312</xdr:colOff>
      <xdr:row>2</xdr:row>
      <xdr:rowOff>66675</xdr:rowOff>
    </xdr:from>
    <xdr:to>
      <xdr:col>16</xdr:col>
      <xdr:colOff>595312</xdr:colOff>
      <xdr:row>15</xdr:row>
      <xdr:rowOff>66675</xdr:rowOff>
    </xdr:to>
    <xdr:graphicFrame macro="">
      <xdr:nvGraphicFramePr>
        <xdr:cNvPr id="2" name="Chart 1">
          <a:extLst>
            <a:ext uri="{FF2B5EF4-FFF2-40B4-BE49-F238E27FC236}">
              <a16:creationId xmlns:a16="http://schemas.microsoft.com/office/drawing/2014/main" id="{01223BB1-B76F-4137-958C-945F255DF5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19051</xdr:rowOff>
    </xdr:from>
    <xdr:to>
      <xdr:col>6</xdr:col>
      <xdr:colOff>438150</xdr:colOff>
      <xdr:row>14</xdr:row>
      <xdr:rowOff>152400</xdr:rowOff>
    </xdr:to>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E06A3B6F-0020-4DDF-8AEA-C82B63ED3E86}"/>
                </a:ext>
              </a:extLst>
            </xdr:cNvPr>
            <xdr:cNvSpPr txBox="1"/>
          </xdr:nvSpPr>
          <xdr:spPr>
            <a:xfrm>
              <a:off x="0" y="419101"/>
              <a:ext cx="5467350" cy="2533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 </a:t>
              </a:r>
              <a14:m>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𝑑</m:t>
                      </m:r>
                    </m:e>
                    <m:sub>
                      <m:r>
                        <a:rPr lang="en-US" sz="1100" b="0" i="1">
                          <a:latin typeface="Cambria Math" panose="02040503050406030204" pitchFamily="18" charset="0"/>
                        </a:rPr>
                        <m:t>𝑝</m:t>
                      </m:r>
                    </m:sub>
                  </m:sSub>
                  <m:r>
                    <a:rPr lang="en-US" sz="1100" b="0" i="1">
                      <a:latin typeface="Cambria Math" panose="02040503050406030204" pitchFamily="18" charset="0"/>
                    </a:rPr>
                    <m:t>=1 </m:t>
                  </m:r>
                  <m:r>
                    <m:rPr>
                      <m:sty m:val="p"/>
                    </m:rPr>
                    <a:rPr lang="en-US" sz="1100" b="0" i="0">
                      <a:latin typeface="Cambria Math" panose="02040503050406030204" pitchFamily="18" charset="0"/>
                    </a:rPr>
                    <m:t>mm</m:t>
                  </m:r>
                </m:oMath>
              </a14:m>
              <a:r>
                <a:rPr lang="en-US" sz="1100"/>
                <a:t> diameter raindrop falls in still air at 300 K, 1 atm. The drop's falling velocity and position evolve according to the following 2 rate equations:</a:t>
              </a:r>
            </a:p>
            <a:p>
              <a:pPr/>
              <a14:m>
                <m:oMathPara xmlns:m="http://schemas.openxmlformats.org/officeDocument/2006/math">
                  <m:oMathParaPr>
                    <m:jc m:val="centerGroup"/>
                  </m:oMathParaPr>
                  <m:oMath xmlns:m="http://schemas.openxmlformats.org/officeDocument/2006/math">
                    <m:f>
                      <m:fPr>
                        <m:ctrlPr>
                          <a:rPr lang="en-US" sz="1100" b="0" i="1">
                            <a:latin typeface="Cambria Math" panose="02040503050406030204" pitchFamily="18" charset="0"/>
                          </a:rPr>
                        </m:ctrlPr>
                      </m:fPr>
                      <m:num>
                        <m:r>
                          <a:rPr lang="en-US" sz="1100" b="0" i="1">
                            <a:latin typeface="Cambria Math" panose="02040503050406030204" pitchFamily="18" charset="0"/>
                          </a:rPr>
                          <m:t>𝑑𝑣</m:t>
                        </m:r>
                      </m:num>
                      <m:den>
                        <m:r>
                          <a:rPr lang="en-US" sz="1100" b="0" i="1">
                            <a:latin typeface="Cambria Math" panose="02040503050406030204" pitchFamily="18" charset="0"/>
                          </a:rPr>
                          <m:t>𝑑𝑡</m:t>
                        </m:r>
                      </m:den>
                    </m:f>
                    <m:r>
                      <a:rPr lang="en-US" sz="1100" b="0" i="1">
                        <a:latin typeface="Cambria Math" panose="02040503050406030204" pitchFamily="18" charset="0"/>
                      </a:rPr>
                      <m:t>=−</m:t>
                    </m:r>
                    <m:r>
                      <a:rPr lang="en-US" sz="1100" b="0" i="1">
                        <a:latin typeface="Cambria Math" panose="02040503050406030204" pitchFamily="18" charset="0"/>
                      </a:rPr>
                      <m:t>𝑔</m:t>
                    </m:r>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solidFill>
                              <a:schemeClr val="dk1"/>
                            </a:solidFill>
                            <a:effectLst/>
                            <a:latin typeface="Cambria Math" panose="02040503050406030204" pitchFamily="18" charset="0"/>
                            <a:ea typeface="+mn-ea"/>
                            <a:cs typeface="+mn-cs"/>
                          </a:rPr>
                          <m:t>18</m:t>
                        </m:r>
                        <m:r>
                          <a:rPr lang="en-US" sz="1100" b="0" i="1">
                            <a:solidFill>
                              <a:schemeClr val="dk1"/>
                            </a:solidFill>
                            <a:effectLst/>
                            <a:latin typeface="Cambria Math" panose="02040503050406030204" pitchFamily="18" charset="0"/>
                            <a:ea typeface="+mn-ea"/>
                            <a:cs typeface="+mn-cs"/>
                          </a:rPr>
                          <m:t>𝜇</m:t>
                        </m:r>
                      </m:num>
                      <m:den>
                        <m:sSub>
                          <m:sSubPr>
                            <m:ctrlPr>
                              <a:rPr lang="en-US" sz="1100" b="0" i="1">
                                <a:latin typeface="Cambria Math" panose="02040503050406030204" pitchFamily="18" charset="0"/>
                              </a:rPr>
                            </m:ctrlPr>
                          </m:sSubPr>
                          <m:e>
                            <m:r>
                              <a:rPr lang="en-US" sz="1100" b="0" i="1">
                                <a:latin typeface="Cambria Math" panose="02040503050406030204" pitchFamily="18" charset="0"/>
                              </a:rPr>
                              <m:t>𝜌</m:t>
                            </m:r>
                          </m:e>
                          <m:sub>
                            <m:r>
                              <a:rPr lang="en-US" sz="1100" b="0" i="1">
                                <a:latin typeface="Cambria Math" panose="02040503050406030204" pitchFamily="18" charset="0"/>
                              </a:rPr>
                              <m:t>𝑝</m:t>
                            </m:r>
                          </m:sub>
                        </m:sSub>
                        <m:sSubSup>
                          <m:sSubSupPr>
                            <m:ctrlPr>
                              <a:rPr lang="en-US" sz="1100" b="0" i="1">
                                <a:latin typeface="Cambria Math" panose="02040503050406030204" pitchFamily="18" charset="0"/>
                              </a:rPr>
                            </m:ctrlPr>
                          </m:sSubSupPr>
                          <m:e>
                            <m:r>
                              <a:rPr lang="en-US" sz="1100" b="0" i="1">
                                <a:latin typeface="Cambria Math" panose="02040503050406030204" pitchFamily="18" charset="0"/>
                              </a:rPr>
                              <m:t>𝑑</m:t>
                            </m:r>
                          </m:e>
                          <m:sub>
                            <m:r>
                              <a:rPr lang="en-US" sz="1100" b="0" i="1">
                                <a:latin typeface="Cambria Math" panose="02040503050406030204" pitchFamily="18" charset="0"/>
                              </a:rPr>
                              <m:t>𝑝</m:t>
                            </m:r>
                          </m:sub>
                          <m:sup>
                            <m:r>
                              <a:rPr lang="en-US" sz="1100" b="0" i="1">
                                <a:latin typeface="Cambria Math" panose="02040503050406030204" pitchFamily="18" charset="0"/>
                              </a:rPr>
                              <m:t>2</m:t>
                            </m:r>
                          </m:sup>
                        </m:sSubSup>
                      </m:den>
                    </m:f>
                    <m:r>
                      <a:rPr lang="en-US" sz="1100" b="0" i="1">
                        <a:latin typeface="Cambria Math" panose="02040503050406030204" pitchFamily="18" charset="0"/>
                      </a:rPr>
                      <m:t>|</m:t>
                    </m:r>
                    <m:r>
                      <a:rPr lang="en-US" sz="1100" b="0" i="1">
                        <a:latin typeface="Cambria Math" panose="02040503050406030204" pitchFamily="18" charset="0"/>
                      </a:rPr>
                      <m:t>𝑣</m:t>
                    </m:r>
                    <m:r>
                      <a:rPr lang="en-US" sz="1100" b="0" i="1">
                        <a:latin typeface="Cambria Math" panose="02040503050406030204" pitchFamily="18" charset="0"/>
                      </a:rPr>
                      <m:t>|</m:t>
                    </m:r>
                  </m:oMath>
                </m:oMathPara>
              </a14:m>
              <a:endParaRPr lang="en-US" sz="1100"/>
            </a:p>
            <a:p>
              <a:pPr/>
              <a14:m>
                <m:oMathPara xmlns:m="http://schemas.openxmlformats.org/officeDocument/2006/math">
                  <m:oMathParaPr>
                    <m:jc m:val="centerGroup"/>
                  </m:oMathParaPr>
                  <m:oMath xmlns:m="http://schemas.openxmlformats.org/officeDocument/2006/math">
                    <m:f>
                      <m:fPr>
                        <m:ctrlPr>
                          <a:rPr lang="en-US" sz="1100" b="0" i="1">
                            <a:latin typeface="Cambria Math" panose="02040503050406030204" pitchFamily="18" charset="0"/>
                          </a:rPr>
                        </m:ctrlPr>
                      </m:fPr>
                      <m:num>
                        <m:r>
                          <a:rPr lang="en-US" sz="1100" b="0" i="1">
                            <a:latin typeface="Cambria Math" panose="02040503050406030204" pitchFamily="18" charset="0"/>
                          </a:rPr>
                          <m:t>𝑑𝑥</m:t>
                        </m:r>
                      </m:num>
                      <m:den>
                        <m:r>
                          <a:rPr lang="en-US" sz="1100" b="0" i="1">
                            <a:latin typeface="Cambria Math" panose="02040503050406030204" pitchFamily="18" charset="0"/>
                          </a:rPr>
                          <m:t>𝑑𝑡</m:t>
                        </m:r>
                      </m:den>
                    </m:f>
                    <m:r>
                      <a:rPr lang="en-US" sz="1100" b="0" i="1">
                        <a:latin typeface="Cambria Math" panose="02040503050406030204" pitchFamily="18" charset="0"/>
                      </a:rPr>
                      <m:t>=</m:t>
                    </m:r>
                    <m:r>
                      <a:rPr lang="en-US" sz="1100" b="0" i="1">
                        <a:latin typeface="Cambria Math" panose="02040503050406030204" pitchFamily="18" charset="0"/>
                      </a:rPr>
                      <m:t>𝑣</m:t>
                    </m:r>
                  </m:oMath>
                </m:oMathPara>
              </a14:m>
              <a:endParaRPr lang="en-US" sz="1100" b="0"/>
            </a:p>
            <a:p>
              <a:r>
                <a:rPr lang="en-US" sz="1100"/>
                <a:t>Here, </a:t>
              </a:r>
              <a14:m>
                <m:oMath xmlns:m="http://schemas.openxmlformats.org/officeDocument/2006/math">
                  <m:r>
                    <a:rPr lang="en-US" sz="1100" b="0" i="1">
                      <a:latin typeface="Cambria Math" panose="02040503050406030204" pitchFamily="18" charset="0"/>
                    </a:rPr>
                    <m:t>𝜇</m:t>
                  </m:r>
                  <m:r>
                    <a:rPr lang="en-US" sz="1100" b="0" i="1">
                      <a:latin typeface="Cambria Math" panose="02040503050406030204" pitchFamily="18" charset="0"/>
                    </a:rPr>
                    <m:t>=1.85⋅</m:t>
                  </m:r>
                  <m:sSup>
                    <m:sSupPr>
                      <m:ctrlPr>
                        <a:rPr lang="en-US" sz="1100" b="0" i="1">
                          <a:latin typeface="Cambria Math" panose="02040503050406030204" pitchFamily="18" charset="0"/>
                        </a:rPr>
                      </m:ctrlPr>
                    </m:sSupPr>
                    <m:e>
                      <m:r>
                        <a:rPr lang="en-US" sz="1100" b="0" i="1">
                          <a:latin typeface="Cambria Math" panose="02040503050406030204" pitchFamily="18" charset="0"/>
                        </a:rPr>
                        <m:t>10</m:t>
                      </m:r>
                    </m:e>
                    <m:sup>
                      <m:r>
                        <a:rPr lang="en-US" sz="1100" b="0" i="1">
                          <a:latin typeface="Cambria Math" panose="02040503050406030204" pitchFamily="18" charset="0"/>
                        </a:rPr>
                        <m:t>−5</m:t>
                      </m:r>
                    </m:sup>
                  </m:sSup>
                  <m:r>
                    <a:rPr lang="en-US" sz="1100" b="0" i="1">
                      <a:latin typeface="Cambria Math" panose="02040503050406030204" pitchFamily="18" charset="0"/>
                    </a:rPr>
                    <m:t> </m:t>
                  </m:r>
                  <m:r>
                    <m:rPr>
                      <m:sty m:val="p"/>
                    </m:rPr>
                    <a:rPr lang="en-US" sz="1100" b="0" i="0">
                      <a:latin typeface="Cambria Math" panose="02040503050406030204" pitchFamily="18" charset="0"/>
                    </a:rPr>
                    <m:t>kg</m:t>
                  </m:r>
                  <m:r>
                    <a:rPr lang="en-US" sz="1100" b="0" i="0">
                      <a:latin typeface="Cambria Math" panose="02040503050406030204" pitchFamily="18" charset="0"/>
                    </a:rPr>
                    <m:t>/(</m:t>
                  </m:r>
                  <m:r>
                    <m:rPr>
                      <m:sty m:val="p"/>
                    </m:rPr>
                    <a:rPr lang="en-US" sz="1100" b="0" i="0">
                      <a:latin typeface="Cambria Math" panose="02040503050406030204" pitchFamily="18" charset="0"/>
                    </a:rPr>
                    <m:t>m</m:t>
                  </m:r>
                  <m:r>
                    <a:rPr lang="en-US" sz="1100" b="0" i="0">
                      <a:latin typeface="Cambria Math" panose="02040503050406030204" pitchFamily="18" charset="0"/>
                    </a:rPr>
                    <m:t>⋅</m:t>
                  </m:r>
                  <m:r>
                    <m:rPr>
                      <m:sty m:val="p"/>
                    </m:rPr>
                    <a:rPr lang="en-US" sz="1100" b="0" i="0">
                      <a:latin typeface="Cambria Math" panose="02040503050406030204" pitchFamily="18" charset="0"/>
                    </a:rPr>
                    <m:t>s</m:t>
                  </m:r>
                  <m:r>
                    <a:rPr lang="en-US" sz="1100" b="0" i="1">
                      <a:latin typeface="Cambria Math" panose="02040503050406030204" pitchFamily="18" charset="0"/>
                    </a:rPr>
                    <m:t>) </m:t>
                  </m:r>
                </m:oMath>
              </a14:m>
              <a:r>
                <a:rPr lang="en-US" sz="1100"/>
                <a:t> is the viscosity of air, </a:t>
              </a:r>
              <a14:m>
                <m:oMath xmlns:m="http://schemas.openxmlformats.org/officeDocument/2006/math">
                  <m:sSub>
                    <m:sSubPr>
                      <m:ctrlPr>
                        <a:rPr lang="en-US" sz="1100" b="0" i="1">
                          <a:latin typeface="Cambria Math" panose="02040503050406030204" pitchFamily="18" charset="0"/>
                        </a:rPr>
                      </m:ctrlPr>
                    </m:sSubPr>
                    <m:e>
                      <m:r>
                        <a:rPr lang="en-US" sz="1100" b="0" i="1">
                          <a:latin typeface="Cambria Math" panose="02040503050406030204" pitchFamily="18" charset="0"/>
                        </a:rPr>
                        <m:t>𝜌</m:t>
                      </m:r>
                    </m:e>
                    <m:sub>
                      <m:r>
                        <a:rPr lang="en-US" sz="1100" b="0" i="1">
                          <a:latin typeface="Cambria Math" panose="02040503050406030204" pitchFamily="18" charset="0"/>
                        </a:rPr>
                        <m:t>𝑝</m:t>
                      </m:r>
                    </m:sub>
                  </m:sSub>
                </m:oMath>
              </a14:m>
              <a:r>
                <a:rPr lang="en-US" sz="1100"/>
                <a:t> is the density of water, and </a:t>
              </a:r>
              <a14:m>
                <m:oMath xmlns:m="http://schemas.openxmlformats.org/officeDocument/2006/math">
                  <m:r>
                    <a:rPr lang="en-US" sz="1100" b="0" i="1">
                      <a:latin typeface="Cambria Math" panose="02040503050406030204" pitchFamily="18" charset="0"/>
                    </a:rPr>
                    <m:t>𝑔</m:t>
                  </m:r>
                  <m:r>
                    <a:rPr lang="en-US" sz="1100" b="0" i="1">
                      <a:latin typeface="Cambria Math" panose="02040503050406030204" pitchFamily="18" charset="0"/>
                    </a:rPr>
                    <m:t>=9.81 </m:t>
                  </m:r>
                  <m:r>
                    <m:rPr>
                      <m:sty m:val="p"/>
                    </m:rPr>
                    <a:rPr lang="en-US" sz="1100" b="0" i="0">
                      <a:latin typeface="Cambria Math" panose="02040503050406030204" pitchFamily="18" charset="0"/>
                    </a:rPr>
                    <m:t>m</m:t>
                  </m:r>
                  <m:r>
                    <a:rPr lang="en-US" sz="1100" b="0" i="0">
                      <a:latin typeface="Cambria Math" panose="02040503050406030204" pitchFamily="18" charset="0"/>
                    </a:rPr>
                    <m:t>/</m:t>
                  </m:r>
                  <m:sSup>
                    <m:sSupPr>
                      <m:ctrlPr>
                        <a:rPr lang="en-US" sz="1100" b="0" i="1">
                          <a:latin typeface="Cambria Math" panose="02040503050406030204" pitchFamily="18" charset="0"/>
                        </a:rPr>
                      </m:ctrlPr>
                    </m:sSupPr>
                    <m:e>
                      <m:r>
                        <m:rPr>
                          <m:sty m:val="p"/>
                        </m:rPr>
                        <a:rPr lang="en-US" sz="1100" b="0" i="0">
                          <a:latin typeface="Cambria Math" panose="02040503050406030204" pitchFamily="18" charset="0"/>
                        </a:rPr>
                        <m:t>s</m:t>
                      </m:r>
                    </m:e>
                    <m:sup>
                      <m:r>
                        <a:rPr lang="en-US" sz="1100" b="0" i="0">
                          <a:latin typeface="Cambria Math" panose="02040503050406030204" pitchFamily="18" charset="0"/>
                        </a:rPr>
                        <m:t>2</m:t>
                      </m:r>
                    </m:sup>
                  </m:sSup>
                </m:oMath>
              </a14:m>
              <a:r>
                <a:rPr lang="en-US" sz="1100"/>
                <a:t>.  </a:t>
              </a:r>
              <a:r>
                <a:rPr lang="en-US" sz="1100">
                  <a:solidFill>
                    <a:schemeClr val="dk1"/>
                  </a:solidFill>
                  <a:effectLst/>
                  <a:latin typeface="+mn-lt"/>
                  <a:ea typeface="+mn-ea"/>
                  <a:cs typeface="+mn-cs"/>
                </a:rPr>
                <a:t>The initial position and velocity of the drop are both 0. </a:t>
              </a:r>
              <a:endParaRPr lang="en-US" sz="1100"/>
            </a:p>
            <a:p>
              <a:r>
                <a:rPr lang="en-US" sz="1100"/>
                <a:t>(a) Numerically solve for velocity and position,</a:t>
              </a:r>
              <a:r>
                <a:rPr lang="en-US" sz="1100" baseline="0"/>
                <a:t> each of which should be plotted on their own labeled plot for sufficient time to show initial and asymptotal behavior. Your timestep should be small enough to generate smooth curves.</a:t>
              </a:r>
            </a:p>
            <a:p>
              <a:r>
                <a:rPr lang="en-US" sz="1100"/>
                <a:t>(b) Find the infinite-time velocity (called the terminal velocity) of the droplet. Also, find the distance the droplet has fallen when it reaches</a:t>
              </a:r>
              <a:r>
                <a:rPr lang="en-US" sz="1100" baseline="0"/>
                <a:t> </a:t>
              </a:r>
              <a:r>
                <a:rPr lang="en-US" sz="1100"/>
                <a:t>90% of this velocity.</a:t>
              </a:r>
            </a:p>
          </xdr:txBody>
        </xdr:sp>
      </mc:Choice>
      <mc:Fallback xmlns="">
        <xdr:sp macro="" textlink="">
          <xdr:nvSpPr>
            <xdr:cNvPr id="4" name="TextBox 3">
              <a:extLst>
                <a:ext uri="{FF2B5EF4-FFF2-40B4-BE49-F238E27FC236}">
                  <a16:creationId xmlns:a16="http://schemas.microsoft.com/office/drawing/2014/main" id="{E06A3B6F-0020-4DDF-8AEA-C82B63ED3E86}"/>
                </a:ext>
              </a:extLst>
            </xdr:cNvPr>
            <xdr:cNvSpPr txBox="1"/>
          </xdr:nvSpPr>
          <xdr:spPr>
            <a:xfrm>
              <a:off x="0" y="419101"/>
              <a:ext cx="5467350" cy="2533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 </a:t>
              </a:r>
              <a:r>
                <a:rPr lang="en-US" sz="1100" b="0" i="0">
                  <a:latin typeface="Cambria Math" panose="02040503050406030204" pitchFamily="18" charset="0"/>
                </a:rPr>
                <a:t>𝑑_𝑝=1 mm</a:t>
              </a:r>
              <a:r>
                <a:rPr lang="en-US" sz="1100"/>
                <a:t> diameter raindrop falls in still air at 300 K, 1 atm. The drop's falling velocity and position evolve according to the following 2 rate equations:</a:t>
              </a:r>
            </a:p>
            <a:p>
              <a:r>
                <a:rPr lang="en-US" sz="1100" b="0" i="0">
                  <a:latin typeface="Cambria Math" panose="02040503050406030204" pitchFamily="18" charset="0"/>
                </a:rPr>
                <a:t>𝑑𝑣/𝑑𝑡=−𝑔+</a:t>
              </a:r>
              <a:r>
                <a:rPr lang="en-US" sz="1100" b="0" i="0">
                  <a:solidFill>
                    <a:schemeClr val="dk1"/>
                  </a:solidFill>
                  <a:effectLst/>
                  <a:latin typeface="+mn-lt"/>
                  <a:ea typeface="+mn-ea"/>
                  <a:cs typeface="+mn-cs"/>
                </a:rPr>
                <a:t>18𝜇</a:t>
              </a:r>
              <a:r>
                <a:rPr lang="en-US" sz="1100" b="0" i="0">
                  <a:solidFill>
                    <a:schemeClr val="dk1"/>
                  </a:solidFill>
                  <a:effectLst/>
                  <a:latin typeface="Cambria Math" panose="02040503050406030204" pitchFamily="18" charset="0"/>
                  <a:ea typeface="+mn-ea"/>
                  <a:cs typeface="+mn-cs"/>
                </a:rPr>
                <a:t>/(</a:t>
              </a:r>
              <a:r>
                <a:rPr lang="en-US" sz="1100" b="0" i="0">
                  <a:latin typeface="Cambria Math" panose="02040503050406030204" pitchFamily="18" charset="0"/>
                </a:rPr>
                <a:t>𝜌_𝑝 𝑑_𝑝^2 )|𝑣|</a:t>
              </a:r>
              <a:endParaRPr lang="en-US" sz="1100"/>
            </a:p>
            <a:p>
              <a:r>
                <a:rPr lang="en-US" sz="1100" b="0" i="0">
                  <a:latin typeface="Cambria Math" panose="02040503050406030204" pitchFamily="18" charset="0"/>
                </a:rPr>
                <a:t>𝑑𝑥/𝑑𝑡=𝑣</a:t>
              </a:r>
              <a:endParaRPr lang="en-US" sz="1100" b="0"/>
            </a:p>
            <a:p>
              <a:r>
                <a:rPr lang="en-US" sz="1100"/>
                <a:t>Here, </a:t>
              </a:r>
              <a:r>
                <a:rPr lang="en-US" sz="1100" b="0" i="0">
                  <a:latin typeface="Cambria Math" panose="02040503050406030204" pitchFamily="18" charset="0"/>
                </a:rPr>
                <a:t>𝜇=1.85⋅10^(−5)  kg/(m⋅s) </a:t>
              </a:r>
              <a:r>
                <a:rPr lang="en-US" sz="1100"/>
                <a:t> is the viscosity of air, </a:t>
              </a:r>
              <a:r>
                <a:rPr lang="en-US" sz="1100" b="0" i="0">
                  <a:latin typeface="Cambria Math" panose="02040503050406030204" pitchFamily="18" charset="0"/>
                </a:rPr>
                <a:t>𝜌_𝑝</a:t>
              </a:r>
              <a:r>
                <a:rPr lang="en-US" sz="1100"/>
                <a:t> is the density of water, and </a:t>
              </a:r>
              <a:r>
                <a:rPr lang="en-US" sz="1100" b="0" i="0">
                  <a:latin typeface="Cambria Math" panose="02040503050406030204" pitchFamily="18" charset="0"/>
                </a:rPr>
                <a:t>𝑔=9.81 m/s^2</a:t>
              </a:r>
              <a:r>
                <a:rPr lang="en-US" sz="1100"/>
                <a:t>.  </a:t>
              </a:r>
              <a:r>
                <a:rPr lang="en-US" sz="1100">
                  <a:solidFill>
                    <a:schemeClr val="dk1"/>
                  </a:solidFill>
                  <a:effectLst/>
                  <a:latin typeface="+mn-lt"/>
                  <a:ea typeface="+mn-ea"/>
                  <a:cs typeface="+mn-cs"/>
                </a:rPr>
                <a:t>The initial position and velocity of the drop are both 0. </a:t>
              </a:r>
              <a:endParaRPr lang="en-US" sz="1100"/>
            </a:p>
            <a:p>
              <a:r>
                <a:rPr lang="en-US" sz="1100"/>
                <a:t>(a) Numerically solve for velocity and position,</a:t>
              </a:r>
              <a:r>
                <a:rPr lang="en-US" sz="1100" baseline="0"/>
                <a:t> each of which should be plotted on their own labeled plot for sufficient time to show initial and asymptotal behavior. Your timestep should be small enough to generate smooth curves.</a:t>
              </a:r>
            </a:p>
            <a:p>
              <a:r>
                <a:rPr lang="en-US" sz="1100"/>
                <a:t>(b) Find the infinite-time velocity (called the terminal velocity) of the droplet. Also, find the distance the droplet has fallen when it reaches</a:t>
              </a:r>
              <a:r>
                <a:rPr lang="en-US" sz="1100" baseline="0"/>
                <a:t> </a:t>
              </a:r>
              <a:r>
                <a:rPr lang="en-US" sz="1100"/>
                <a:t>90% of this velocity.</a:t>
              </a:r>
            </a:p>
          </xdr:txBody>
        </xdr:sp>
      </mc:Fallback>
    </mc:AlternateContent>
    <xdr:clientData/>
  </xdr:twoCellAnchor>
  <xdr:twoCellAnchor>
    <xdr:from>
      <xdr:col>10</xdr:col>
      <xdr:colOff>714375</xdr:colOff>
      <xdr:row>1</xdr:row>
      <xdr:rowOff>171450</xdr:rowOff>
    </xdr:from>
    <xdr:to>
      <xdr:col>16</xdr:col>
      <xdr:colOff>257175</xdr:colOff>
      <xdr:row>14</xdr:row>
      <xdr:rowOff>123825</xdr:rowOff>
    </xdr:to>
    <xdr:graphicFrame macro="">
      <xdr:nvGraphicFramePr>
        <xdr:cNvPr id="2" name="Chart 1">
          <a:extLst>
            <a:ext uri="{FF2B5EF4-FFF2-40B4-BE49-F238E27FC236}">
              <a16:creationId xmlns:a16="http://schemas.microsoft.com/office/drawing/2014/main" id="{6EB8E243-42A6-47A7-A1B9-E88EB5B35C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mycarta.wordpress.com/2019/07/09/from-zero-to-jupyterlab-pro-on-window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4"/>
  <sheetViews>
    <sheetView workbookViewId="0">
      <selection activeCell="M34" sqref="M34"/>
    </sheetView>
  </sheetViews>
  <sheetFormatPr defaultColWidth="11" defaultRowHeight="15.75"/>
  <cols>
    <col min="2" max="3" width="10.875" style="1"/>
    <col min="12" max="12" width="7.375" customWidth="1"/>
  </cols>
  <sheetData>
    <row r="1" spans="1:11">
      <c r="A1" s="4" t="s">
        <v>0</v>
      </c>
    </row>
    <row r="4" spans="1:11" ht="18.75">
      <c r="H4" s="21" t="s">
        <v>8</v>
      </c>
      <c r="I4" s="22">
        <v>1</v>
      </c>
      <c r="J4" s="23" t="s">
        <v>14</v>
      </c>
    </row>
    <row r="5" spans="1:11" ht="18.75">
      <c r="H5" s="24" t="s">
        <v>9</v>
      </c>
      <c r="I5" s="6">
        <v>0</v>
      </c>
      <c r="J5" s="25" t="s">
        <v>14</v>
      </c>
    </row>
    <row r="6" spans="1:11">
      <c r="H6" s="26" t="s">
        <v>10</v>
      </c>
      <c r="I6" s="6">
        <v>2</v>
      </c>
      <c r="J6" s="25" t="s">
        <v>13</v>
      </c>
    </row>
    <row r="7" spans="1:11" ht="18">
      <c r="H7" s="24" t="s">
        <v>11</v>
      </c>
      <c r="I7" s="6">
        <v>0.1</v>
      </c>
      <c r="J7" s="25" t="s">
        <v>12</v>
      </c>
    </row>
    <row r="8" spans="1:11">
      <c r="H8" s="27" t="s">
        <v>15</v>
      </c>
      <c r="I8" s="28">
        <v>0.1</v>
      </c>
      <c r="J8" s="29" t="s">
        <v>13</v>
      </c>
    </row>
    <row r="10" spans="1:11" ht="18.75">
      <c r="H10" s="20" t="s">
        <v>16</v>
      </c>
      <c r="I10" s="20" t="s">
        <v>17</v>
      </c>
    </row>
    <row r="11" spans="1:11">
      <c r="H11">
        <v>0</v>
      </c>
      <c r="I11">
        <f>CA_0</f>
        <v>0</v>
      </c>
    </row>
    <row r="12" spans="1:11">
      <c r="H12">
        <f>H11+Dt</f>
        <v>0.1</v>
      </c>
      <c r="I12">
        <f>I11+Dt*((CA_in-I11)/tau-k*I11^2)</f>
        <v>0.05</v>
      </c>
    </row>
    <row r="13" spans="1:11">
      <c r="H13">
        <f>H12+Dt</f>
        <v>0.2</v>
      </c>
      <c r="I13">
        <f>I12+Dt*((CA_in-I12)/tau-k*I12^2)</f>
        <v>9.7475000000000006E-2</v>
      </c>
    </row>
    <row r="14" spans="1:11">
      <c r="A14" s="9"/>
      <c r="B14" s="8"/>
      <c r="C14" s="8"/>
      <c r="D14" s="9"/>
      <c r="E14" s="9"/>
      <c r="F14" s="9"/>
      <c r="G14" s="9"/>
      <c r="H14">
        <f>H13+Dt</f>
        <v>0.30000000000000004</v>
      </c>
      <c r="I14">
        <f>I13+Dt*((CA_in-I13)/tau-k*I13^2)</f>
        <v>0.14250623624375</v>
      </c>
      <c r="J14" s="9"/>
      <c r="K14" s="9"/>
    </row>
    <row r="15" spans="1:11">
      <c r="A15" s="9"/>
      <c r="B15" s="8"/>
      <c r="C15" s="8"/>
      <c r="D15" s="9"/>
      <c r="E15" s="9"/>
      <c r="F15" s="9"/>
      <c r="G15" s="9"/>
      <c r="H15">
        <f>H14+Dt</f>
        <v>0.4</v>
      </c>
      <c r="I15">
        <f>I14+Dt*((CA_in-I14)/tau-k*I14^2)</f>
        <v>0.18517784415787891</v>
      </c>
      <c r="J15" s="9"/>
      <c r="K15" s="9"/>
    </row>
    <row r="16" spans="1:11">
      <c r="A16" s="9"/>
      <c r="B16" s="9"/>
      <c r="C16" s="9"/>
      <c r="D16" s="9"/>
      <c r="E16" s="9"/>
      <c r="F16" s="9"/>
      <c r="G16" s="9"/>
      <c r="H16">
        <f>H15+Dt</f>
        <v>0.5</v>
      </c>
      <c r="I16">
        <f>I15+Dt*((CA_in-I15)/tau-k*I15^2)</f>
        <v>0.22557604361031539</v>
      </c>
      <c r="J16" s="9"/>
      <c r="K16" s="9"/>
    </row>
    <row r="17" spans="1:13">
      <c r="A17" s="9"/>
      <c r="B17" s="9"/>
      <c r="C17" s="9"/>
      <c r="D17" s="9"/>
      <c r="E17" s="9"/>
      <c r="F17" s="9"/>
      <c r="G17" s="9"/>
      <c r="H17">
        <f>H16+Dt</f>
        <v>0.6</v>
      </c>
      <c r="I17">
        <f>I16+Dt*((CA_in-I16)/tau-k*I16^2)</f>
        <v>0.2637883959152908</v>
      </c>
      <c r="J17" s="9"/>
      <c r="K17" s="9"/>
    </row>
    <row r="18" spans="1:13">
      <c r="A18" s="9"/>
      <c r="B18" s="9"/>
      <c r="C18" s="9"/>
      <c r="D18" s="9"/>
      <c r="E18" s="9"/>
      <c r="F18" s="9"/>
      <c r="G18" s="9"/>
      <c r="H18">
        <f>H17+Dt</f>
        <v>0.7</v>
      </c>
      <c r="I18">
        <f>I17+Dt*((CA_in-I17)/tau-k*I17^2)</f>
        <v>0.29990313294133064</v>
      </c>
      <c r="J18" s="9"/>
      <c r="K18" s="30" t="s">
        <v>18</v>
      </c>
      <c r="L18" s="31"/>
      <c r="M18" s="32"/>
    </row>
    <row r="19" spans="1:13" ht="18.75">
      <c r="A19" s="9"/>
      <c r="B19" s="9"/>
      <c r="C19" s="9"/>
      <c r="D19" s="9"/>
      <c r="E19" s="9"/>
      <c r="F19" s="9"/>
      <c r="G19" s="9"/>
      <c r="H19">
        <f>H18+Dt</f>
        <v>0.79999999999999993</v>
      </c>
      <c r="I19">
        <f>I18+Dt*((CA_in-I18)/tau-k*I18^2)</f>
        <v>0.33400855740278385</v>
      </c>
      <c r="J19" s="9"/>
      <c r="K19" s="33" t="s">
        <v>17</v>
      </c>
      <c r="L19" s="6">
        <v>0.85410196624968449</v>
      </c>
      <c r="M19" s="25" t="s">
        <v>14</v>
      </c>
    </row>
    <row r="20" spans="1:13" ht="18.75">
      <c r="A20" s="9"/>
      <c r="B20" s="9"/>
      <c r="C20" s="9"/>
      <c r="D20" s="9"/>
      <c r="E20" s="9"/>
      <c r="F20" s="9"/>
      <c r="G20" s="9"/>
      <c r="H20">
        <f>H19+Dt</f>
        <v>0.89999999999999991</v>
      </c>
      <c r="I20">
        <f>I19+Dt*((CA_in-I19)/tau-k*I19^2)</f>
        <v>0.36619251236846179</v>
      </c>
      <c r="J20" s="9"/>
      <c r="K20" s="34" t="s">
        <v>19</v>
      </c>
      <c r="L20" s="28">
        <f>(CA_in-L19)/tau-k*L19^2</f>
        <v>0</v>
      </c>
      <c r="M20" s="29" t="s">
        <v>20</v>
      </c>
    </row>
    <row r="21" spans="1:13">
      <c r="A21" s="9"/>
      <c r="B21" s="8"/>
      <c r="C21" s="8"/>
      <c r="D21" s="9"/>
      <c r="E21" s="9"/>
      <c r="F21" s="9"/>
      <c r="G21" s="9"/>
      <c r="H21">
        <f>H20+Dt</f>
        <v>0.99999999999999989</v>
      </c>
      <c r="I21">
        <f>I20+Dt*((CA_in-I20)/tau-k*I20^2)</f>
        <v>0.39654191718889142</v>
      </c>
      <c r="J21" s="9"/>
      <c r="K21" s="9"/>
    </row>
    <row r="22" spans="1:13" ht="15.75" customHeight="1">
      <c r="A22" s="9"/>
      <c r="B22" s="17"/>
      <c r="C22" s="17"/>
      <c r="D22" s="9"/>
      <c r="E22" s="7"/>
      <c r="F22" s="9"/>
      <c r="G22" s="9"/>
      <c r="H22">
        <f>H21+Dt</f>
        <v>1.0999999999999999</v>
      </c>
      <c r="I22">
        <f>I21+Dt*((CA_in-I21)/tau-k*I21^2)</f>
        <v>0.42514236640856845</v>
      </c>
      <c r="J22" s="9"/>
      <c r="K22" s="36" t="s">
        <v>21</v>
      </c>
      <c r="L22" s="37"/>
      <c r="M22" s="38"/>
    </row>
    <row r="23" spans="1:13">
      <c r="A23" s="9"/>
      <c r="B23" s="8"/>
      <c r="C23" s="8"/>
      <c r="D23" s="9"/>
      <c r="E23" s="9"/>
      <c r="F23" s="9"/>
      <c r="G23" s="9"/>
      <c r="H23">
        <f>H22+Dt</f>
        <v>1.2</v>
      </c>
      <c r="I23">
        <f>I22+Dt*((CA_in-I22)/tau-k*I22^2)</f>
        <v>0.45207778777098523</v>
      </c>
      <c r="J23" s="9"/>
      <c r="K23" s="39"/>
      <c r="L23" s="35"/>
      <c r="M23" s="40"/>
    </row>
    <row r="24" spans="1:13">
      <c r="A24" s="9"/>
      <c r="B24" s="8"/>
      <c r="C24" s="8"/>
      <c r="D24" s="9"/>
      <c r="E24" s="9"/>
      <c r="F24" s="9"/>
      <c r="G24" s="9"/>
      <c r="H24">
        <f>H23+Dt</f>
        <v>1.3</v>
      </c>
      <c r="I24">
        <f>I23+Dt*((CA_in-I23)/tau-k*I23^2)</f>
        <v>0.47743015512047687</v>
      </c>
      <c r="J24" s="9"/>
      <c r="K24" s="39"/>
      <c r="L24" s="35"/>
      <c r="M24" s="40"/>
    </row>
    <row r="25" spans="1:13">
      <c r="A25" s="9"/>
      <c r="B25" s="8"/>
      <c r="C25" s="8"/>
      <c r="D25" s="9"/>
      <c r="E25" s="9"/>
      <c r="F25" s="9"/>
      <c r="G25" s="9"/>
      <c r="H25">
        <f>H24+Dt</f>
        <v>1.4000000000000001</v>
      </c>
      <c r="I25">
        <f>I24+Dt*((CA_in-I24)/tau-k*I24^2)</f>
        <v>0.50127925183426936</v>
      </c>
      <c r="J25" s="9"/>
      <c r="K25" s="39"/>
      <c r="L25" s="35"/>
      <c r="M25" s="40"/>
    </row>
    <row r="26" spans="1:13">
      <c r="A26" s="9"/>
      <c r="B26" s="8"/>
      <c r="C26" s="8"/>
      <c r="D26" s="9"/>
      <c r="E26" s="9"/>
      <c r="F26" s="9"/>
      <c r="G26" s="9"/>
      <c r="H26">
        <f>H25+Dt</f>
        <v>1.5000000000000002</v>
      </c>
      <c r="I26">
        <f>I25+Dt*((CA_in-I25)/tau-k*I25^2)</f>
        <v>0.52370248035936062</v>
      </c>
      <c r="J26" s="9"/>
      <c r="K26" s="39"/>
      <c r="L26" s="35"/>
      <c r="M26" s="40"/>
    </row>
    <row r="27" spans="1:13">
      <c r="A27" s="9"/>
      <c r="B27" s="8"/>
      <c r="C27" s="8"/>
      <c r="D27" s="9"/>
      <c r="E27" s="9"/>
      <c r="F27" s="9"/>
      <c r="G27" s="9"/>
      <c r="H27">
        <f>H26+Dt</f>
        <v>1.6000000000000003</v>
      </c>
      <c r="I27">
        <f>I26+Dt*((CA_in-I26)/tau-k*I26^2)</f>
        <v>0.54477471346204709</v>
      </c>
      <c r="J27" s="9"/>
      <c r="K27" s="41"/>
      <c r="L27" s="42"/>
      <c r="M27" s="43"/>
    </row>
    <row r="28" spans="1:13">
      <c r="A28" s="9"/>
      <c r="B28" s="8"/>
      <c r="C28" s="8"/>
      <c r="D28" s="9"/>
      <c r="E28" s="9"/>
      <c r="F28" s="9"/>
      <c r="G28" s="9"/>
      <c r="H28">
        <f>H27+Dt</f>
        <v>1.7000000000000004</v>
      </c>
      <c r="I28">
        <f>I27+Dt*((CA_in-I27)/tau-k*I27^2)</f>
        <v>0.56456818290466815</v>
      </c>
      <c r="J28" s="9"/>
      <c r="K28" s="9"/>
    </row>
    <row r="29" spans="1:13">
      <c r="A29" s="9"/>
      <c r="B29" s="8"/>
      <c r="C29" s="8"/>
      <c r="D29" s="9"/>
      <c r="E29" s="9"/>
      <c r="F29" s="9"/>
      <c r="G29" s="9"/>
      <c r="H29">
        <f>H28+Dt</f>
        <v>1.8000000000000005</v>
      </c>
      <c r="I29">
        <f>I28+Dt*((CA_in-I28)/tau-k*I28^2)</f>
        <v>0.58315240142795199</v>
      </c>
      <c r="J29" s="9"/>
      <c r="K29" s="9"/>
    </row>
    <row r="30" spans="1:13">
      <c r="A30" s="9"/>
      <c r="B30" s="8"/>
      <c r="C30" s="8"/>
      <c r="D30" s="9"/>
      <c r="E30" s="9"/>
      <c r="F30" s="9"/>
      <c r="G30" s="9"/>
      <c r="H30">
        <f>H29+Dt</f>
        <v>1.9000000000000006</v>
      </c>
      <c r="I30">
        <f>I29+Dt*((CA_in-I29)/tau-k*I29^2)</f>
        <v>0.6005941141236425</v>
      </c>
      <c r="J30" s="9"/>
      <c r="K30" s="9"/>
    </row>
    <row r="31" spans="1:13">
      <c r="A31" s="9"/>
      <c r="B31" s="8"/>
      <c r="C31" s="8"/>
      <c r="D31" s="9"/>
      <c r="E31" s="9"/>
      <c r="F31" s="9"/>
      <c r="G31" s="9"/>
      <c r="H31">
        <f>H30+Dt</f>
        <v>2.0000000000000004</v>
      </c>
      <c r="I31">
        <f>I30+Dt*((CA_in-I30)/tau-k*I30^2)</f>
        <v>0.61695727551826074</v>
      </c>
      <c r="J31" s="9"/>
      <c r="K31" s="9"/>
    </row>
    <row r="32" spans="1:13">
      <c r="A32" s="9"/>
      <c r="B32" s="8"/>
      <c r="C32" s="8"/>
      <c r="D32" s="9"/>
      <c r="E32" s="9"/>
      <c r="F32" s="9"/>
      <c r="G32" s="9"/>
      <c r="H32">
        <f>H31+Dt</f>
        <v>2.1000000000000005</v>
      </c>
      <c r="I32">
        <f>I31+Dt*((CA_in-I31)/tau-k*I31^2)</f>
        <v>0.63230304894419853</v>
      </c>
      <c r="J32" s="9"/>
      <c r="K32" s="9"/>
    </row>
    <row r="33" spans="1:11">
      <c r="A33" s="9"/>
      <c r="B33" s="8"/>
      <c r="C33" s="8"/>
      <c r="D33" s="9"/>
      <c r="E33" s="9"/>
      <c r="F33" s="9"/>
      <c r="G33" s="9"/>
      <c r="H33">
        <f>H32+Dt</f>
        <v>2.2000000000000006</v>
      </c>
      <c r="I33">
        <f>I32+Dt*((CA_in-I32)/tau-k*I32^2)</f>
        <v>0.64668982503994732</v>
      </c>
      <c r="J33" s="9"/>
      <c r="K33" s="9"/>
    </row>
    <row r="34" spans="1:11">
      <c r="A34" s="9"/>
      <c r="B34" s="8"/>
      <c r="C34" s="8"/>
      <c r="D34" s="9"/>
      <c r="E34" s="9"/>
      <c r="F34" s="9"/>
      <c r="G34" s="9"/>
      <c r="H34">
        <f>H33+Dt</f>
        <v>2.3000000000000007</v>
      </c>
      <c r="I34">
        <f>I33+Dt*((CA_in-I33)/tau-k*I33^2)</f>
        <v>0.66017325648984793</v>
      </c>
      <c r="J34" s="9"/>
      <c r="K34" s="9"/>
    </row>
    <row r="35" spans="1:11">
      <c r="A35" s="9"/>
      <c r="B35" s="8"/>
      <c r="C35" s="8"/>
      <c r="D35" s="9"/>
      <c r="E35" s="9"/>
      <c r="F35" s="9"/>
      <c r="G35" s="9"/>
      <c r="H35">
        <f>H34+Dt</f>
        <v>2.4000000000000008</v>
      </c>
      <c r="I35">
        <f>I34+Dt*((CA_in-I34)/tau-k*I34^2)</f>
        <v>0.67280630637951144</v>
      </c>
      <c r="J35" s="9"/>
      <c r="K35" s="9"/>
    </row>
    <row r="36" spans="1:11">
      <c r="A36" s="9"/>
      <c r="B36" s="8"/>
      <c r="C36" s="8"/>
      <c r="D36" s="9"/>
      <c r="E36" s="9"/>
      <c r="F36" s="9"/>
      <c r="G36" s="9"/>
      <c r="H36">
        <f>H35+Dt</f>
        <v>2.5000000000000009</v>
      </c>
      <c r="I36">
        <f>I35+Dt*((CA_in-I35)/tau-k*I35^2)</f>
        <v>0.68463930780149551</v>
      </c>
      <c r="J36" s="9"/>
      <c r="K36" s="9"/>
    </row>
    <row r="37" spans="1:11">
      <c r="A37" s="9"/>
      <c r="B37" s="8"/>
      <c r="C37" s="8"/>
      <c r="D37" s="9"/>
      <c r="E37" s="9"/>
      <c r="F37" s="9"/>
      <c r="G37" s="9"/>
      <c r="H37">
        <f>H36+Dt</f>
        <v>2.600000000000001</v>
      </c>
      <c r="I37">
        <f>I36+Dt*((CA_in-I36)/tau-k*I36^2)</f>
        <v>0.69572003259355164</v>
      </c>
      <c r="J37" s="9"/>
      <c r="K37" s="9"/>
    </row>
    <row r="38" spans="1:11">
      <c r="A38" s="9"/>
      <c r="B38" s="8"/>
      <c r="C38" s="8"/>
      <c r="D38" s="9"/>
      <c r="E38" s="9"/>
      <c r="F38" s="9"/>
      <c r="G38" s="9"/>
      <c r="H38">
        <f>H37+Dt</f>
        <v>2.7000000000000011</v>
      </c>
      <c r="I38">
        <f>I37+Dt*((CA_in-I37)/tau-k*I37^2)</f>
        <v>0.70609376732635432</v>
      </c>
      <c r="J38" s="9"/>
      <c r="K38" s="9"/>
    </row>
    <row r="39" spans="1:11">
      <c r="A39" s="9"/>
      <c r="B39" s="8"/>
      <c r="C39" s="8"/>
      <c r="D39" s="9"/>
      <c r="E39" s="9"/>
      <c r="F39" s="9"/>
      <c r="G39" s="9"/>
      <c r="H39">
        <f>H38+Dt</f>
        <v>2.8000000000000012</v>
      </c>
      <c r="I39">
        <f>I38+Dt*((CA_in-I38)/tau-k*I38^2)</f>
        <v>0.71580339487746536</v>
      </c>
      <c r="J39" s="9"/>
      <c r="K39" s="9"/>
    </row>
    <row r="40" spans="1:11">
      <c r="A40" s="9"/>
      <c r="B40" s="8"/>
      <c r="C40" s="8"/>
      <c r="D40" s="9"/>
      <c r="E40" s="9"/>
      <c r="F40" s="9"/>
      <c r="G40" s="9"/>
      <c r="H40">
        <f>H39+Dt</f>
        <v>2.9000000000000012</v>
      </c>
      <c r="I40">
        <f>I39+Dt*((CA_in-I39)/tau-k*I39^2)</f>
        <v>0.72488948013241106</v>
      </c>
      <c r="J40" s="9"/>
      <c r="K40" s="9"/>
    </row>
    <row r="41" spans="1:11">
      <c r="A41" s="9"/>
      <c r="B41" s="8"/>
      <c r="C41" s="8"/>
      <c r="D41" s="9"/>
      <c r="E41" s="7"/>
      <c r="F41" s="9"/>
      <c r="G41" s="9"/>
      <c r="H41">
        <f>H40+Dt</f>
        <v>3.0000000000000013</v>
      </c>
      <c r="I41">
        <f>I40+Dt*((CA_in-I40)/tau-k*I40^2)</f>
        <v>0.73339035854172419</v>
      </c>
      <c r="J41" s="9"/>
      <c r="K41" s="9"/>
    </row>
    <row r="42" spans="1:11">
      <c r="A42" s="9"/>
      <c r="B42" s="8"/>
      <c r="C42" s="8"/>
      <c r="D42" s="9"/>
      <c r="E42" s="9"/>
      <c r="F42" s="9"/>
      <c r="G42" s="9"/>
      <c r="H42">
        <f>H41+Dt</f>
        <v>3.1000000000000014</v>
      </c>
      <c r="I42">
        <f>I41+Dt*((CA_in-I41)/tau-k*I41^2)</f>
        <v>0.74134222643461833</v>
      </c>
      <c r="J42" s="9"/>
      <c r="K42" s="9"/>
    </row>
    <row r="43" spans="1:11">
      <c r="A43" s="9"/>
      <c r="B43" s="8"/>
      <c r="C43" s="8"/>
      <c r="D43" s="9"/>
      <c r="E43" s="9"/>
      <c r="F43" s="9"/>
      <c r="G43" s="9"/>
      <c r="H43">
        <f>H42+Dt</f>
        <v>3.2000000000000015</v>
      </c>
      <c r="I43">
        <f>I42+Dt*((CA_in-I42)/tau-k*I42^2)</f>
        <v>0.748779232145937</v>
      </c>
      <c r="J43" s="9"/>
      <c r="K43" s="9"/>
    </row>
    <row r="44" spans="1:11">
      <c r="A44" s="9"/>
      <c r="B44" s="8"/>
      <c r="C44" s="8"/>
      <c r="D44" s="9"/>
      <c r="E44" s="18"/>
      <c r="F44" s="9"/>
      <c r="G44" s="9"/>
      <c r="H44">
        <f>H43+Dt</f>
        <v>3.3000000000000016</v>
      </c>
      <c r="I44">
        <f>I43+Dt*((CA_in-I43)/tau-k*I43^2)</f>
        <v>0.75573356715370954</v>
      </c>
      <c r="J44" s="9"/>
      <c r="K44" s="9"/>
    </row>
    <row r="45" spans="1:11">
      <c r="A45" s="9"/>
      <c r="B45" s="8"/>
      <c r="C45" s="8"/>
      <c r="D45" s="9"/>
      <c r="E45" s="9"/>
      <c r="F45" s="9"/>
      <c r="G45" s="9"/>
      <c r="H45">
        <f>H44+Dt</f>
        <v>3.4000000000000017</v>
      </c>
      <c r="I45">
        <f>I44+Dt*((CA_in-I44)/tau-k*I44^2)</f>
        <v>0.76223555655079533</v>
      </c>
      <c r="J45" s="9"/>
      <c r="K45" s="9"/>
    </row>
    <row r="46" spans="1:11">
      <c r="A46" s="9"/>
      <c r="B46" s="8"/>
      <c r="C46" s="8"/>
      <c r="D46" s="9"/>
      <c r="E46" s="9"/>
      <c r="F46" s="9"/>
      <c r="G46" s="9"/>
      <c r="H46">
        <f>H45+Dt</f>
        <v>3.5000000000000018</v>
      </c>
      <c r="I46">
        <f>I45+Dt*((CA_in-I45)/tau-k*I45^2)</f>
        <v>0.76831374828655252</v>
      </c>
      <c r="J46" s="9"/>
      <c r="K46" s="9"/>
    </row>
    <row r="47" spans="1:11">
      <c r="A47" s="9"/>
      <c r="B47" s="8"/>
      <c r="C47" s="8"/>
      <c r="D47" s="9"/>
      <c r="E47" s="9"/>
      <c r="F47" s="9"/>
      <c r="G47" s="9"/>
      <c r="H47">
        <f>H46+Dt</f>
        <v>3.6000000000000019</v>
      </c>
      <c r="I47">
        <f>I46+Dt*((CA_in-I46)/tau-k*I46^2)</f>
        <v>0.77399500071416361</v>
      </c>
      <c r="J47" s="9"/>
      <c r="K47" s="9"/>
    </row>
    <row r="48" spans="1:11">
      <c r="A48" s="9"/>
      <c r="B48" s="8"/>
      <c r="C48" s="8"/>
      <c r="D48" s="9"/>
      <c r="E48" s="18"/>
      <c r="F48" s="9"/>
      <c r="G48" s="9"/>
      <c r="H48">
        <f>H47+Dt</f>
        <v>3.700000000000002</v>
      </c>
      <c r="I48">
        <f>I47+Dt*((CA_in-I47)/tau-k*I47^2)</f>
        <v>0.77930456806715021</v>
      </c>
      <c r="J48" s="9"/>
      <c r="K48" s="9"/>
    </row>
    <row r="49" spans="1:11">
      <c r="A49" s="9"/>
      <c r="B49" s="8"/>
      <c r="C49" s="8"/>
      <c r="D49" s="9"/>
      <c r="E49" s="9"/>
      <c r="F49" s="9"/>
      <c r="G49" s="9"/>
      <c r="H49">
        <f>H48+Dt</f>
        <v>3.800000000000002</v>
      </c>
      <c r="I49">
        <f>I48+Dt*((CA_in-I48)/tau-k*I48^2)</f>
        <v>0.78426618356568945</v>
      </c>
      <c r="J49" s="9"/>
      <c r="K49" s="9"/>
    </row>
    <row r="50" spans="1:11">
      <c r="A50" s="9"/>
      <c r="B50" s="8"/>
      <c r="C50" s="8"/>
      <c r="D50" s="9"/>
      <c r="E50" s="19"/>
      <c r="F50" s="19"/>
      <c r="G50" s="19"/>
      <c r="H50">
        <f>H49+Dt</f>
        <v>3.9000000000000021</v>
      </c>
      <c r="I50">
        <f>I49+Dt*((CA_in-I49)/tau-k*I49^2)</f>
        <v>0.78890213992055802</v>
      </c>
      <c r="J50" s="9"/>
      <c r="K50" s="9"/>
    </row>
    <row r="51" spans="1:11">
      <c r="A51" s="9"/>
      <c r="B51" s="8"/>
      <c r="C51" s="8"/>
      <c r="D51" s="9"/>
      <c r="E51" s="9"/>
      <c r="F51" s="9"/>
      <c r="G51" s="9"/>
      <c r="H51">
        <f>H50+Dt</f>
        <v>4.0000000000000018</v>
      </c>
      <c r="I51">
        <f>I50+Dt*((CA_in-I50)/tau-k*I50^2)</f>
        <v>0.79323336706081782</v>
      </c>
      <c r="J51" s="9"/>
      <c r="K51" s="9"/>
    </row>
    <row r="52" spans="1:11">
      <c r="A52" s="9"/>
      <c r="B52" s="8"/>
      <c r="C52" s="8"/>
      <c r="D52" s="9"/>
      <c r="E52" s="9"/>
      <c r="F52" s="9"/>
      <c r="G52" s="9"/>
      <c r="H52">
        <f>H51+Dt</f>
        <v>4.1000000000000014</v>
      </c>
      <c r="I52">
        <f>I51+Dt*((CA_in-I51)/tau-k*I51^2)</f>
        <v>0.79727950696159056</v>
      </c>
      <c r="J52" s="9"/>
      <c r="K52" s="9"/>
    </row>
    <row r="53" spans="1:11">
      <c r="A53" s="9"/>
      <c r="B53" s="8"/>
      <c r="C53" s="8"/>
      <c r="D53" s="9"/>
      <c r="E53" s="9"/>
      <c r="F53" s="9"/>
      <c r="G53" s="9"/>
      <c r="H53">
        <f>H52+Dt</f>
        <v>4.2000000000000011</v>
      </c>
      <c r="I53">
        <f>I52+Dt*((CA_in-I52)/tau-k*I52^2)</f>
        <v>0.80105898549130183</v>
      </c>
      <c r="J53" s="9"/>
      <c r="K53" s="9"/>
    </row>
    <row r="54" spans="1:11">
      <c r="A54" s="9"/>
      <c r="B54" s="8"/>
      <c r="C54" s="8"/>
      <c r="D54" s="9"/>
      <c r="E54" s="9"/>
      <c r="F54" s="9"/>
      <c r="G54" s="9"/>
      <c r="H54">
        <f>H53+Dt</f>
        <v>4.3000000000000007</v>
      </c>
      <c r="I54">
        <f>I53+Dt*((CA_in-I53)/tau-k*I53^2)</f>
        <v>0.80458908123437323</v>
      </c>
      <c r="J54" s="9"/>
      <c r="K54" s="9"/>
    </row>
    <row r="55" spans="1:11">
      <c r="A55" s="9"/>
      <c r="B55" s="8"/>
      <c r="C55" s="8"/>
      <c r="D55" s="9"/>
      <c r="E55" s="9"/>
      <c r="F55" s="9"/>
      <c r="G55" s="9"/>
      <c r="H55">
        <f>H54+Dt</f>
        <v>4.4000000000000004</v>
      </c>
      <c r="I55">
        <f>I54+Dt*((CA_in-I54)/tau-k*I54^2)</f>
        <v>0.80788599127623884</v>
      </c>
      <c r="J55" s="9"/>
      <c r="K55" s="9"/>
    </row>
    <row r="56" spans="1:11">
      <c r="A56" s="9"/>
      <c r="B56" s="8"/>
      <c r="C56" s="8"/>
      <c r="D56" s="9"/>
      <c r="E56" s="9"/>
      <c r="F56" s="9"/>
      <c r="G56" s="9"/>
      <c r="H56">
        <f>H55+Dt</f>
        <v>4.5</v>
      </c>
      <c r="I56">
        <f>I55+Dt*((CA_in-I55)/tau-k*I55^2)</f>
        <v>0.81096489396342297</v>
      </c>
      <c r="J56" s="9"/>
      <c r="K56" s="9"/>
    </row>
    <row r="57" spans="1:11">
      <c r="A57" s="9"/>
      <c r="B57" s="8"/>
      <c r="C57" s="8"/>
      <c r="D57" s="9"/>
      <c r="E57" s="9"/>
      <c r="F57" s="9"/>
      <c r="G57" s="9"/>
      <c r="H57">
        <f>H56+Dt</f>
        <v>4.5999999999999996</v>
      </c>
      <c r="I57">
        <f>I56+Dt*((CA_in-I56)/tau-k*I56^2)</f>
        <v>0.81384000867284079</v>
      </c>
      <c r="J57" s="9"/>
      <c r="K57" s="9"/>
    </row>
    <row r="58" spans="1:11">
      <c r="A58" s="9"/>
      <c r="B58" s="8"/>
      <c r="C58" s="8"/>
      <c r="D58" s="9"/>
      <c r="E58" s="9"/>
      <c r="F58" s="9"/>
      <c r="G58" s="9"/>
      <c r="H58">
        <f>H57+Dt</f>
        <v>4.6999999999999993</v>
      </c>
      <c r="I58">
        <f>I57+Dt*((CA_in-I57)/tau-k*I57^2)</f>
        <v>0.81652465264203267</v>
      </c>
      <c r="J58" s="9"/>
      <c r="K58" s="9"/>
    </row>
    <row r="59" spans="1:11">
      <c r="A59" s="9"/>
      <c r="B59" s="8"/>
      <c r="C59" s="8"/>
      <c r="D59" s="9"/>
      <c r="E59" s="9"/>
      <c r="F59" s="9"/>
      <c r="G59" s="9"/>
      <c r="H59">
        <f>H58+Dt</f>
        <v>4.7999999999999989</v>
      </c>
      <c r="I59">
        <f>I58+Dt*((CA_in-I58)/tau-k*I58^2)</f>
        <v>0.81903129492620907</v>
      </c>
      <c r="J59" s="9"/>
      <c r="K59" s="9"/>
    </row>
    <row r="60" spans="1:11">
      <c r="A60" s="9"/>
      <c r="B60" s="8"/>
      <c r="C60" s="8"/>
      <c r="D60" s="9"/>
      <c r="E60" s="9"/>
      <c r="F60" s="9"/>
      <c r="G60" s="9"/>
      <c r="H60">
        <f>H59+Dt</f>
        <v>4.8999999999999986</v>
      </c>
      <c r="I60">
        <f>I59+Dt*((CA_in-I59)/tau-k*I59^2)</f>
        <v>0.82137160755921357</v>
      </c>
      <c r="J60" s="9"/>
      <c r="K60" s="9"/>
    </row>
    <row r="61" spans="1:11">
      <c r="A61" s="9"/>
      <c r="B61" s="8"/>
      <c r="C61" s="8"/>
      <c r="D61" s="9"/>
      <c r="E61" s="9"/>
      <c r="F61" s="9"/>
      <c r="G61" s="9"/>
      <c r="H61">
        <f>H60+Dt</f>
        <v>4.9999999999999982</v>
      </c>
      <c r="I61">
        <f>I60+Dt*((CA_in-I60)/tau-k*I60^2)</f>
        <v>0.82355651400420882</v>
      </c>
      <c r="J61" s="9"/>
      <c r="K61" s="9"/>
    </row>
    <row r="62" spans="1:11">
      <c r="A62" s="9"/>
      <c r="B62" s="8"/>
      <c r="C62" s="8"/>
      <c r="D62" s="9"/>
      <c r="E62" s="9"/>
      <c r="F62" s="9"/>
      <c r="G62" s="9"/>
      <c r="H62">
        <f>H61+Dt</f>
        <v>5.0999999999999979</v>
      </c>
      <c r="I62">
        <f>I61+Dt*((CA_in-I61)/tau-k*I61^2)</f>
        <v>0.82559623498641077</v>
      </c>
      <c r="J62" s="9"/>
      <c r="K62" s="9"/>
    </row>
    <row r="63" spans="1:11">
      <c r="A63" s="9"/>
      <c r="B63" s="8"/>
      <c r="C63" s="8"/>
      <c r="D63" s="9"/>
      <c r="E63" s="9"/>
      <c r="F63" s="9"/>
      <c r="G63" s="9"/>
      <c r="H63">
        <f>H62+Dt</f>
        <v>5.1999999999999975</v>
      </c>
      <c r="I63">
        <f>I62+Dt*((CA_in-I62)/tau-k*I62^2)</f>
        <v>0.82750033180485283</v>
      </c>
      <c r="J63" s="9"/>
      <c r="K63" s="9"/>
    </row>
    <row r="64" spans="1:11">
      <c r="A64" s="9"/>
      <c r="B64" s="8"/>
      <c r="C64" s="8"/>
      <c r="D64" s="9"/>
      <c r="E64" s="9"/>
      <c r="F64" s="9"/>
      <c r="G64" s="9"/>
      <c r="H64">
        <f>H63+Dt</f>
        <v>5.2999999999999972</v>
      </c>
      <c r="I64">
        <f>I63+Dt*((CA_in-I63)/tau-k*I63^2)</f>
        <v>0.82927774722323877</v>
      </c>
      <c r="J64" s="9"/>
      <c r="K64" s="9"/>
    </row>
    <row r="65" spans="1:11">
      <c r="A65" s="9"/>
      <c r="B65" s="8"/>
      <c r="C65" s="8"/>
      <c r="D65" s="9"/>
      <c r="E65" s="9"/>
      <c r="F65" s="9"/>
      <c r="G65" s="9"/>
      <c r="H65">
        <f>H64+Dt</f>
        <v>5.3999999999999968</v>
      </c>
      <c r="I65">
        <f>I64+Dt*((CA_in-I64)/tau-k*I64^2)</f>
        <v>0.83093684404168033</v>
      </c>
      <c r="J65" s="9"/>
      <c r="K65" s="9"/>
    </row>
    <row r="66" spans="1:11">
      <c r="A66" s="9"/>
      <c r="B66" s="8"/>
      <c r="C66" s="8"/>
      <c r="D66" s="9"/>
      <c r="E66" s="9"/>
      <c r="F66" s="9"/>
      <c r="G66" s="9"/>
      <c r="H66">
        <f>H65+Dt</f>
        <v>5.4999999999999964</v>
      </c>
      <c r="I66">
        <f>I65+Dt*((CA_in-I65)/tau-k*I65^2)</f>
        <v>0.83248544145173686</v>
      </c>
      <c r="J66" s="9"/>
      <c r="K66" s="9"/>
    </row>
    <row r="67" spans="1:11">
      <c r="A67" s="9"/>
      <c r="B67" s="8"/>
      <c r="C67" s="8"/>
      <c r="D67" s="9"/>
      <c r="E67" s="9"/>
      <c r="F67" s="9"/>
      <c r="G67" s="9"/>
      <c r="H67">
        <f>H66+Dt</f>
        <v>5.5999999999999961</v>
      </c>
      <c r="I67">
        <f>I66+Dt*((CA_in-I66)/tau-k*I66^2)</f>
        <v>0.83393084927685912</v>
      </c>
      <c r="J67" s="9"/>
      <c r="K67" s="9"/>
    </row>
    <row r="68" spans="1:11">
      <c r="A68" s="9"/>
      <c r="B68" s="8"/>
      <c r="C68" s="8"/>
      <c r="D68" s="9"/>
      <c r="E68" s="9"/>
      <c r="F68" s="9"/>
      <c r="G68" s="9"/>
      <c r="H68">
        <f>H67+Dt</f>
        <v>5.6999999999999957</v>
      </c>
      <c r="I68">
        <f>I67+Dt*((CA_in-I67)/tau-k*I67^2)</f>
        <v>0.83527990019925991</v>
      </c>
      <c r="J68" s="9"/>
      <c r="K68" s="9"/>
    </row>
    <row r="69" spans="1:11">
      <c r="A69" s="9"/>
      <c r="B69" s="8"/>
      <c r="C69" s="8"/>
      <c r="D69" s="9"/>
      <c r="E69" s="9"/>
      <c r="F69" s="9"/>
      <c r="G69" s="9"/>
      <c r="H69">
        <f>H68+Dt</f>
        <v>5.7999999999999954</v>
      </c>
      <c r="I69">
        <f>I68+Dt*((CA_in-I68)/tau-k*I68^2)</f>
        <v>0.83653898007252803</v>
      </c>
      <c r="J69" s="9"/>
      <c r="K69" s="9"/>
    </row>
    <row r="70" spans="1:11">
      <c r="A70" s="9"/>
      <c r="B70" s="8"/>
      <c r="C70" s="8"/>
      <c r="D70" s="9"/>
      <c r="E70" s="9"/>
      <c r="F70" s="9"/>
      <c r="G70" s="9"/>
      <c r="H70">
        <f>H69+Dt</f>
        <v>5.899999999999995</v>
      </c>
      <c r="I70">
        <f>I69+Dt*((CA_in-I69)/tau-k*I69^2)</f>
        <v>0.83771405641709373</v>
      </c>
      <c r="J70" s="9"/>
      <c r="K70" s="9"/>
    </row>
    <row r="71" spans="1:11">
      <c r="A71" s="9"/>
      <c r="B71" s="8"/>
      <c r="C71" s="8"/>
      <c r="D71" s="9"/>
      <c r="E71" s="9"/>
      <c r="F71" s="9"/>
      <c r="G71" s="9"/>
      <c r="H71">
        <f>H70+Dt</f>
        <v>5.9999999999999947</v>
      </c>
      <c r="I71">
        <f>I70+Dt*((CA_in-I70)/tau-k*I70^2)</f>
        <v>0.83881070519305123</v>
      </c>
      <c r="J71" s="9"/>
      <c r="K71" s="9"/>
    </row>
    <row r="72" spans="1:11">
      <c r="A72" s="9"/>
      <c r="B72" s="8"/>
      <c r="C72" s="8"/>
      <c r="D72" s="9"/>
      <c r="E72" s="9"/>
      <c r="F72" s="9"/>
      <c r="G72" s="9"/>
      <c r="H72">
        <f>H71+Dt</f>
        <v>6.0999999999999943</v>
      </c>
      <c r="I72">
        <f>I71+Dt*((CA_in-I71)/tau-k*I71^2)</f>
        <v>0.83983413594193401</v>
      </c>
      <c r="J72" s="9"/>
      <c r="K72" s="9"/>
    </row>
    <row r="73" spans="1:11">
      <c r="A73" s="9"/>
      <c r="B73" s="8"/>
      <c r="C73" s="8"/>
      <c r="D73" s="9"/>
      <c r="E73" s="9"/>
      <c r="F73" s="9"/>
      <c r="G73" s="9"/>
      <c r="H73">
        <f>H72+Dt</f>
        <v>6.199999999999994</v>
      </c>
      <c r="I73">
        <f>I72+Dt*((CA_in-I72)/tau-k*I72^2)</f>
        <v>0.84078921538590401</v>
      </c>
      <c r="J73" s="9"/>
      <c r="K73" s="9"/>
    </row>
    <row r="74" spans="1:11">
      <c r="A74" s="9"/>
      <c r="B74" s="8"/>
      <c r="C74" s="8"/>
      <c r="D74" s="9"/>
      <c r="E74" s="9"/>
      <c r="F74" s="9"/>
      <c r="G74" s="9"/>
      <c r="H74">
        <f>H73+Dt</f>
        <v>6.2999999999999936</v>
      </c>
      <c r="I74">
        <f>I73+Dt*((CA_in-I73)/tau-k*I73^2)</f>
        <v>0.84168048956951635</v>
      </c>
      <c r="J74" s="9"/>
      <c r="K74" s="9"/>
    </row>
    <row r="75" spans="1:11">
      <c r="A75" s="9"/>
      <c r="B75" s="8"/>
      <c r="C75" s="8"/>
      <c r="D75" s="9"/>
      <c r="E75" s="9"/>
      <c r="F75" s="9"/>
      <c r="G75" s="9"/>
      <c r="H75">
        <f>H74+Dt</f>
        <v>6.3999999999999932</v>
      </c>
      <c r="I75">
        <f>I74+Dt*((CA_in-I74)/tau-k*I74^2)</f>
        <v>0.84251220462582077</v>
      </c>
      <c r="J75" s="9"/>
      <c r="K75" s="9"/>
    </row>
    <row r="76" spans="1:11">
      <c r="A76" s="9"/>
      <c r="B76" s="8"/>
      <c r="C76" s="8"/>
      <c r="D76" s="9"/>
      <c r="E76" s="9"/>
      <c r="F76" s="9"/>
      <c r="G76" s="9"/>
      <c r="H76">
        <f>H75+Dt</f>
        <v>6.4999999999999929</v>
      </c>
      <c r="I76">
        <f>I75+Dt*((CA_in-I75)/tau-k*I75^2)</f>
        <v>0.84328832624509509</v>
      </c>
      <c r="J76" s="9"/>
      <c r="K76" s="9"/>
    </row>
    <row r="77" spans="1:11">
      <c r="A77" s="9"/>
      <c r="B77" s="8"/>
      <c r="C77" s="8"/>
      <c r="D77" s="9"/>
      <c r="E77" s="9"/>
      <c r="F77" s="9"/>
      <c r="G77" s="9"/>
      <c r="H77">
        <f>H76+Dt</f>
        <v>6.5999999999999925</v>
      </c>
      <c r="I77">
        <f>I76+Dt*((CA_in-I76)/tau-k*I76^2)</f>
        <v>0.84401255792102781</v>
      </c>
      <c r="J77" s="9"/>
      <c r="K77" s="9"/>
    </row>
    <row r="78" spans="1:11">
      <c r="A78" s="9"/>
      <c r="B78" s="8"/>
      <c r="C78" s="8"/>
      <c r="D78" s="9"/>
      <c r="E78" s="9"/>
      <c r="F78" s="9"/>
      <c r="G78" s="9"/>
      <c r="H78">
        <f>H77+Dt</f>
        <v>6.6999999999999922</v>
      </c>
      <c r="I78">
        <f>I77+Dt*((CA_in-I77)/tau-k*I77^2)</f>
        <v>0.84468835804569242</v>
      </c>
      <c r="J78" s="9"/>
      <c r="K78" s="9"/>
    </row>
    <row r="79" spans="1:11">
      <c r="A79" s="9"/>
      <c r="B79" s="8"/>
      <c r="C79" s="8"/>
      <c r="D79" s="9"/>
      <c r="E79" s="9"/>
      <c r="F79" s="9"/>
      <c r="G79" s="9"/>
      <c r="H79">
        <f>H78+Dt</f>
        <v>6.7999999999999918</v>
      </c>
      <c r="I79">
        <f>I78+Dt*((CA_in-I78)/tau-k*I78^2)</f>
        <v>0.84531895592122852</v>
      </c>
      <c r="J79" s="9"/>
      <c r="K79" s="9"/>
    </row>
    <row r="80" spans="1:11">
      <c r="A80" s="9"/>
      <c r="B80" s="8"/>
      <c r="C80" s="8"/>
      <c r="D80" s="9"/>
      <c r="E80" s="9"/>
      <c r="F80" s="9"/>
      <c r="G80" s="9"/>
      <c r="H80">
        <f>H79+Dt</f>
        <v>6.8999999999999915</v>
      </c>
      <c r="I80">
        <f>I79+Dt*((CA_in-I79)/tau-k*I79^2)</f>
        <v>0.84590736675276956</v>
      </c>
      <c r="J80" s="9"/>
      <c r="K80" s="9"/>
    </row>
    <row r="81" spans="1:11">
      <c r="A81" s="9"/>
      <c r="B81" s="8"/>
      <c r="C81" s="8"/>
      <c r="D81" s="9"/>
      <c r="E81" s="9"/>
      <c r="F81" s="9"/>
      <c r="G81" s="9"/>
      <c r="H81">
        <f>H80+Dt</f>
        <v>6.9999999999999911</v>
      </c>
      <c r="I81">
        <f>I80+Dt*((CA_in-I80)/tau-k*I80^2)</f>
        <v>0.84645640568386504</v>
      </c>
      <c r="J81" s="9"/>
      <c r="K81" s="9"/>
    </row>
    <row r="82" spans="1:11">
      <c r="A82" s="9"/>
      <c r="B82" s="8"/>
      <c r="C82" s="8"/>
      <c r="D82" s="9"/>
      <c r="E82" s="9"/>
      <c r="F82" s="9"/>
      <c r="G82" s="9"/>
      <c r="H82">
        <f>H81+Dt</f>
        <v>7.0999999999999908</v>
      </c>
      <c r="I82">
        <f>I81+Dt*((CA_in-I81)/tau-k*I81^2)</f>
        <v>0.84696870093243937</v>
      </c>
      <c r="J82" s="9"/>
      <c r="K82" s="9"/>
    </row>
    <row r="83" spans="1:11">
      <c r="A83" s="9"/>
      <c r="B83" s="8"/>
      <c r="C83" s="8"/>
      <c r="D83" s="9"/>
      <c r="E83" s="9"/>
      <c r="F83" s="9"/>
      <c r="G83" s="9"/>
      <c r="H83">
        <f>H82+Dt</f>
        <v>7.1999999999999904</v>
      </c>
      <c r="I83">
        <f>I82+Dt*((CA_in-I82)/tau-k*I82^2)</f>
        <v>0.84744670608222561</v>
      </c>
      <c r="J83" s="9"/>
      <c r="K83" s="9"/>
    </row>
    <row r="84" spans="1:11">
      <c r="A84" s="9"/>
      <c r="B84" s="8"/>
      <c r="C84" s="8"/>
      <c r="D84" s="9"/>
      <c r="E84" s="9"/>
      <c r="F84" s="9"/>
      <c r="G84" s="9"/>
      <c r="H84">
        <f>H83+Dt</f>
        <v>7.2999999999999901</v>
      </c>
      <c r="I84">
        <f>I83+Dt*((CA_in-I83)/tau-k*I83^2)</f>
        <v>0.84789271158161816</v>
      </c>
      <c r="J84" s="9"/>
      <c r="K84" s="9"/>
    </row>
    <row r="85" spans="1:11">
      <c r="A85" s="9"/>
      <c r="B85" s="8"/>
      <c r="C85" s="8"/>
      <c r="D85" s="9"/>
      <c r="E85" s="9"/>
      <c r="F85" s="9"/>
      <c r="G85" s="9"/>
      <c r="H85">
        <f>H84+Dt</f>
        <v>7.3999999999999897</v>
      </c>
      <c r="I85">
        <f>I84+Dt*((CA_in-I84)/tau-k*I84^2)</f>
        <v>0.84830885549900492</v>
      </c>
      <c r="J85" s="9"/>
      <c r="K85" s="9"/>
    </row>
    <row r="86" spans="1:11">
      <c r="A86" s="9"/>
      <c r="B86" s="8"/>
      <c r="C86" s="8"/>
      <c r="D86" s="9"/>
      <c r="E86" s="9"/>
      <c r="F86" s="9"/>
      <c r="G86" s="9"/>
      <c r="H86">
        <f>H85+Dt</f>
        <v>7.4999999999999893</v>
      </c>
      <c r="I86">
        <f>I85+Dt*((CA_in-I85)/tau-k*I85^2)</f>
        <v>0.8486971335808744</v>
      </c>
      <c r="J86" s="9"/>
      <c r="K86" s="9"/>
    </row>
    <row r="87" spans="1:11">
      <c r="A87" s="9"/>
      <c r="B87" s="8"/>
      <c r="C87" s="8"/>
      <c r="D87" s="9"/>
      <c r="E87" s="9"/>
      <c r="F87" s="9"/>
      <c r="G87" s="9"/>
      <c r="H87">
        <f>H86+Dt</f>
        <v>7.599999999999989</v>
      </c>
      <c r="I87">
        <f>I86+Dt*((CA_in-I86)/tau-k*I86^2)</f>
        <v>0.84905940865634677</v>
      </c>
      <c r="J87" s="9"/>
      <c r="K87" s="9"/>
    </row>
    <row r="88" spans="1:11">
      <c r="A88" s="9"/>
      <c r="B88" s="8"/>
      <c r="C88" s="8"/>
      <c r="D88" s="9"/>
      <c r="E88" s="9"/>
      <c r="F88" s="9"/>
      <c r="G88" s="9"/>
      <c r="H88">
        <f>H87+Dt</f>
        <v>7.6999999999999886</v>
      </c>
      <c r="I88">
        <f>I87+Dt*((CA_in-I87)/tau-k*I87^2)</f>
        <v>0.84939741942925073</v>
      </c>
      <c r="J88" s="9"/>
      <c r="K88" s="9"/>
    </row>
    <row r="89" spans="1:11">
      <c r="A89" s="9"/>
      <c r="B89" s="8"/>
      <c r="C89" s="8"/>
      <c r="D89" s="9"/>
      <c r="E89" s="9"/>
      <c r="F89" s="9"/>
      <c r="G89" s="9"/>
      <c r="H89">
        <f>H88+Dt</f>
        <v>7.7999999999999883</v>
      </c>
      <c r="I89">
        <f>I88+Dt*((CA_in-I88)/tau-k*I88^2)</f>
        <v>0.8497127886964575</v>
      </c>
      <c r="J89" s="9"/>
      <c r="K89" s="9"/>
    </row>
    <row r="90" spans="1:11">
      <c r="A90" s="9"/>
      <c r="B90" s="8"/>
      <c r="C90" s="8"/>
      <c r="D90" s="9"/>
      <c r="E90" s="9"/>
      <c r="F90" s="9"/>
      <c r="G90" s="9"/>
      <c r="H90">
        <f>H89+Dt</f>
        <v>7.8999999999999879</v>
      </c>
      <c r="I90">
        <f>I89+Dt*((CA_in-I89)/tau-k*I89^2)</f>
        <v>0.85000703102889152</v>
      </c>
      <c r="J90" s="9"/>
      <c r="K90" s="9"/>
    </row>
    <row r="91" spans="1:11">
      <c r="A91" s="9"/>
      <c r="B91" s="8"/>
      <c r="C91" s="8"/>
      <c r="D91" s="9"/>
      <c r="E91" s="9"/>
      <c r="F91" s="9"/>
      <c r="G91" s="9"/>
      <c r="H91">
        <f>H90+Dt</f>
        <v>7.9999999999999876</v>
      </c>
      <c r="I91">
        <f>I90+Dt*((CA_in-I90)/tau-k*I90^2)</f>
        <v>0.85028155994946142</v>
      </c>
      <c r="J91" s="9"/>
      <c r="K91" s="9"/>
    </row>
    <row r="92" spans="1:11">
      <c r="A92" s="9"/>
      <c r="B92" s="8"/>
      <c r="C92" s="8"/>
      <c r="D92" s="9"/>
      <c r="E92" s="9"/>
      <c r="F92" s="9"/>
      <c r="G92" s="9"/>
      <c r="H92">
        <f>H91+Dt</f>
        <v>8.0999999999999872</v>
      </c>
      <c r="I92">
        <f>I91+Dt*((CA_in-I91)/tau-k*I91^2)</f>
        <v>0.85053769464008744</v>
      </c>
      <c r="J92" s="9"/>
      <c r="K92" s="9"/>
    </row>
    <row r="93" spans="1:11">
      <c r="A93" s="9"/>
      <c r="B93" s="8"/>
      <c r="C93" s="8"/>
      <c r="D93" s="9"/>
      <c r="E93" s="9"/>
      <c r="F93" s="9"/>
      <c r="G93" s="9"/>
      <c r="H93">
        <f>H92+Dt</f>
        <v>8.1999999999999869</v>
      </c>
      <c r="I93">
        <f>I92+Dt*((CA_in-I92)/tau-k*I92^2)</f>
        <v>0.85077666620804637</v>
      </c>
      <c r="J93" s="9"/>
      <c r="K93" s="9"/>
    </row>
    <row r="94" spans="1:11">
      <c r="A94" s="9"/>
      <c r="B94" s="8"/>
      <c r="C94" s="8"/>
      <c r="D94" s="9"/>
      <c r="E94" s="9"/>
      <c r="F94" s="9"/>
      <c r="G94" s="9"/>
      <c r="H94">
        <f>H93+Dt</f>
        <v>8.2999999999999865</v>
      </c>
      <c r="I94">
        <f>I93+Dt*((CA_in-I93)/tau-k*I93^2)</f>
        <v>0.85099962354000325</v>
      </c>
      <c r="J94" s="9"/>
      <c r="K94" s="9"/>
    </row>
    <row r="95" spans="1:11">
      <c r="A95" s="9"/>
      <c r="B95" s="8"/>
      <c r="C95" s="8"/>
      <c r="D95" s="9"/>
      <c r="E95" s="9"/>
      <c r="F95" s="9"/>
      <c r="G95" s="9"/>
      <c r="H95">
        <f>H94+Dt</f>
        <v>8.3999999999999861</v>
      </c>
      <c r="I95">
        <f>I94+Dt*((CA_in-I94)/tau-k*I94^2)</f>
        <v>0.85120763877035077</v>
      </c>
      <c r="J95" s="9"/>
      <c r="K95" s="9"/>
    </row>
    <row r="96" spans="1:11">
      <c r="A96" s="9"/>
      <c r="B96" s="8"/>
      <c r="C96" s="8"/>
      <c r="D96" s="9"/>
      <c r="E96" s="9"/>
      <c r="F96" s="9"/>
      <c r="G96" s="9"/>
      <c r="H96">
        <f>H95+Dt</f>
        <v>8.4999999999999858</v>
      </c>
      <c r="I96">
        <f>I95+Dt*((CA_in-I95)/tau-k*I95^2)</f>
        <v>0.85140171238882323</v>
      </c>
      <c r="J96" s="9"/>
      <c r="K96" s="9"/>
    </row>
    <row r="97" spans="1:11">
      <c r="A97" s="9"/>
      <c r="B97" s="8"/>
      <c r="C97" s="8"/>
      <c r="D97" s="9"/>
      <c r="E97" s="9"/>
      <c r="F97" s="9"/>
      <c r="G97" s="9"/>
      <c r="H97">
        <f>H96+Dt</f>
        <v>8.5999999999999854</v>
      </c>
      <c r="I97">
        <f>I96+Dt*((CA_in-I96)/tau-k*I96^2)</f>
        <v>0.85158277801079585</v>
      </c>
      <c r="J97" s="9"/>
      <c r="K97" s="9"/>
    </row>
    <row r="98" spans="1:11">
      <c r="A98" s="9"/>
      <c r="B98" s="8"/>
      <c r="C98" s="8"/>
      <c r="D98" s="9"/>
      <c r="E98" s="9"/>
      <c r="F98" s="9"/>
      <c r="G98" s="9"/>
      <c r="H98">
        <f>H97+Dt</f>
        <v>8.6999999999999851</v>
      </c>
      <c r="I98">
        <f>I97+Dt*((CA_in-I97)/tau-k*I97^2)</f>
        <v>0.85175170683221024</v>
      </c>
      <c r="J98" s="9"/>
      <c r="K98" s="9"/>
    </row>
    <row r="99" spans="1:11">
      <c r="A99" s="9"/>
      <c r="B99" s="8"/>
      <c r="C99" s="8"/>
      <c r="D99" s="9"/>
      <c r="E99" s="9"/>
      <c r="F99" s="9"/>
      <c r="G99" s="9"/>
      <c r="H99">
        <f>H98+Dt</f>
        <v>8.7999999999999847</v>
      </c>
      <c r="I99">
        <f>I98+Dt*((CA_in-I98)/tau-k*I98^2)</f>
        <v>0.85190931178968388</v>
      </c>
      <c r="J99" s="9"/>
      <c r="K99" s="9"/>
    </row>
    <row r="100" spans="1:11">
      <c r="A100" s="9"/>
      <c r="B100" s="8"/>
      <c r="C100" s="8"/>
      <c r="D100" s="9"/>
      <c r="E100" s="9"/>
      <c r="F100" s="9"/>
      <c r="G100" s="9"/>
      <c r="H100">
        <f>H99+Dt</f>
        <v>8.8999999999999844</v>
      </c>
      <c r="I100">
        <f>I99+Dt*((CA_in-I99)/tau-k*I99^2)</f>
        <v>0.85205635144505998</v>
      </c>
      <c r="J100" s="9"/>
      <c r="K100" s="9"/>
    </row>
    <row r="101" spans="1:11">
      <c r="A101" s="9"/>
      <c r="B101" s="8"/>
      <c r="C101" s="8"/>
      <c r="D101" s="9"/>
      <c r="E101" s="9"/>
      <c r="F101" s="9"/>
      <c r="G101" s="9"/>
      <c r="H101">
        <f>H100+Dt</f>
        <v>8.999999999999984</v>
      </c>
      <c r="I101">
        <f>I100+Dt*((CA_in-I100)/tau-k*I100^2)</f>
        <v>0.85219353361242833</v>
      </c>
      <c r="J101" s="9"/>
      <c r="K101" s="9"/>
    </row>
    <row r="102" spans="1:11">
      <c r="A102" s="9"/>
      <c r="B102" s="8"/>
      <c r="C102" s="8"/>
      <c r="D102" s="9"/>
      <c r="E102" s="9"/>
      <c r="F102" s="9"/>
      <c r="G102" s="9"/>
      <c r="H102">
        <f>H101+Dt</f>
        <v>9.0999999999999837</v>
      </c>
      <c r="I102">
        <f>I101+Dt*((CA_in-I101)/tau-k*I101^2)</f>
        <v>0.85232151874449857</v>
      </c>
      <c r="J102" s="9"/>
      <c r="K102" s="9"/>
    </row>
    <row r="103" spans="1:11">
      <c r="A103" s="9"/>
      <c r="B103" s="8"/>
      <c r="C103" s="8"/>
      <c r="D103" s="9"/>
      <c r="E103" s="9"/>
      <c r="F103" s="9"/>
      <c r="G103" s="9"/>
      <c r="H103">
        <f>H102+Dt</f>
        <v>9.1999999999999833</v>
      </c>
      <c r="I103">
        <f>I102+Dt*((CA_in-I102)/tau-k*I102^2)</f>
        <v>0.85244092309412434</v>
      </c>
      <c r="J103" s="9"/>
      <c r="K103" s="9"/>
    </row>
    <row r="104" spans="1:11">
      <c r="A104" s="9"/>
      <c r="B104" s="8"/>
      <c r="C104" s="8"/>
      <c r="D104" s="9"/>
      <c r="E104" s="9"/>
      <c r="F104" s="9"/>
      <c r="G104" s="9"/>
      <c r="H104">
        <f>H103+Dt</f>
        <v>9.2999999999999829</v>
      </c>
      <c r="I104">
        <f>I103+Dt*((CA_in-I103)/tau-k*I103^2)</f>
        <v>0.85255232166576245</v>
      </c>
      <c r="J104" s="9"/>
      <c r="K104" s="9"/>
    </row>
    <row r="105" spans="1:11">
      <c r="A105" s="9"/>
      <c r="B105" s="8"/>
      <c r="C105" s="8"/>
      <c r="D105" s="9"/>
      <c r="E105" s="9"/>
      <c r="F105" s="9"/>
      <c r="G105" s="9"/>
      <c r="H105">
        <f>H104+Dt</f>
        <v>9.3999999999999826</v>
      </c>
      <c r="I105">
        <f>I104+Dt*((CA_in-I104)/tau-k*I104^2)</f>
        <v>0.85265625097069753</v>
      </c>
      <c r="J105" s="9"/>
      <c r="K105" s="9"/>
    </row>
    <row r="106" spans="1:11">
      <c r="A106" s="9"/>
      <c r="B106" s="8"/>
      <c r="C106" s="8"/>
      <c r="D106" s="9"/>
      <c r="E106" s="9"/>
      <c r="F106" s="9"/>
      <c r="G106" s="9"/>
      <c r="H106">
        <f>H105+Dt</f>
        <v>9.4999999999999822</v>
      </c>
      <c r="I106">
        <f>I105+Dt*((CA_in-I105)/tau-k*I105^2)</f>
        <v>0.85275321159896855</v>
      </c>
      <c r="J106" s="9"/>
      <c r="K106" s="9"/>
    </row>
    <row r="107" spans="1:11">
      <c r="A107" s="9"/>
      <c r="B107" s="8"/>
      <c r="C107" s="8"/>
      <c r="D107" s="9"/>
      <c r="E107" s="9"/>
      <c r="F107" s="9"/>
      <c r="G107" s="9"/>
      <c r="H107">
        <f>H106+Dt</f>
        <v>9.5999999999999819</v>
      </c>
      <c r="I107">
        <f>I106+Dt*((CA_in-I106)/tau-k*I106^2)</f>
        <v>0.85284367062009658</v>
      </c>
      <c r="J107" s="9"/>
      <c r="K107" s="9"/>
    </row>
    <row r="108" spans="1:11">
      <c r="A108" s="9"/>
      <c r="B108" s="8"/>
      <c r="C108" s="8"/>
      <c r="D108" s="9"/>
      <c r="E108" s="9"/>
      <c r="F108" s="9"/>
      <c r="G108" s="9"/>
      <c r="H108">
        <f>H107+Dt</f>
        <v>9.6999999999999815</v>
      </c>
      <c r="I108">
        <f>I107+Dt*((CA_in-I107)/tau-k*I107^2)</f>
        <v>0.85292806382392417</v>
      </c>
      <c r="J108" s="9"/>
      <c r="K108" s="9"/>
    </row>
    <row r="109" spans="1:11">
      <c r="A109" s="9"/>
      <c r="B109" s="8"/>
      <c r="C109" s="8"/>
      <c r="D109" s="9"/>
      <c r="E109" s="9"/>
      <c r="F109" s="9"/>
      <c r="G109" s="9"/>
      <c r="H109">
        <f>H108+Dt</f>
        <v>9.7999999999999812</v>
      </c>
      <c r="I109">
        <f>I108+Dt*((CA_in-I108)/tau-k*I108^2)</f>
        <v>0.85300679781214372</v>
      </c>
      <c r="J109" s="9"/>
      <c r="K109" s="9"/>
    </row>
    <row r="110" spans="1:11">
      <c r="A110" s="9"/>
      <c r="B110" s="8"/>
      <c r="C110" s="8"/>
      <c r="D110" s="9"/>
      <c r="E110" s="9"/>
      <c r="F110" s="9"/>
      <c r="G110" s="9"/>
      <c r="H110">
        <f>H109+Dt</f>
        <v>9.8999999999999808</v>
      </c>
      <c r="I110">
        <f>I109+Dt*((CA_in-I109)/tau-k*I109^2)</f>
        <v>0.85308025195039927</v>
      </c>
      <c r="J110" s="9"/>
      <c r="K110" s="9"/>
    </row>
    <row r="111" spans="1:11">
      <c r="A111" s="9"/>
      <c r="B111" s="8"/>
      <c r="C111" s="8"/>
      <c r="D111" s="9"/>
      <c r="E111" s="9"/>
      <c r="F111" s="9"/>
      <c r="G111" s="9"/>
      <c r="H111">
        <f>H110+Dt</f>
        <v>9.9999999999999805</v>
      </c>
      <c r="I111">
        <f>I110+Dt*((CA_in-I110)/tau-k*I110^2)</f>
        <v>0.85314878019020179</v>
      </c>
      <c r="J111" s="9"/>
      <c r="K111" s="9"/>
    </row>
    <row r="112" spans="1:11">
      <c r="A112" s="9"/>
      <c r="B112" s="8"/>
      <c r="C112" s="8"/>
      <c r="D112" s="9"/>
      <c r="E112" s="9"/>
      <c r="F112" s="9"/>
      <c r="G112" s="9"/>
      <c r="H112" s="9"/>
      <c r="I112" s="9"/>
      <c r="J112" s="9"/>
      <c r="K112" s="9"/>
    </row>
    <row r="113" spans="1:11">
      <c r="A113" s="9"/>
      <c r="B113" s="8"/>
      <c r="C113" s="8"/>
      <c r="D113" s="9"/>
      <c r="E113" s="9"/>
      <c r="F113" s="9"/>
      <c r="G113" s="9"/>
      <c r="H113" s="9"/>
      <c r="I113" s="9"/>
      <c r="J113" s="9"/>
      <c r="K113" s="9"/>
    </row>
    <row r="114" spans="1:11">
      <c r="A114" s="9"/>
      <c r="B114" s="8"/>
      <c r="C114" s="8"/>
      <c r="D114" s="9"/>
      <c r="E114" s="9"/>
      <c r="F114" s="9"/>
      <c r="G114" s="9"/>
      <c r="H114" s="9"/>
      <c r="I114" s="9"/>
      <c r="J114" s="9"/>
      <c r="K114" s="9"/>
    </row>
    <row r="115" spans="1:11">
      <c r="A115" s="9"/>
      <c r="B115" s="8"/>
      <c r="C115" s="8"/>
      <c r="D115" s="9"/>
      <c r="E115" s="9"/>
      <c r="F115" s="9"/>
      <c r="G115" s="9"/>
      <c r="H115" s="9"/>
      <c r="I115" s="9"/>
      <c r="J115" s="9"/>
      <c r="K115" s="9"/>
    </row>
    <row r="116" spans="1:11">
      <c r="A116" s="9"/>
      <c r="B116" s="8"/>
      <c r="C116" s="8"/>
      <c r="D116" s="9"/>
      <c r="E116" s="9"/>
      <c r="F116" s="9"/>
      <c r="G116" s="9"/>
      <c r="H116" s="9"/>
      <c r="I116" s="9"/>
      <c r="J116" s="9"/>
      <c r="K116" s="9"/>
    </row>
    <row r="117" spans="1:11">
      <c r="A117" s="9"/>
      <c r="B117" s="8"/>
      <c r="C117" s="8"/>
      <c r="D117" s="9"/>
      <c r="E117" s="9"/>
      <c r="F117" s="9"/>
      <c r="G117" s="9"/>
      <c r="H117" s="9"/>
      <c r="I117" s="9"/>
      <c r="J117" s="9"/>
      <c r="K117" s="9"/>
    </row>
    <row r="118" spans="1:11">
      <c r="A118" s="9"/>
      <c r="B118" s="8"/>
      <c r="C118" s="8"/>
      <c r="D118" s="9"/>
      <c r="E118" s="9"/>
      <c r="F118" s="9"/>
      <c r="G118" s="9"/>
      <c r="H118" s="9"/>
      <c r="I118" s="9"/>
      <c r="J118" s="9"/>
      <c r="K118" s="9"/>
    </row>
    <row r="119" spans="1:11">
      <c r="A119" s="9"/>
      <c r="B119" s="8"/>
      <c r="C119" s="8"/>
      <c r="D119" s="9"/>
      <c r="E119" s="9"/>
      <c r="F119" s="9"/>
      <c r="G119" s="9"/>
      <c r="H119" s="9"/>
      <c r="I119" s="9"/>
      <c r="J119" s="9"/>
      <c r="K119" s="9"/>
    </row>
    <row r="120" spans="1:11">
      <c r="A120" s="9"/>
      <c r="B120" s="8"/>
      <c r="C120" s="8"/>
      <c r="D120" s="9"/>
      <c r="E120" s="9"/>
      <c r="F120" s="9"/>
      <c r="G120" s="9"/>
      <c r="H120" s="9"/>
      <c r="I120" s="9"/>
      <c r="J120" s="9"/>
      <c r="K120" s="9"/>
    </row>
    <row r="121" spans="1:11">
      <c r="A121" s="9"/>
      <c r="B121" s="8"/>
      <c r="C121" s="8"/>
      <c r="D121" s="9"/>
      <c r="E121" s="9"/>
      <c r="F121" s="9"/>
      <c r="G121" s="9"/>
      <c r="H121" s="9"/>
      <c r="I121" s="9"/>
      <c r="J121" s="9"/>
      <c r="K121" s="9"/>
    </row>
    <row r="122" spans="1:11">
      <c r="A122" s="9"/>
      <c r="B122" s="8"/>
      <c r="C122" s="8"/>
      <c r="D122" s="9"/>
      <c r="E122" s="9"/>
      <c r="F122" s="9"/>
      <c r="G122" s="9"/>
      <c r="H122" s="9"/>
      <c r="I122" s="9"/>
      <c r="J122" s="9"/>
      <c r="K122" s="9"/>
    </row>
    <row r="123" spans="1:11">
      <c r="A123" s="9"/>
      <c r="B123" s="8"/>
      <c r="C123" s="8"/>
      <c r="D123" s="9"/>
      <c r="E123" s="9"/>
      <c r="F123" s="9"/>
      <c r="G123" s="9"/>
      <c r="H123" s="9"/>
      <c r="I123" s="9"/>
      <c r="J123" s="9"/>
      <c r="K123" s="9"/>
    </row>
    <row r="124" spans="1:11">
      <c r="A124" s="9"/>
      <c r="B124" s="8"/>
      <c r="C124" s="8"/>
      <c r="D124" s="9"/>
      <c r="E124" s="9"/>
      <c r="F124" s="9"/>
      <c r="G124" s="9"/>
      <c r="H124" s="9"/>
      <c r="I124" s="9"/>
      <c r="J124" s="9"/>
      <c r="K124" s="9"/>
    </row>
  </sheetData>
  <mergeCells count="2">
    <mergeCell ref="K18:M18"/>
    <mergeCell ref="K22:M27"/>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12"/>
  <sheetViews>
    <sheetView workbookViewId="0">
      <selection activeCell="R20" sqref="R20"/>
    </sheetView>
  </sheetViews>
  <sheetFormatPr defaultColWidth="11" defaultRowHeight="15.75"/>
  <cols>
    <col min="7" max="7" width="10.875" style="2"/>
  </cols>
  <sheetData>
    <row r="1" spans="1:12">
      <c r="A1" s="4" t="s">
        <v>1</v>
      </c>
      <c r="B1" s="1"/>
      <c r="C1" s="1"/>
      <c r="G1"/>
    </row>
    <row r="2" spans="1:12">
      <c r="B2" s="1"/>
      <c r="C2" s="1"/>
      <c r="G2"/>
    </row>
    <row r="3" spans="1:12">
      <c r="B3" s="1"/>
      <c r="C3" s="1"/>
      <c r="G3"/>
      <c r="H3" s="21" t="s">
        <v>24</v>
      </c>
      <c r="I3" s="22">
        <f>1.85*10^(-5)</f>
        <v>1.8500000000000002E-5</v>
      </c>
      <c r="J3" s="23" t="s">
        <v>22</v>
      </c>
    </row>
    <row r="4" spans="1:12" ht="18">
      <c r="B4" s="1"/>
      <c r="C4" s="1"/>
      <c r="G4"/>
      <c r="H4" s="24" t="s">
        <v>23</v>
      </c>
      <c r="I4" s="6">
        <v>9.81</v>
      </c>
      <c r="J4" s="25" t="s">
        <v>25</v>
      </c>
    </row>
    <row r="5" spans="1:12" ht="18.75">
      <c r="B5" s="1"/>
      <c r="C5" s="1"/>
      <c r="G5"/>
      <c r="H5" s="24" t="s">
        <v>27</v>
      </c>
      <c r="I5" s="6">
        <f>1/1000</f>
        <v>1E-3</v>
      </c>
      <c r="J5" s="25" t="s">
        <v>26</v>
      </c>
    </row>
    <row r="6" spans="1:12" ht="19.5">
      <c r="B6" s="1"/>
      <c r="C6" s="1"/>
      <c r="G6"/>
      <c r="H6" s="24" t="s">
        <v>28</v>
      </c>
      <c r="I6" s="6">
        <v>1000</v>
      </c>
      <c r="J6" s="25" t="s">
        <v>29</v>
      </c>
    </row>
    <row r="7" spans="1:12" ht="18.75">
      <c r="B7" s="1"/>
      <c r="C7" s="1"/>
      <c r="G7"/>
      <c r="H7" s="24" t="s">
        <v>32</v>
      </c>
      <c r="I7" s="6">
        <v>0</v>
      </c>
      <c r="J7" s="25" t="s">
        <v>26</v>
      </c>
    </row>
    <row r="8" spans="1:12" ht="18.75">
      <c r="B8" s="1"/>
      <c r="C8" s="1"/>
      <c r="G8"/>
      <c r="H8" s="24" t="s">
        <v>33</v>
      </c>
      <c r="I8" s="6">
        <v>0</v>
      </c>
      <c r="J8" s="25" t="s">
        <v>34</v>
      </c>
    </row>
    <row r="9" spans="1:12">
      <c r="B9" s="1"/>
      <c r="C9" s="1"/>
      <c r="G9"/>
      <c r="H9" s="27" t="s">
        <v>15</v>
      </c>
      <c r="I9" s="28">
        <v>0.02</v>
      </c>
      <c r="J9" s="29" t="s">
        <v>35</v>
      </c>
    </row>
    <row r="10" spans="1:12">
      <c r="B10" s="1"/>
      <c r="C10" s="1"/>
      <c r="G10"/>
    </row>
    <row r="11" spans="1:12">
      <c r="B11" s="1"/>
      <c r="C11" s="1"/>
      <c r="G11"/>
      <c r="H11" s="21" t="s">
        <v>16</v>
      </c>
      <c r="I11" s="45" t="s">
        <v>30</v>
      </c>
      <c r="J11" s="46" t="s">
        <v>31</v>
      </c>
    </row>
    <row r="12" spans="1:12">
      <c r="B12" s="1"/>
      <c r="C12" s="1"/>
      <c r="G12"/>
      <c r="H12" s="47">
        <v>0</v>
      </c>
      <c r="I12" s="6">
        <f>x0</f>
        <v>0</v>
      </c>
      <c r="J12" s="25">
        <f>v0</f>
        <v>0</v>
      </c>
    </row>
    <row r="13" spans="1:12">
      <c r="B13" s="1"/>
      <c r="C13" s="1"/>
      <c r="G13"/>
      <c r="H13" s="47">
        <f>H12+Dt</f>
        <v>0.02</v>
      </c>
      <c r="I13" s="6">
        <f>I12+Dt*J12</f>
        <v>0</v>
      </c>
      <c r="J13" s="25">
        <f>J12+Dt*(-g+(18*_𝜇/(p_𝑝*d_p^2))*ABS(J12))</f>
        <v>-0.19620000000000001</v>
      </c>
    </row>
    <row r="14" spans="1:12">
      <c r="B14" s="1"/>
      <c r="C14" s="1"/>
      <c r="G14"/>
      <c r="H14" s="47">
        <f>H13+Dt</f>
        <v>0.04</v>
      </c>
      <c r="I14" s="6">
        <f>I13+Dt*J13</f>
        <v>-3.9240000000000004E-3</v>
      </c>
      <c r="J14" s="25">
        <f>J13+Dt*(-g+(18*_𝜇/(p_𝑝*d_p^2))*ABS(J13))</f>
        <v>-0.39109330800000003</v>
      </c>
    </row>
    <row r="15" spans="1:12">
      <c r="B15" s="1"/>
      <c r="C15" s="1"/>
      <c r="G15"/>
      <c r="H15" s="47">
        <f>H14+Dt</f>
        <v>0.06</v>
      </c>
      <c r="I15" s="6">
        <f>I14+Dt*J14</f>
        <v>-1.1745866160000002E-2</v>
      </c>
      <c r="J15" s="25">
        <f>J14+Dt*(-g+(18*_𝜇/(p_𝑝*d_p^2))*ABS(J14))</f>
        <v>-0.58468862656872</v>
      </c>
    </row>
    <row r="16" spans="1:12">
      <c r="A16" s="7"/>
      <c r="B16" s="8"/>
      <c r="C16" s="8"/>
      <c r="D16" s="9"/>
      <c r="E16" s="9"/>
      <c r="F16" s="9"/>
      <c r="G16" s="9"/>
      <c r="H16" s="47">
        <f>H15+Dt</f>
        <v>0.08</v>
      </c>
      <c r="I16" s="6">
        <f>I15+Dt*J15</f>
        <v>-2.3439638691374401E-2</v>
      </c>
      <c r="J16" s="25">
        <f>J15+Dt*(-g+(18*_𝜇/(p_𝑝*d_p^2))*ABS(J15))</f>
        <v>-0.77699460031577239</v>
      </c>
      <c r="K16" s="9"/>
      <c r="L16" s="9"/>
    </row>
    <row r="17" spans="1:16">
      <c r="A17" s="9"/>
      <c r="B17" s="8"/>
      <c r="C17" s="10"/>
      <c r="D17" s="11"/>
      <c r="E17" s="9"/>
      <c r="F17" s="9"/>
      <c r="G17" s="9"/>
      <c r="H17" s="47">
        <f>H16+Dt</f>
        <v>0.1</v>
      </c>
      <c r="I17" s="6">
        <f>I16+Dt*J16</f>
        <v>-3.8979530697689849E-2</v>
      </c>
      <c r="J17" s="25">
        <f>J16+Dt*(-g+(18*_𝜇/(p_𝑝*d_p^2))*ABS(J16))</f>
        <v>-0.96801981627766942</v>
      </c>
      <c r="K17" s="9"/>
      <c r="L17" s="9"/>
    </row>
    <row r="18" spans="1:16">
      <c r="A18" s="9"/>
      <c r="B18" s="8"/>
      <c r="C18" s="9"/>
      <c r="D18" s="9"/>
      <c r="E18" s="9"/>
      <c r="F18" s="9"/>
      <c r="G18" s="9"/>
      <c r="H18" s="47">
        <f>H17+Dt</f>
        <v>0.12000000000000001</v>
      </c>
      <c r="I18" s="6">
        <f>I17+Dt*J17</f>
        <v>-5.833992702324324E-2</v>
      </c>
      <c r="J18" s="25">
        <f>J17+Dt*(-g+(18*_𝜇/(p_𝑝*d_p^2))*ABS(J17))</f>
        <v>-1.1577728043012603</v>
      </c>
      <c r="K18" s="9"/>
      <c r="L18" s="30" t="s">
        <v>36</v>
      </c>
      <c r="M18" s="31"/>
      <c r="N18" s="32"/>
    </row>
    <row r="19" spans="1:16">
      <c r="A19" s="9"/>
      <c r="B19" s="8"/>
      <c r="C19" s="9"/>
      <c r="D19" s="9"/>
      <c r="E19" s="9"/>
      <c r="F19" s="9"/>
      <c r="G19" s="9"/>
      <c r="H19" s="47">
        <f>H18+Dt</f>
        <v>0.14000000000000001</v>
      </c>
      <c r="I19" s="6">
        <f>I18+Dt*J18</f>
        <v>-8.1495383109268446E-2</v>
      </c>
      <c r="J19" s="25">
        <f>J18+Dt*(-g+(18*_𝜇/(p_𝑝*d_p^2))*ABS(J18))</f>
        <v>-1.3462620374246139</v>
      </c>
      <c r="K19" s="9"/>
      <c r="L19" s="33" t="s">
        <v>39</v>
      </c>
      <c r="M19" s="9">
        <v>-29.45945945945931</v>
      </c>
      <c r="N19" s="25" t="s">
        <v>34</v>
      </c>
    </row>
    <row r="20" spans="1:16" ht="18">
      <c r="A20" s="9"/>
      <c r="B20" s="8"/>
      <c r="C20" s="9"/>
      <c r="D20" s="9"/>
      <c r="E20" s="9"/>
      <c r="F20" s="9"/>
      <c r="G20" s="9"/>
      <c r="H20" s="47">
        <f>H19+Dt</f>
        <v>0.16</v>
      </c>
      <c r="I20" s="6">
        <f>I19+Dt*J19</f>
        <v>-0.10842062385776072</v>
      </c>
      <c r="J20" s="25">
        <f>J19+Dt*(-g+(18*_𝜇/(p_𝑝*d_p^2))*ABS(J19))</f>
        <v>-1.5334959322553661</v>
      </c>
      <c r="K20" s="9"/>
      <c r="L20" s="44" t="s">
        <v>37</v>
      </c>
      <c r="M20" s="28">
        <f>(-g+(18*_𝜇/(p_𝑝*d_p^2))*ABS(M19))</f>
        <v>-4.7961634663806763E-14</v>
      </c>
      <c r="N20" s="29" t="s">
        <v>25</v>
      </c>
    </row>
    <row r="21" spans="1:16">
      <c r="A21" s="9"/>
      <c r="B21" s="8"/>
      <c r="C21" s="9"/>
      <c r="D21" s="12"/>
      <c r="E21" s="9"/>
      <c r="F21" s="9"/>
      <c r="G21" s="9"/>
      <c r="H21" s="47">
        <f>H20+Dt</f>
        <v>0.18</v>
      </c>
      <c r="I21" s="6">
        <f>I20+Dt*J20</f>
        <v>-0.13909054250286804</v>
      </c>
      <c r="J21" s="25">
        <f>J20+Dt*(-g+(18*_𝜇/(p_𝑝*d_p^2))*ABS(J20))</f>
        <v>-1.7194828493465453</v>
      </c>
      <c r="K21" s="9"/>
    </row>
    <row r="22" spans="1:16">
      <c r="A22" s="9"/>
      <c r="B22" s="8"/>
      <c r="C22" s="9"/>
      <c r="D22" s="9"/>
      <c r="E22" s="9"/>
      <c r="F22" s="9"/>
      <c r="G22" s="9"/>
      <c r="H22" s="47">
        <f>H21+Dt</f>
        <v>0.19999999999999998</v>
      </c>
      <c r="I22" s="6">
        <f>I21+Dt*J21</f>
        <v>-0.17348019948979895</v>
      </c>
      <c r="J22" s="25">
        <f>J21+Dt*(-g+(18*_𝜇/(p_𝑝*d_p^2))*ABS(J21))</f>
        <v>-1.9042310935698974</v>
      </c>
      <c r="K22" s="9"/>
      <c r="L22" s="30" t="s">
        <v>38</v>
      </c>
      <c r="M22" s="31"/>
      <c r="N22" s="32"/>
      <c r="O22" s="20" t="s">
        <v>42</v>
      </c>
      <c r="P22" s="20" t="s">
        <v>43</v>
      </c>
    </row>
    <row r="23" spans="1:16" ht="18.75">
      <c r="A23" s="9"/>
      <c r="B23" s="8"/>
      <c r="C23" s="9"/>
      <c r="D23" s="9"/>
      <c r="E23" s="9"/>
      <c r="F23" s="9"/>
      <c r="G23" s="9"/>
      <c r="H23" s="47">
        <f>H22+Dt</f>
        <v>0.21999999999999997</v>
      </c>
      <c r="I23" s="6">
        <f>I22+Dt*J22</f>
        <v>-0.21156482136119689</v>
      </c>
      <c r="J23" s="25">
        <f>J22+Dt*(-g+(18*_𝜇/(p_𝑝*d_p^2))*ABS(J22))</f>
        <v>-2.0877489144867218</v>
      </c>
      <c r="K23" s="9"/>
      <c r="L23" s="33" t="s">
        <v>41</v>
      </c>
      <c r="M23" s="6">
        <f>0.9*M19</f>
        <v>-26.513513513513381</v>
      </c>
      <c r="N23" s="25" t="s">
        <v>34</v>
      </c>
      <c r="O23">
        <v>357</v>
      </c>
      <c r="P23">
        <f ca="1">ABS(M23-M24)</f>
        <v>8.2382586599329954E-3</v>
      </c>
    </row>
    <row r="24" spans="1:16">
      <c r="A24" s="9"/>
      <c r="B24" s="8"/>
      <c r="C24" s="9"/>
      <c r="D24" s="9"/>
      <c r="E24" s="9"/>
      <c r="F24" s="9"/>
      <c r="G24" s="9"/>
      <c r="H24" s="47">
        <f>H23+Dt</f>
        <v>0.23999999999999996</v>
      </c>
      <c r="I24" s="6">
        <f>I23+Dt*J23</f>
        <v>-0.25331979965093132</v>
      </c>
      <c r="J24" s="25">
        <f>J23+Dt*(-g+(18*_𝜇/(p_𝑝*d_p^2))*ABS(J23))</f>
        <v>-2.2700445067162405</v>
      </c>
      <c r="K24" s="9"/>
      <c r="L24" s="33" t="s">
        <v>39</v>
      </c>
      <c r="M24" s="9" cm="1">
        <f t="array" aca="1" ref="M24" ca="1">INDIRECT(ADDRESS(O23,10))</f>
        <v>-26.521751772173314</v>
      </c>
      <c r="N24" s="25" t="s">
        <v>34</v>
      </c>
    </row>
    <row r="25" spans="1:16">
      <c r="A25" s="9"/>
      <c r="B25" s="8"/>
      <c r="C25" s="9"/>
      <c r="D25" s="9"/>
      <c r="E25" s="9"/>
      <c r="F25" s="9"/>
      <c r="G25" s="9"/>
      <c r="H25" s="47">
        <f>H24+Dt</f>
        <v>0.25999999999999995</v>
      </c>
      <c r="I25" s="6">
        <f>I24+Dt*J24</f>
        <v>-0.29872068978525612</v>
      </c>
      <c r="J25" s="25">
        <f>J24+Dt*(-g+(18*_𝜇/(p_𝑝*d_p^2))*ABS(J24))</f>
        <v>-2.4511260103015102</v>
      </c>
      <c r="K25" s="9"/>
      <c r="L25" s="34" t="s">
        <v>40</v>
      </c>
      <c r="M25" s="28" cm="1">
        <f t="array" aca="1" ref="M25" ca="1">INDIRECT(ADDRESS(O23,9))</f>
        <v>-123.62537005353357</v>
      </c>
      <c r="N25" s="29" t="s">
        <v>26</v>
      </c>
    </row>
    <row r="26" spans="1:16">
      <c r="A26" s="9"/>
      <c r="B26" s="8"/>
      <c r="C26" s="8"/>
      <c r="D26" s="9"/>
      <c r="E26" s="9"/>
      <c r="F26" s="9"/>
      <c r="G26" s="9"/>
      <c r="H26" s="47">
        <f>H25+Dt</f>
        <v>0.27999999999999997</v>
      </c>
      <c r="I26" s="6">
        <f>I25+Dt*J25</f>
        <v>-0.34774320999128633</v>
      </c>
      <c r="J26" s="25">
        <f>J25+Dt*(-g+(18*_𝜇/(p_𝑝*d_p^2))*ABS(J25))</f>
        <v>-2.6310015110729021</v>
      </c>
      <c r="K26" s="9"/>
      <c r="L26" s="9"/>
    </row>
    <row r="27" spans="1:16">
      <c r="A27" s="9"/>
      <c r="B27" s="8"/>
      <c r="C27" s="8"/>
      <c r="D27" s="9"/>
      <c r="E27" s="9"/>
      <c r="F27" s="9"/>
      <c r="G27" s="9"/>
      <c r="H27" s="47">
        <f>H26+Dt</f>
        <v>0.3</v>
      </c>
      <c r="I27" s="6">
        <f>I26+Dt*J26</f>
        <v>-0.40036324021274439</v>
      </c>
      <c r="J27" s="25">
        <f>J26+Dt*(-g+(18*_𝜇/(p_𝑝*d_p^2))*ABS(J26))</f>
        <v>-2.8096790410091566</v>
      </c>
      <c r="K27" s="9"/>
      <c r="L27" s="9"/>
    </row>
    <row r="28" spans="1:16">
      <c r="A28" s="9"/>
      <c r="B28" s="9"/>
      <c r="C28" s="8"/>
      <c r="D28" s="8"/>
      <c r="E28" s="8"/>
      <c r="F28" s="9"/>
      <c r="G28" s="9"/>
      <c r="H28" s="47">
        <f>H27+Dt</f>
        <v>0.32</v>
      </c>
      <c r="I28" s="6">
        <f>I27+Dt*J27</f>
        <v>-0.4565568210329275</v>
      </c>
      <c r="J28" s="25">
        <f>J27+Dt*(-g+(18*_𝜇/(p_𝑝*d_p^2))*ABS(J27))</f>
        <v>-2.9871665785960357</v>
      </c>
      <c r="K28" s="9"/>
      <c r="L28" s="9"/>
    </row>
    <row r="29" spans="1:16">
      <c r="A29" s="9"/>
      <c r="B29" s="9"/>
      <c r="C29" s="9"/>
      <c r="D29" s="9"/>
      <c r="E29" s="9"/>
      <c r="F29" s="9"/>
      <c r="G29" s="9"/>
      <c r="H29" s="47">
        <f>H28+Dt</f>
        <v>0.34</v>
      </c>
      <c r="I29" s="6">
        <f>I28+Dt*J28</f>
        <v>-0.51630015260484818</v>
      </c>
      <c r="J29" s="25">
        <f>J28+Dt*(-g+(18*_𝜇/(p_𝑝*d_p^2))*ABS(J28))</f>
        <v>-3.1634720491825861</v>
      </c>
      <c r="K29" s="9"/>
      <c r="L29" s="9"/>
    </row>
    <row r="30" spans="1:16">
      <c r="A30" s="9"/>
      <c r="B30" s="9"/>
      <c r="C30" s="9"/>
      <c r="D30" s="13"/>
      <c r="E30" s="13"/>
      <c r="F30" s="9"/>
      <c r="G30" s="14"/>
      <c r="H30" s="47">
        <f>H29+Dt</f>
        <v>0.36000000000000004</v>
      </c>
      <c r="I30" s="6">
        <f>I29+Dt*J29</f>
        <v>-0.57956959358849991</v>
      </c>
      <c r="J30" s="25">
        <f>J29+Dt*(-g+(18*_𝜇/(p_𝑝*d_p^2))*ABS(J29))</f>
        <v>-3.33860332533503</v>
      </c>
      <c r="K30" s="9"/>
      <c r="L30" s="9"/>
    </row>
    <row r="31" spans="1:16">
      <c r="A31" s="9"/>
      <c r="B31" s="9"/>
      <c r="C31" s="9"/>
      <c r="D31" s="13"/>
      <c r="E31" s="13"/>
      <c r="F31" s="9"/>
      <c r="G31" s="14"/>
      <c r="H31" s="47">
        <f>H30+Dt</f>
        <v>0.38000000000000006</v>
      </c>
      <c r="I31" s="6">
        <f>I30+Dt*J30</f>
        <v>-0.64634166009520055</v>
      </c>
      <c r="J31" s="25">
        <f>J30+Dt*(-g+(18*_𝜇/(p_𝑝*d_p^2))*ABS(J30))</f>
        <v>-3.5125682271882988</v>
      </c>
      <c r="K31" s="9"/>
      <c r="L31" s="9"/>
    </row>
    <row r="32" spans="1:16">
      <c r="A32" s="9"/>
      <c r="B32" s="9"/>
      <c r="C32" s="9"/>
      <c r="D32" s="13"/>
      <c r="E32" s="13"/>
      <c r="F32" s="9"/>
      <c r="G32" s="14"/>
      <c r="H32" s="47">
        <f>H31+Dt</f>
        <v>0.40000000000000008</v>
      </c>
      <c r="I32" s="6">
        <f>I31+Dt*J31</f>
        <v>-0.71659302463896657</v>
      </c>
      <c r="J32" s="25">
        <f>J31+Dt*(-g+(18*_𝜇/(p_𝑝*d_p^2))*ABS(J31))</f>
        <v>-3.6853745227952248</v>
      </c>
      <c r="K32" s="9"/>
      <c r="L32" s="9"/>
    </row>
    <row r="33" spans="1:12">
      <c r="A33" s="9"/>
      <c r="B33" s="9"/>
      <c r="C33" s="9"/>
      <c r="D33" s="13"/>
      <c r="E33" s="13"/>
      <c r="F33" s="9"/>
      <c r="G33" s="14"/>
      <c r="H33" s="47">
        <f>H32+Dt</f>
        <v>0.4200000000000001</v>
      </c>
      <c r="I33" s="6">
        <f>I32+Dt*J32</f>
        <v>-0.79030051509487109</v>
      </c>
      <c r="J33" s="25">
        <f>J32+Dt*(-g+(18*_𝜇/(p_𝑝*d_p^2))*ABS(J32))</f>
        <v>-3.8570299284734086</v>
      </c>
      <c r="K33" s="9"/>
      <c r="L33" s="9"/>
    </row>
    <row r="34" spans="1:12">
      <c r="A34" s="9"/>
      <c r="B34" s="9"/>
      <c r="C34" s="9"/>
      <c r="D34" s="13"/>
      <c r="E34" s="13"/>
      <c r="F34" s="9"/>
      <c r="G34" s="14"/>
      <c r="H34" s="47">
        <f>H33+Dt</f>
        <v>0.44000000000000011</v>
      </c>
      <c r="I34" s="6">
        <f>I33+Dt*J33</f>
        <v>-0.86744111366433929</v>
      </c>
      <c r="J34" s="25">
        <f>J33+Dt*(-g+(18*_𝜇/(p_𝑝*d_p^2))*ABS(J33))</f>
        <v>-4.0275421091497758</v>
      </c>
      <c r="K34" s="9"/>
      <c r="L34" s="9"/>
    </row>
    <row r="35" spans="1:12">
      <c r="A35" s="9"/>
      <c r="B35" s="9"/>
      <c r="C35" s="9"/>
      <c r="D35" s="13"/>
      <c r="E35" s="13"/>
      <c r="F35" s="9"/>
      <c r="G35" s="14"/>
      <c r="H35" s="47">
        <f>H34+Dt</f>
        <v>0.46000000000000013</v>
      </c>
      <c r="I35" s="6">
        <f>I34+Dt*J34</f>
        <v>-0.94799195584733487</v>
      </c>
      <c r="J35" s="25">
        <f>J34+Dt*(-g+(18*_𝜇/(p_𝑝*d_p^2))*ABS(J34))</f>
        <v>-4.1969186787028381</v>
      </c>
      <c r="K35" s="9"/>
      <c r="L35" s="9"/>
    </row>
    <row r="36" spans="1:12">
      <c r="A36" s="9"/>
      <c r="B36" s="9"/>
      <c r="C36" s="9"/>
      <c r="D36" s="13"/>
      <c r="E36" s="13"/>
      <c r="F36" s="9"/>
      <c r="G36" s="14"/>
      <c r="H36" s="47">
        <f>H35+Dt</f>
        <v>0.48000000000000015</v>
      </c>
      <c r="I36" s="6">
        <f>I35+Dt*J35</f>
        <v>-1.0319303294213915</v>
      </c>
      <c r="J36" s="25">
        <f>J35+Dt*(-g+(18*_𝜇/(p_𝑝*d_p^2))*ABS(J35))</f>
        <v>-4.3651672003026771</v>
      </c>
      <c r="K36" s="9"/>
      <c r="L36" s="9"/>
    </row>
    <row r="37" spans="1:12">
      <c r="A37" s="9"/>
      <c r="B37" s="9"/>
      <c r="C37" s="9"/>
      <c r="D37" s="13"/>
      <c r="E37" s="13"/>
      <c r="F37" s="9"/>
      <c r="G37" s="14"/>
      <c r="H37" s="47">
        <f>H36+Dt</f>
        <v>0.50000000000000011</v>
      </c>
      <c r="I37" s="6">
        <f>I36+Dt*J36</f>
        <v>-1.1192336734274451</v>
      </c>
      <c r="J37" s="25">
        <f>J36+Dt*(-g+(18*_𝜇/(p_𝑝*d_p^2))*ABS(J36))</f>
        <v>-4.5322951867486614</v>
      </c>
      <c r="K37" s="9"/>
      <c r="L37" s="9"/>
    </row>
    <row r="38" spans="1:12">
      <c r="A38" s="9"/>
      <c r="B38" s="9"/>
      <c r="C38" s="9"/>
      <c r="D38" s="13"/>
      <c r="E38" s="13"/>
      <c r="F38" s="9"/>
      <c r="G38" s="14"/>
      <c r="H38" s="47">
        <f>H37+Dt</f>
        <v>0.52000000000000013</v>
      </c>
      <c r="I38" s="6">
        <f>I37+Dt*J37</f>
        <v>-1.2098795771624182</v>
      </c>
      <c r="J38" s="25">
        <f>J37+Dt*(-g+(18*_𝜇/(p_𝑝*d_p^2))*ABS(J37))</f>
        <v>-4.6983101008049157</v>
      </c>
      <c r="K38" s="9"/>
      <c r="L38" s="9"/>
    </row>
    <row r="39" spans="1:12">
      <c r="A39" s="9"/>
      <c r="B39" s="9"/>
      <c r="C39" s="9"/>
      <c r="D39" s="13"/>
      <c r="E39" s="13"/>
      <c r="F39" s="9"/>
      <c r="G39" s="14"/>
      <c r="H39" s="47">
        <f>H38+Dt</f>
        <v>0.54000000000000015</v>
      </c>
      <c r="I39" s="6">
        <f>I38+Dt*J38</f>
        <v>-1.3038457791785165</v>
      </c>
      <c r="J39" s="25">
        <f>J38+Dt*(-g+(18*_𝜇/(p_𝑝*d_p^2))*ABS(J38))</f>
        <v>-4.8632193555335554</v>
      </c>
      <c r="K39" s="9"/>
      <c r="L39" s="9"/>
    </row>
    <row r="40" spans="1:12">
      <c r="A40" s="9"/>
      <c r="B40" s="9"/>
      <c r="C40" s="9"/>
      <c r="D40" s="13"/>
      <c r="E40" s="13"/>
      <c r="F40" s="9"/>
      <c r="G40" s="14"/>
      <c r="H40" s="47">
        <f>H39+Dt</f>
        <v>0.56000000000000016</v>
      </c>
      <c r="I40" s="6">
        <f>I39+Dt*J39</f>
        <v>-1.4011101662891876</v>
      </c>
      <c r="J40" s="25">
        <f>J39+Dt*(-g+(18*_𝜇/(p_𝑝*d_p^2))*ABS(J39))</f>
        <v>-5.0270303146257023</v>
      </c>
      <c r="K40" s="9"/>
      <c r="L40" s="9"/>
    </row>
    <row r="41" spans="1:12">
      <c r="A41" s="9"/>
      <c r="B41" s="9"/>
      <c r="C41" s="9"/>
      <c r="D41" s="13"/>
      <c r="E41" s="13"/>
      <c r="F41" s="9"/>
      <c r="G41" s="14"/>
      <c r="H41" s="47">
        <f>H40+Dt</f>
        <v>0.58000000000000018</v>
      </c>
      <c r="I41" s="6">
        <f>I40+Dt*J40</f>
        <v>-1.5016507725817017</v>
      </c>
      <c r="J41" s="25">
        <f>J40+Dt*(-g+(18*_𝜇/(p_𝑝*d_p^2))*ABS(J40))</f>
        <v>-5.1897502927302952</v>
      </c>
      <c r="K41" s="9"/>
      <c r="L41" s="9"/>
    </row>
    <row r="42" spans="1:12">
      <c r="A42" s="9"/>
      <c r="B42" s="9"/>
      <c r="C42" s="9"/>
      <c r="D42" s="13"/>
      <c r="E42" s="13"/>
      <c r="F42" s="9"/>
      <c r="G42" s="14"/>
      <c r="H42" s="47">
        <f>H41+Dt</f>
        <v>0.6000000000000002</v>
      </c>
      <c r="I42" s="6">
        <f>I41+Dt*J41</f>
        <v>-1.6054457784363076</v>
      </c>
      <c r="J42" s="25">
        <f>J41+Dt*(-g+(18*_𝜇/(p_𝑝*d_p^2))*ABS(J41))</f>
        <v>-5.3513865557807119</v>
      </c>
      <c r="K42" s="9"/>
      <c r="L42" s="9"/>
    </row>
    <row r="43" spans="1:12">
      <c r="A43" s="9"/>
      <c r="B43" s="9"/>
      <c r="C43" s="9"/>
      <c r="D43" s="13"/>
      <c r="E43" s="13"/>
      <c r="F43" s="9"/>
      <c r="G43" s="14"/>
      <c r="H43" s="47">
        <f>H42+Dt</f>
        <v>0.62000000000000022</v>
      </c>
      <c r="I43" s="6">
        <f>I42+Dt*J42</f>
        <v>-1.7124735095519219</v>
      </c>
      <c r="J43" s="25">
        <f>J42+Dt*(-g+(18*_𝜇/(p_𝑝*d_p^2))*ABS(J42))</f>
        <v>-5.5119463213192121</v>
      </c>
      <c r="K43" s="9"/>
      <c r="L43" s="9"/>
    </row>
    <row r="44" spans="1:12">
      <c r="A44" s="9"/>
      <c r="B44" s="9"/>
      <c r="C44" s="9"/>
      <c r="D44" s="13"/>
      <c r="E44" s="13"/>
      <c r="F44" s="9"/>
      <c r="G44" s="14"/>
      <c r="H44" s="47">
        <f>H43+Dt</f>
        <v>0.64000000000000024</v>
      </c>
      <c r="I44" s="6">
        <f>I43+Dt*J43</f>
        <v>-1.8227124359783062</v>
      </c>
      <c r="J44" s="25">
        <f>J43+Dt*(-g+(18*_𝜇/(p_𝑝*d_p^2))*ABS(J43))</f>
        <v>-5.671436758819226</v>
      </c>
      <c r="K44" s="9"/>
      <c r="L44" s="9"/>
    </row>
    <row r="45" spans="1:12">
      <c r="A45" s="9"/>
      <c r="B45" s="9"/>
      <c r="C45" s="9"/>
      <c r="D45" s="13"/>
      <c r="E45" s="13"/>
      <c r="F45" s="9"/>
      <c r="G45" s="14"/>
      <c r="H45" s="47">
        <f>H44+Dt</f>
        <v>0.66000000000000025</v>
      </c>
      <c r="I45" s="6">
        <f>I44+Dt*J44</f>
        <v>-1.9361411711546908</v>
      </c>
      <c r="J45" s="25">
        <f>J44+Dt*(-g+(18*_𝜇/(p_𝑝*d_p^2))*ABS(J44))</f>
        <v>-5.8298649900054897</v>
      </c>
      <c r="K45" s="9"/>
      <c r="L45" s="9"/>
    </row>
    <row r="46" spans="1:12">
      <c r="A46" s="9"/>
      <c r="B46" s="9"/>
      <c r="C46" s="9"/>
      <c r="D46" s="13"/>
      <c r="E46" s="13"/>
      <c r="F46" s="9"/>
      <c r="G46" s="14"/>
      <c r="H46" s="47">
        <f>H45+Dt</f>
        <v>0.68000000000000027</v>
      </c>
      <c r="I46" s="6">
        <f>I45+Dt*J45</f>
        <v>-2.0527384709548007</v>
      </c>
      <c r="J46" s="25">
        <f>J45+Dt*(-g+(18*_𝜇/(p_𝑝*d_p^2))*ABS(J45))</f>
        <v>-5.9872380891720534</v>
      </c>
      <c r="K46" s="9"/>
      <c r="L46" s="9"/>
    </row>
    <row r="47" spans="1:12">
      <c r="A47" s="9"/>
      <c r="B47" s="9"/>
      <c r="C47" s="9"/>
      <c r="D47" s="13"/>
      <c r="E47" s="13"/>
      <c r="F47" s="9"/>
      <c r="G47" s="14"/>
      <c r="H47" s="47">
        <f>H46+Dt</f>
        <v>0.70000000000000029</v>
      </c>
      <c r="I47" s="6">
        <f>I46+Dt*J46</f>
        <v>-2.1724832327382417</v>
      </c>
      <c r="J47" s="25">
        <f>J46+Dt*(-g+(18*_𝜇/(p_𝑝*d_p^2))*ABS(J46))</f>
        <v>-6.1435630834981678</v>
      </c>
      <c r="K47" s="9"/>
      <c r="L47" s="9"/>
    </row>
    <row r="48" spans="1:12">
      <c r="A48" s="9"/>
      <c r="B48" s="9"/>
      <c r="C48" s="9"/>
      <c r="D48" s="13"/>
      <c r="E48" s="13"/>
      <c r="F48" s="9"/>
      <c r="G48" s="14"/>
      <c r="H48" s="47">
        <f>H47+Dt</f>
        <v>0.72000000000000031</v>
      </c>
      <c r="I48" s="6">
        <f>I47+Dt*J47</f>
        <v>-2.2953544944082052</v>
      </c>
      <c r="J48" s="25">
        <f>J47+Dt*(-g+(18*_𝜇/(p_𝑝*d_p^2))*ABS(J47))</f>
        <v>-6.2988469533620703</v>
      </c>
      <c r="K48" s="9"/>
      <c r="L48" s="9"/>
    </row>
    <row r="49" spans="1:12">
      <c r="A49" s="9"/>
      <c r="B49" s="9"/>
      <c r="C49" s="9"/>
      <c r="D49" s="13"/>
      <c r="E49" s="13"/>
      <c r="F49" s="9"/>
      <c r="G49" s="15"/>
      <c r="H49" s="47">
        <f>H48+Dt</f>
        <v>0.74000000000000032</v>
      </c>
      <c r="I49" s="6">
        <f>I48+Dt*J48</f>
        <v>-2.4213314334754465</v>
      </c>
      <c r="J49" s="25">
        <f>J48+Dt*(-g+(18*_𝜇/(p_𝑝*d_p^2))*ABS(J48))</f>
        <v>-6.4530966326526791</v>
      </c>
      <c r="K49" s="9"/>
      <c r="L49" s="9"/>
    </row>
    <row r="50" spans="1:12">
      <c r="A50" s="9"/>
      <c r="B50" s="9"/>
      <c r="C50" s="9"/>
      <c r="D50" s="13"/>
      <c r="E50" s="13"/>
      <c r="F50" s="9"/>
      <c r="G50" s="14"/>
      <c r="H50" s="47">
        <f>H49+Dt</f>
        <v>0.76000000000000034</v>
      </c>
      <c r="I50" s="6">
        <f>I49+Dt*J49</f>
        <v>-2.5503933661285001</v>
      </c>
      <c r="J50" s="25">
        <f>J49+Dt*(-g+(18*_𝜇/(p_𝑝*d_p^2))*ABS(J49))</f>
        <v>-6.6063190090792121</v>
      </c>
      <c r="K50" s="9"/>
      <c r="L50" s="9"/>
    </row>
    <row r="51" spans="1:12">
      <c r="A51" s="9"/>
      <c r="B51" s="9"/>
      <c r="C51" s="9"/>
      <c r="D51" s="13"/>
      <c r="E51" s="13"/>
      <c r="F51" s="9"/>
      <c r="G51" s="9"/>
      <c r="H51" s="47">
        <f>H50+Dt</f>
        <v>0.78000000000000036</v>
      </c>
      <c r="I51" s="6">
        <f>I50+Dt*J50</f>
        <v>-2.6825197463100845</v>
      </c>
      <c r="J51" s="25">
        <f>J50+Dt*(-g+(18*_𝜇/(p_𝑝*d_p^2))*ABS(J50))</f>
        <v>-6.758520924478745</v>
      </c>
      <c r="K51" s="9"/>
      <c r="L51" s="9"/>
    </row>
    <row r="52" spans="1:12">
      <c r="A52" s="9"/>
      <c r="B52" s="9"/>
      <c r="C52" s="9"/>
      <c r="D52" s="13"/>
      <c r="E52" s="13"/>
      <c r="F52" s="9"/>
      <c r="G52" s="9"/>
      <c r="H52" s="47">
        <f>H51+Dt</f>
        <v>0.80000000000000038</v>
      </c>
      <c r="I52" s="6">
        <f>I51+Dt*J51</f>
        <v>-2.8176901647996595</v>
      </c>
      <c r="J52" s="25">
        <f>J51+Dt*(-g+(18*_𝜇/(p_𝑝*d_p^2))*ABS(J51))</f>
        <v>-6.9097091751217166</v>
      </c>
      <c r="K52" s="9"/>
      <c r="L52" s="9"/>
    </row>
    <row r="53" spans="1:12">
      <c r="A53" s="9"/>
      <c r="B53" s="9"/>
      <c r="C53" s="9"/>
      <c r="D53" s="13"/>
      <c r="E53" s="13"/>
      <c r="F53" s="9"/>
      <c r="G53" s="16"/>
      <c r="H53" s="47">
        <f>H52+Dt</f>
        <v>0.8200000000000004</v>
      </c>
      <c r="I53" s="6">
        <f>I52+Dt*J52</f>
        <v>-2.955884348302094</v>
      </c>
      <c r="J53" s="25">
        <f>J52+Dt*(-g+(18*_𝜇/(p_𝑝*d_p^2))*ABS(J52))</f>
        <v>-7.0598905120154063</v>
      </c>
      <c r="K53" s="9"/>
      <c r="L53" s="9"/>
    </row>
    <row r="54" spans="1:12">
      <c r="A54" s="9"/>
      <c r="B54" s="9"/>
      <c r="C54" s="9"/>
      <c r="D54" s="13"/>
      <c r="E54" s="13"/>
      <c r="F54" s="9"/>
      <c r="G54" s="9"/>
      <c r="H54" s="47">
        <f>H53+Dt</f>
        <v>0.84000000000000041</v>
      </c>
      <c r="I54" s="6">
        <f>I53+Dt*J53</f>
        <v>-3.0970821585424022</v>
      </c>
      <c r="J54" s="25">
        <f>J53+Dt*(-g+(18*_𝜇/(p_𝑝*d_p^2))*ABS(J53))</f>
        <v>-7.2090716412053837</v>
      </c>
      <c r="K54" s="9"/>
      <c r="L54" s="9"/>
    </row>
    <row r="55" spans="1:12">
      <c r="A55" s="9"/>
      <c r="B55" s="9"/>
      <c r="C55" s="9"/>
      <c r="D55" s="13"/>
      <c r="E55" s="13"/>
      <c r="F55" s="9"/>
      <c r="G55" s="9"/>
      <c r="H55" s="47">
        <f>H54+Dt</f>
        <v>0.86000000000000043</v>
      </c>
      <c r="I55" s="6">
        <f>I54+Dt*J54</f>
        <v>-3.24126359136651</v>
      </c>
      <c r="J55" s="25">
        <f>J54+Dt*(-g+(18*_𝜇/(p_𝑝*d_p^2))*ABS(J54))</f>
        <v>-7.3572592240749559</v>
      </c>
      <c r="K55" s="9"/>
      <c r="L55" s="9"/>
    </row>
    <row r="56" spans="1:12">
      <c r="A56" s="9"/>
      <c r="B56" s="9"/>
      <c r="C56" s="9"/>
      <c r="D56" s="13"/>
      <c r="E56" s="13"/>
      <c r="F56" s="9"/>
      <c r="G56" s="16"/>
      <c r="H56" s="47">
        <f>H55+Dt</f>
        <v>0.88000000000000045</v>
      </c>
      <c r="I56" s="6">
        <f>I55+Dt*J55</f>
        <v>-3.388408775848009</v>
      </c>
      <c r="J56" s="25">
        <f>J55+Dt*(-g+(18*_𝜇/(p_𝑝*d_p^2))*ABS(J55))</f>
        <v>-7.504459877642617</v>
      </c>
      <c r="K56" s="9"/>
      <c r="L56" s="9"/>
    </row>
    <row r="57" spans="1:12">
      <c r="A57" s="9"/>
      <c r="B57" s="9"/>
      <c r="C57" s="9"/>
      <c r="D57" s="13"/>
      <c r="E57" s="13"/>
      <c r="F57" s="9"/>
      <c r="G57" s="9"/>
      <c r="H57" s="47">
        <f>H56+Dt</f>
        <v>0.90000000000000047</v>
      </c>
      <c r="I57" s="6">
        <f>I56+Dt*J56</f>
        <v>-3.5384979734008613</v>
      </c>
      <c r="J57" s="25">
        <f>J56+Dt*(-g+(18*_𝜇/(p_𝑝*d_p^2))*ABS(J56))</f>
        <v>-7.6506801748575173</v>
      </c>
      <c r="K57" s="9"/>
      <c r="L57" s="9"/>
    </row>
    <row r="58" spans="1:12">
      <c r="A58" s="9"/>
      <c r="B58" s="9"/>
      <c r="C58" s="9"/>
      <c r="D58" s="13"/>
      <c r="E58" s="13"/>
      <c r="F58" s="9"/>
      <c r="G58" s="9"/>
      <c r="H58" s="47">
        <f>H57+Dt</f>
        <v>0.92000000000000048</v>
      </c>
      <c r="I58" s="6">
        <f>I57+Dt*J57</f>
        <v>-3.6915115768980118</v>
      </c>
      <c r="J58" s="25">
        <f>J57+Dt*(-g+(18*_𝜇/(p_𝑝*d_p^2))*ABS(J57))</f>
        <v>-7.7959266448929663</v>
      </c>
      <c r="K58" s="9"/>
      <c r="L58" s="9"/>
    </row>
    <row r="59" spans="1:12">
      <c r="A59" s="9"/>
      <c r="B59" s="9"/>
      <c r="C59" s="9"/>
      <c r="D59" s="13"/>
      <c r="E59" s="13"/>
      <c r="F59" s="9"/>
      <c r="G59" s="9"/>
      <c r="H59" s="47">
        <f>H58+Dt</f>
        <v>0.9400000000000005</v>
      </c>
      <c r="I59" s="6">
        <f>I58+Dt*J58</f>
        <v>-3.8474301097958712</v>
      </c>
      <c r="J59" s="25">
        <f>J58+Dt*(-g+(18*_𝜇/(p_𝑝*d_p^2))*ABS(J58))</f>
        <v>-7.9402057734379792</v>
      </c>
      <c r="K59" s="9"/>
      <c r="L59" s="9"/>
    </row>
    <row r="60" spans="1:12">
      <c r="A60" s="9"/>
      <c r="B60" s="9"/>
      <c r="C60" s="9"/>
      <c r="D60" s="13"/>
      <c r="E60" s="13"/>
      <c r="F60" s="9"/>
      <c r="G60" s="9"/>
      <c r="H60" s="47">
        <f>H59+Dt</f>
        <v>0.96000000000000052</v>
      </c>
      <c r="I60" s="6">
        <f>I59+Dt*J59</f>
        <v>-4.006234225264631</v>
      </c>
      <c r="J60" s="25">
        <f>J59+Dt*(-g+(18*_𝜇/(p_𝑝*d_p^2))*ABS(J59))</f>
        <v>-8.0835240029868825</v>
      </c>
      <c r="K60" s="9"/>
      <c r="L60" s="9"/>
    </row>
    <row r="61" spans="1:12">
      <c r="A61" s="9"/>
      <c r="B61" s="9"/>
      <c r="C61" s="9"/>
      <c r="D61" s="13"/>
      <c r="E61" s="13"/>
      <c r="F61" s="9"/>
      <c r="G61" s="9"/>
      <c r="H61" s="47">
        <f>H60+Dt</f>
        <v>0.98000000000000054</v>
      </c>
      <c r="I61" s="6">
        <f>I60+Dt*J60</f>
        <v>-4.1679047053243687</v>
      </c>
      <c r="J61" s="25">
        <f>J60+Dt*(-g+(18*_𝜇/(p_𝑝*d_p^2))*ABS(J60))</f>
        <v>-8.2258877331269904</v>
      </c>
      <c r="K61" s="9"/>
      <c r="L61" s="9"/>
    </row>
    <row r="62" spans="1:12">
      <c r="A62" s="9"/>
      <c r="B62" s="9"/>
      <c r="C62" s="9"/>
      <c r="D62" s="13"/>
      <c r="E62" s="13"/>
      <c r="F62" s="9"/>
      <c r="G62" s="14"/>
      <c r="H62" s="47">
        <f>H61+Dt</f>
        <v>1.0000000000000004</v>
      </c>
      <c r="I62" s="6">
        <f>I61+Dt*J61</f>
        <v>-4.3324224599869083</v>
      </c>
      <c r="J62" s="25">
        <f>J61+Dt*(-g+(18*_𝜇/(p_𝑝*d_p^2))*ABS(J61))</f>
        <v>-8.3673033208243641</v>
      </c>
      <c r="K62" s="9"/>
      <c r="L62" s="9"/>
    </row>
    <row r="63" spans="1:12">
      <c r="A63" s="9"/>
      <c r="B63" s="9"/>
      <c r="C63" s="9"/>
      <c r="D63" s="13"/>
      <c r="E63" s="13"/>
      <c r="F63" s="9"/>
      <c r="G63" s="14"/>
      <c r="H63" s="47">
        <f>H62+Dt</f>
        <v>1.0200000000000005</v>
      </c>
      <c r="I63" s="6">
        <f>I62+Dt*J62</f>
        <v>-4.499768526403396</v>
      </c>
      <c r="J63" s="25">
        <f>J62+Dt*(-g+(18*_𝜇/(p_𝑝*d_p^2))*ABS(J62))</f>
        <v>-8.5077770807076742</v>
      </c>
      <c r="K63" s="9"/>
      <c r="L63" s="9"/>
    </row>
    <row r="64" spans="1:12">
      <c r="A64" s="9"/>
      <c r="B64" s="9"/>
      <c r="C64" s="9"/>
      <c r="D64" s="13"/>
      <c r="E64" s="13"/>
      <c r="F64" s="9"/>
      <c r="G64" s="14"/>
      <c r="H64" s="47">
        <f>H63+Dt</f>
        <v>1.0400000000000005</v>
      </c>
      <c r="I64" s="6">
        <f>I63+Dt*J63</f>
        <v>-4.6699240680175498</v>
      </c>
      <c r="J64" s="25">
        <f>J63+Dt*(-g+(18*_𝜇/(p_𝑝*d_p^2))*ABS(J63))</f>
        <v>-8.6473152853501603</v>
      </c>
      <c r="K64" s="9"/>
      <c r="L64" s="9"/>
    </row>
    <row r="65" spans="1:12">
      <c r="A65" s="9"/>
      <c r="B65" s="9"/>
      <c r="C65" s="9"/>
      <c r="D65" s="13"/>
      <c r="E65" s="13"/>
      <c r="F65" s="9"/>
      <c r="G65" s="14"/>
      <c r="H65" s="47">
        <f>H64+Dt</f>
        <v>1.0600000000000005</v>
      </c>
      <c r="I65" s="6">
        <f>I64+Dt*J64</f>
        <v>-4.8428703737245531</v>
      </c>
      <c r="J65" s="25">
        <f>J64+Dt*(-g+(18*_𝜇/(p_𝑝*d_p^2))*ABS(J64))</f>
        <v>-8.7859241655497282</v>
      </c>
      <c r="K65" s="9"/>
      <c r="L65" s="9"/>
    </row>
    <row r="66" spans="1:12">
      <c r="A66" s="9"/>
      <c r="B66" s="9"/>
      <c r="C66" s="9"/>
      <c r="D66" s="13"/>
      <c r="E66" s="13"/>
      <c r="F66" s="9"/>
      <c r="G66" s="14"/>
      <c r="H66" s="47">
        <f>H65+Dt</f>
        <v>1.0800000000000005</v>
      </c>
      <c r="I66" s="6">
        <f>I65+Dt*J65</f>
        <v>-5.0185888570355477</v>
      </c>
      <c r="J66" s="25">
        <f>J65+Dt*(-g+(18*_𝜇/(p_𝑝*d_p^2))*ABS(J65))</f>
        <v>-8.9236099106071674</v>
      </c>
      <c r="K66" s="9"/>
      <c r="L66" s="9"/>
    </row>
    <row r="67" spans="1:12">
      <c r="A67" s="9"/>
      <c r="B67" s="9"/>
      <c r="C67" s="9"/>
      <c r="D67" s="13"/>
      <c r="E67" s="13"/>
      <c r="F67" s="9"/>
      <c r="G67" s="14"/>
      <c r="H67" s="47">
        <f>H66+Dt</f>
        <v>1.1000000000000005</v>
      </c>
      <c r="I67" s="6">
        <f>I66+Dt*J66</f>
        <v>-5.1970610552476915</v>
      </c>
      <c r="J67" s="25">
        <f>J66+Dt*(-g+(18*_𝜇/(p_𝑝*d_p^2))*ABS(J66))</f>
        <v>-9.0603786686025245</v>
      </c>
      <c r="K67" s="9"/>
      <c r="L67" s="9"/>
    </row>
    <row r="68" spans="1:12">
      <c r="A68" s="9"/>
      <c r="B68" s="9"/>
      <c r="C68" s="9"/>
      <c r="D68" s="13"/>
      <c r="E68" s="13"/>
      <c r="F68" s="9"/>
      <c r="G68" s="14"/>
      <c r="H68" s="47">
        <f>H67+Dt</f>
        <v>1.1200000000000006</v>
      </c>
      <c r="I68" s="6">
        <f>I67+Dt*J67</f>
        <v>-5.3782686286197423</v>
      </c>
      <c r="J68" s="25">
        <f>J67+Dt*(-g+(18*_𝜇/(p_𝑝*d_p^2))*ABS(J67))</f>
        <v>-9.1962365466696312</v>
      </c>
      <c r="K68" s="9"/>
      <c r="L68" s="9"/>
    </row>
    <row r="69" spans="1:12">
      <c r="A69" s="9"/>
      <c r="B69" s="9"/>
      <c r="C69" s="9"/>
      <c r="D69" s="13"/>
      <c r="E69" s="13"/>
      <c r="F69" s="9"/>
      <c r="G69" s="14"/>
      <c r="H69" s="47">
        <f>H68+Dt</f>
        <v>1.1400000000000006</v>
      </c>
      <c r="I69" s="6">
        <f>I68+Dt*J68</f>
        <v>-5.5621933595531345</v>
      </c>
      <c r="J69" s="25">
        <f>J68+Dt*(-g+(18*_𝜇/(p_𝑝*d_p^2))*ABS(J68))</f>
        <v>-9.3311896112688117</v>
      </c>
      <c r="K69" s="9"/>
      <c r="L69" s="9"/>
    </row>
    <row r="70" spans="1:12">
      <c r="A70" s="9"/>
      <c r="B70" s="9"/>
      <c r="C70" s="9"/>
      <c r="D70" s="13"/>
      <c r="E70" s="13"/>
      <c r="F70" s="9"/>
      <c r="G70" s="14"/>
      <c r="H70" s="47">
        <f>H69+Dt</f>
        <v>1.1600000000000006</v>
      </c>
      <c r="I70" s="6">
        <f>I69+Dt*J69</f>
        <v>-5.7488171517785105</v>
      </c>
      <c r="J70" s="25">
        <f>J69+Dt*(-g+(18*_𝜇/(p_𝑝*d_p^2))*ABS(J69))</f>
        <v>-9.4652438884577617</v>
      </c>
      <c r="K70" s="9"/>
      <c r="L70" s="9"/>
    </row>
    <row r="71" spans="1:12">
      <c r="A71" s="9"/>
      <c r="B71" s="9"/>
      <c r="C71" s="9"/>
      <c r="D71" s="13"/>
      <c r="E71" s="13"/>
      <c r="F71" s="9"/>
      <c r="G71" s="14"/>
      <c r="H71" s="47">
        <f>H70+Dt</f>
        <v>1.1800000000000006</v>
      </c>
      <c r="I71" s="6">
        <f>I70+Dt*J70</f>
        <v>-5.9381220295476655</v>
      </c>
      <c r="J71" s="25">
        <f>J70+Dt*(-g+(18*_𝜇/(p_𝑝*d_p^2))*ABS(J70))</f>
        <v>-9.5984053641606337</v>
      </c>
      <c r="K71" s="9"/>
      <c r="L71" s="9"/>
    </row>
    <row r="72" spans="1:12">
      <c r="A72" s="9"/>
      <c r="B72" s="9"/>
      <c r="C72" s="9"/>
      <c r="D72" s="13"/>
      <c r="E72" s="13"/>
      <c r="F72" s="9"/>
      <c r="G72" s="14"/>
      <c r="H72" s="47">
        <f>H71+Dt</f>
        <v>1.2000000000000006</v>
      </c>
      <c r="I72" s="6">
        <f>I71+Dt*J71</f>
        <v>-6.1300901368308782</v>
      </c>
      <c r="J72" s="25">
        <f>J71+Dt*(-g+(18*_𝜇/(p_𝑝*d_p^2))*ABS(J71))</f>
        <v>-9.7306799844353247</v>
      </c>
      <c r="K72" s="9"/>
      <c r="L72" s="9"/>
    </row>
    <row r="73" spans="1:12">
      <c r="A73" s="9"/>
      <c r="B73" s="9"/>
      <c r="C73" s="9"/>
      <c r="D73" s="13"/>
      <c r="E73" s="13"/>
      <c r="F73" s="9"/>
      <c r="G73" s="14"/>
      <c r="H73" s="47">
        <f>H72+Dt</f>
        <v>1.2200000000000006</v>
      </c>
      <c r="I73" s="6">
        <f>I72+Dt*J72</f>
        <v>-6.3247037365195844</v>
      </c>
      <c r="J73" s="25">
        <f>J72+Dt*(-g+(18*_𝜇/(p_𝑝*d_p^2))*ABS(J72))</f>
        <v>-9.8620736557389854</v>
      </c>
      <c r="K73" s="9"/>
      <c r="L73" s="9"/>
    </row>
    <row r="74" spans="1:12">
      <c r="A74" s="9"/>
      <c r="B74" s="9"/>
      <c r="C74" s="9"/>
      <c r="D74" s="13"/>
      <c r="E74" s="13"/>
      <c r="F74" s="9"/>
      <c r="G74" s="14"/>
      <c r="H74" s="47">
        <f>H73+Dt</f>
        <v>1.2400000000000007</v>
      </c>
      <c r="I74" s="6">
        <f>I73+Dt*J73</f>
        <v>-6.5219452096343637</v>
      </c>
      <c r="J74" s="25">
        <f>J73+Dt*(-g+(18*_𝜇/(p_𝑝*d_p^2))*ABS(J73))</f>
        <v>-9.9925922451917639</v>
      </c>
      <c r="K74" s="9"/>
      <c r="L74" s="9"/>
    </row>
    <row r="75" spans="1:12">
      <c r="A75" s="9"/>
      <c r="B75" s="9"/>
      <c r="C75" s="9"/>
      <c r="D75" s="13"/>
      <c r="E75" s="13"/>
      <c r="F75" s="9"/>
      <c r="G75" s="14"/>
      <c r="H75" s="47">
        <f>H74+Dt</f>
        <v>1.2600000000000007</v>
      </c>
      <c r="I75" s="6">
        <f>I74+Dt*J74</f>
        <v>-6.7217970545381993</v>
      </c>
      <c r="J75" s="25">
        <f>J74+Dt*(-g+(18*_𝜇/(p_𝑝*d_p^2))*ABS(J74))</f>
        <v>-10.122241580838788</v>
      </c>
      <c r="K75" s="9"/>
      <c r="L75" s="9"/>
    </row>
    <row r="76" spans="1:12">
      <c r="A76" s="9"/>
      <c r="B76" s="9"/>
      <c r="C76" s="9"/>
      <c r="D76" s="13"/>
      <c r="E76" s="13"/>
      <c r="F76" s="9"/>
      <c r="G76" s="14"/>
      <c r="H76" s="47">
        <f>H75+Dt</f>
        <v>1.2800000000000007</v>
      </c>
      <c r="I76" s="6">
        <f>I75+Dt*J75</f>
        <v>-6.9242418861549755</v>
      </c>
      <c r="J76" s="25">
        <f>J75+Dt*(-g+(18*_𝜇/(p_𝑝*d_p^2))*ABS(J75))</f>
        <v>-10.251027451910401</v>
      </c>
      <c r="K76" s="9"/>
      <c r="L76" s="9"/>
    </row>
    <row r="77" spans="1:12">
      <c r="A77" s="9"/>
      <c r="B77" s="9"/>
      <c r="C77" s="9"/>
      <c r="D77" s="13"/>
      <c r="E77" s="13"/>
      <c r="F77" s="9"/>
      <c r="G77" s="14"/>
      <c r="H77" s="47">
        <f>H76+Dt</f>
        <v>1.3000000000000007</v>
      </c>
      <c r="I77" s="6">
        <f>I76+Dt*J76</f>
        <v>-7.1292624351931835</v>
      </c>
      <c r="J77" s="25">
        <f>J76+Dt*(-g+(18*_𝜇/(p_𝑝*d_p^2))*ABS(J76))</f>
        <v>-10.378955609080679</v>
      </c>
      <c r="K77" s="9"/>
      <c r="L77" s="9"/>
    </row>
    <row r="78" spans="1:12">
      <c r="A78" s="9"/>
      <c r="B78" s="9"/>
      <c r="C78" s="9"/>
      <c r="D78" s="13"/>
      <c r="E78" s="13"/>
      <c r="F78" s="9"/>
      <c r="G78" s="14"/>
      <c r="H78" s="47">
        <f>H77+Dt</f>
        <v>1.3200000000000007</v>
      </c>
      <c r="I78" s="6">
        <f>I77+Dt*J77</f>
        <v>-7.3368415473747968</v>
      </c>
      <c r="J78" s="25">
        <f>J77+Dt*(-g+(18*_𝜇/(p_𝑝*d_p^2))*ABS(J77))</f>
        <v>-10.506031764724201</v>
      </c>
      <c r="K78" s="9"/>
      <c r="L78" s="9"/>
    </row>
    <row r="79" spans="1:12">
      <c r="A79" s="9"/>
      <c r="B79" s="9"/>
      <c r="C79" s="9"/>
      <c r="D79" s="13"/>
      <c r="E79" s="13"/>
      <c r="F79" s="9"/>
      <c r="G79" s="14"/>
      <c r="H79" s="47">
        <f>H78+Dt</f>
        <v>1.3400000000000007</v>
      </c>
      <c r="I79" s="6">
        <f>I78+Dt*J78</f>
        <v>-7.5469621826692812</v>
      </c>
      <c r="J79" s="25">
        <f>J78+Dt*(-g+(18*_𝜇/(p_𝑝*d_p^2))*ABS(J78))</f>
        <v>-10.632261593171137</v>
      </c>
      <c r="K79" s="9"/>
      <c r="L79" s="9"/>
    </row>
    <row r="80" spans="1:12">
      <c r="A80" s="9"/>
      <c r="B80" s="9"/>
      <c r="C80" s="9"/>
      <c r="D80" s="13"/>
      <c r="E80" s="13"/>
      <c r="F80" s="9"/>
      <c r="G80" s="14"/>
      <c r="H80" s="47">
        <f>H79+Dt</f>
        <v>1.3600000000000008</v>
      </c>
      <c r="I80" s="6">
        <f>I79+Dt*J79</f>
        <v>-7.7596074145327041</v>
      </c>
      <c r="J80" s="25">
        <f>J79+Dt*(-g+(18*_𝜇/(p_𝑝*d_p^2))*ABS(J79))</f>
        <v>-10.757650730960616</v>
      </c>
      <c r="K80" s="9"/>
      <c r="L80" s="9"/>
    </row>
    <row r="81" spans="1:12">
      <c r="A81" s="9"/>
      <c r="B81" s="9"/>
      <c r="C81" s="9"/>
      <c r="D81" s="13"/>
      <c r="E81" s="13"/>
      <c r="F81" s="9"/>
      <c r="G81" s="14"/>
      <c r="H81" s="47">
        <f>H80+Dt</f>
        <v>1.3800000000000008</v>
      </c>
      <c r="I81" s="6">
        <f>I80+Dt*J80</f>
        <v>-7.9747604291519165</v>
      </c>
      <c r="J81" s="25">
        <f>J80+Dt*(-g+(18*_𝜇/(p_𝑝*d_p^2))*ABS(J80))</f>
        <v>-10.882204777092419</v>
      </c>
      <c r="K81" s="9"/>
      <c r="L81" s="9"/>
    </row>
    <row r="82" spans="1:12">
      <c r="A82" s="9"/>
      <c r="B82" s="9"/>
      <c r="C82" s="9"/>
      <c r="D82" s="13"/>
      <c r="E82" s="13"/>
      <c r="F82" s="9"/>
      <c r="G82" s="14"/>
      <c r="H82" s="47">
        <f>H81+Dt</f>
        <v>1.4000000000000008</v>
      </c>
      <c r="I82" s="6">
        <f>I81+Dt*J81</f>
        <v>-8.1924045246937656</v>
      </c>
      <c r="J82" s="25">
        <f>J81+Dt*(-g+(18*_𝜇/(p_𝑝*d_p^2))*ABS(J81))</f>
        <v>-11.005929293276983</v>
      </c>
      <c r="K82" s="9"/>
      <c r="L82" s="9"/>
    </row>
    <row r="83" spans="1:12">
      <c r="A83" s="9"/>
      <c r="B83" s="9"/>
      <c r="C83" s="9"/>
      <c r="D83" s="13"/>
      <c r="E83" s="13"/>
      <c r="F83" s="9"/>
      <c r="G83" s="14"/>
      <c r="H83" s="47">
        <f>H82+Dt</f>
        <v>1.4200000000000008</v>
      </c>
      <c r="I83" s="6">
        <f>I82+Dt*J82</f>
        <v>-8.4125231105593059</v>
      </c>
      <c r="J83" s="25">
        <f>J82+Dt*(-g+(18*_𝜇/(p_𝑝*d_p^2))*ABS(J82))</f>
        <v>-11.128829804183759</v>
      </c>
      <c r="K83" s="9"/>
      <c r="L83" s="9"/>
    </row>
    <row r="84" spans="1:12">
      <c r="A84" s="9"/>
      <c r="B84" s="9"/>
      <c r="C84" s="9"/>
      <c r="D84" s="13"/>
      <c r="E84" s="13"/>
      <c r="F84" s="9"/>
      <c r="G84" s="14"/>
      <c r="H84" s="47">
        <f>H83+Dt</f>
        <v>1.4400000000000008</v>
      </c>
      <c r="I84" s="6">
        <f>I83+Dt*J83</f>
        <v>-8.6350997066429809</v>
      </c>
      <c r="J84" s="25">
        <f>J83+Dt*(-g+(18*_𝜇/(p_𝑝*d_p^2))*ABS(J83))</f>
        <v>-11.250911797687895</v>
      </c>
      <c r="K84" s="9"/>
      <c r="L84" s="9"/>
    </row>
    <row r="85" spans="1:12">
      <c r="A85" s="9"/>
      <c r="B85" s="9"/>
      <c r="C85" s="9"/>
      <c r="D85" s="13"/>
      <c r="E85" s="13"/>
      <c r="F85" s="9"/>
      <c r="G85" s="14"/>
      <c r="H85" s="47">
        <f>H84+Dt</f>
        <v>1.4600000000000009</v>
      </c>
      <c r="I85" s="6">
        <f>I84+Dt*J84</f>
        <v>-8.8601179425967391</v>
      </c>
      <c r="J85" s="25">
        <f>J84+Dt*(-g+(18*_𝜇/(p_𝑝*d_p^2))*ABS(J84))</f>
        <v>-11.372180725115294</v>
      </c>
      <c r="K85" s="9"/>
      <c r="L85" s="9"/>
    </row>
    <row r="86" spans="1:12">
      <c r="A86" s="9"/>
      <c r="B86" s="9"/>
      <c r="C86" s="9"/>
      <c r="D86" s="13"/>
      <c r="E86" s="13"/>
      <c r="F86" s="9"/>
      <c r="G86" s="14"/>
      <c r="H86" s="47">
        <f>H85+Dt</f>
        <v>1.4800000000000009</v>
      </c>
      <c r="I86" s="6">
        <f>I85+Dt*J85</f>
        <v>-9.0875615570990451</v>
      </c>
      <c r="J86" s="25">
        <f>J85+Dt*(-g+(18*_𝜇/(p_𝑝*d_p^2))*ABS(J85))</f>
        <v>-11.492642001486026</v>
      </c>
      <c r="K86" s="9"/>
      <c r="L86" s="9"/>
    </row>
    <row r="87" spans="1:12">
      <c r="A87" s="9"/>
      <c r="B87" s="9"/>
      <c r="C87" s="9"/>
      <c r="D87" s="13"/>
      <c r="E87" s="13"/>
      <c r="F87" s="9"/>
      <c r="G87" s="14"/>
      <c r="H87" s="47">
        <f>H86+Dt</f>
        <v>1.5000000000000009</v>
      </c>
      <c r="I87" s="6">
        <f>I86+Dt*J86</f>
        <v>-9.3174143971287648</v>
      </c>
      <c r="J87" s="25">
        <f>J86+Dt*(-g+(18*_𝜇/(p_𝑝*d_p^2))*ABS(J86))</f>
        <v>-11.612301005756128</v>
      </c>
      <c r="K87" s="9"/>
      <c r="L87" s="9"/>
    </row>
    <row r="88" spans="1:12">
      <c r="A88" s="9"/>
      <c r="B88" s="9"/>
      <c r="C88" s="9"/>
      <c r="D88" s="13"/>
      <c r="E88" s="13"/>
      <c r="F88" s="9"/>
      <c r="G88" s="14"/>
      <c r="H88" s="47">
        <f>H87+Dt</f>
        <v>1.5200000000000009</v>
      </c>
      <c r="I88" s="6">
        <f>I87+Dt*J87</f>
        <v>-9.5496604172438868</v>
      </c>
      <c r="J88" s="25">
        <f>J87+Dt*(-g+(18*_𝜇/(p_𝑝*d_p^2))*ABS(J87))</f>
        <v>-11.731163081057792</v>
      </c>
      <c r="K88" s="9"/>
      <c r="L88" s="9"/>
    </row>
    <row r="89" spans="1:12">
      <c r="A89" s="9"/>
      <c r="B89" s="9"/>
      <c r="C89" s="9"/>
      <c r="D89" s="13"/>
      <c r="E89" s="13"/>
      <c r="F89" s="9"/>
      <c r="G89" s="14"/>
      <c r="H89" s="47">
        <f>H88+Dt</f>
        <v>1.5400000000000009</v>
      </c>
      <c r="I89" s="6">
        <f>I88+Dt*J88</f>
        <v>-9.7842836788650427</v>
      </c>
      <c r="J89" s="25">
        <f>J88+Dt*(-g+(18*_𝜇/(p_𝑝*d_p^2))*ABS(J88))</f>
        <v>-11.849233534937946</v>
      </c>
      <c r="K89" s="9"/>
      <c r="L89" s="9"/>
    </row>
    <row r="90" spans="1:12">
      <c r="A90" s="9"/>
      <c r="B90" s="9"/>
      <c r="C90" s="9"/>
      <c r="D90" s="13"/>
      <c r="E90" s="13"/>
      <c r="F90" s="9"/>
      <c r="G90" s="14"/>
      <c r="H90" s="47">
        <f>H89+Dt</f>
        <v>1.5600000000000009</v>
      </c>
      <c r="I90" s="6">
        <f>I89+Dt*J89</f>
        <v>-10.021268349563801</v>
      </c>
      <c r="J90" s="25">
        <f>J89+Dt*(-g+(18*_𝜇/(p_𝑝*d_p^2))*ABS(J89))</f>
        <v>-11.96651763959526</v>
      </c>
      <c r="K90" s="9"/>
      <c r="L90" s="9"/>
    </row>
    <row r="91" spans="1:12">
      <c r="A91" s="9"/>
      <c r="B91" s="9"/>
      <c r="C91" s="9"/>
      <c r="D91" s="13"/>
      <c r="E91" s="13"/>
      <c r="F91" s="9"/>
      <c r="G91" s="14"/>
      <c r="H91" s="47">
        <f>H90+Dt</f>
        <v>1.580000000000001</v>
      </c>
      <c r="I91" s="6">
        <f>I90+Dt*J90</f>
        <v>-10.260598702355706</v>
      </c>
      <c r="J91" s="25">
        <f>J90+Dt*(-g+(18*_𝜇/(p_𝑝*d_p^2))*ABS(J90))</f>
        <v>-12.083020632115556</v>
      </c>
      <c r="K91" s="9"/>
      <c r="L91" s="9"/>
    </row>
    <row r="92" spans="1:12">
      <c r="A92" s="9"/>
      <c r="B92" s="9"/>
      <c r="C92" s="9"/>
      <c r="D92" s="13"/>
      <c r="E92" s="13"/>
      <c r="F92" s="9"/>
      <c r="G92" s="14"/>
      <c r="H92" s="47">
        <f>H91+Dt</f>
        <v>1.600000000000001</v>
      </c>
      <c r="I92" s="6">
        <f>I91+Dt*J91</f>
        <v>-10.502259114998017</v>
      </c>
      <c r="J92" s="25">
        <f>J91+Dt*(-g+(18*_𝜇/(p_𝑝*d_p^2))*ABS(J91))</f>
        <v>-12.198747714705666</v>
      </c>
      <c r="K92" s="9"/>
      <c r="L92" s="9"/>
    </row>
    <row r="93" spans="1:12">
      <c r="A93" s="9"/>
      <c r="B93" s="9"/>
      <c r="C93" s="9"/>
      <c r="D93" s="13"/>
      <c r="E93" s="13"/>
      <c r="F93" s="9"/>
      <c r="G93" s="14"/>
      <c r="H93" s="47">
        <f>H92+Dt</f>
        <v>1.620000000000001</v>
      </c>
      <c r="I93" s="6">
        <f>I92+Dt*J92</f>
        <v>-10.746234069292131</v>
      </c>
      <c r="J93" s="25">
        <f>J92+Dt*(-g+(18*_𝜇/(p_𝑝*d_p^2))*ABS(J92))</f>
        <v>-12.313704054925726</v>
      </c>
      <c r="K93" s="9"/>
      <c r="L93" s="9"/>
    </row>
    <row r="94" spans="1:12">
      <c r="A94" s="9"/>
      <c r="B94" s="9"/>
      <c r="C94" s="9"/>
      <c r="D94" s="13"/>
      <c r="E94" s="13"/>
      <c r="F94" s="9"/>
      <c r="G94" s="14"/>
      <c r="H94" s="47">
        <f>H93+Dt</f>
        <v>1.640000000000001</v>
      </c>
      <c r="I94" s="6">
        <f>I93+Dt*J93</f>
        <v>-10.992508150390645</v>
      </c>
      <c r="J94" s="25">
        <f>J93+Dt*(-g+(18*_𝜇/(p_𝑝*d_p^2))*ABS(J93))</f>
        <v>-12.42789478591992</v>
      </c>
      <c r="K94" s="9"/>
      <c r="L94" s="9"/>
    </row>
    <row r="95" spans="1:12">
      <c r="A95" s="9"/>
      <c r="B95" s="9"/>
      <c r="C95" s="9"/>
      <c r="D95" s="13"/>
      <c r="E95" s="13"/>
      <c r="F95" s="9"/>
      <c r="G95" s="14"/>
      <c r="H95" s="47">
        <f>H94+Dt</f>
        <v>1.660000000000001</v>
      </c>
      <c r="I95" s="6">
        <f>I94+Dt*J94</f>
        <v>-11.241066046109044</v>
      </c>
      <c r="J95" s="25">
        <f>J94+Dt*(-g+(18*_𝜇/(p_𝑝*d_p^2))*ABS(J94))</f>
        <v>-12.541325006645692</v>
      </c>
      <c r="K95" s="9"/>
      <c r="L95" s="9"/>
    </row>
    <row r="96" spans="1:12">
      <c r="A96" s="9"/>
      <c r="B96" s="9"/>
      <c r="C96" s="9"/>
      <c r="D96" s="13"/>
      <c r="E96" s="13"/>
      <c r="F96" s="9"/>
      <c r="G96" s="14"/>
      <c r="H96" s="47">
        <f>H95+Dt</f>
        <v>1.680000000000001</v>
      </c>
      <c r="I96" s="6">
        <f>I95+Dt*J95</f>
        <v>-11.491892546241958</v>
      </c>
      <c r="J96" s="25">
        <f>J95+Dt*(-g+(18*_𝜇/(p_𝑝*d_p^2))*ABS(J95))</f>
        <v>-12.653999782101431</v>
      </c>
      <c r="K96" s="9"/>
      <c r="L96" s="9"/>
    </row>
    <row r="97" spans="1:12">
      <c r="A97" s="9"/>
      <c r="B97" s="9"/>
      <c r="C97" s="9"/>
      <c r="D97" s="13"/>
      <c r="E97" s="13"/>
      <c r="F97" s="9"/>
      <c r="G97" s="14"/>
      <c r="H97" s="47">
        <f>H96+Dt</f>
        <v>1.7000000000000011</v>
      </c>
      <c r="I97" s="6">
        <f>I96+Dt*J96</f>
        <v>-11.744972541883987</v>
      </c>
      <c r="J97" s="25">
        <f>J96+Dt*(-g+(18*_𝜇/(p_𝑝*d_p^2))*ABS(J96))</f>
        <v>-12.765924143552636</v>
      </c>
      <c r="K97" s="9"/>
      <c r="L97" s="9"/>
    </row>
    <row r="98" spans="1:12">
      <c r="A98" s="9"/>
      <c r="B98" s="9"/>
      <c r="C98" s="9"/>
      <c r="D98" s="13"/>
      <c r="E98" s="13"/>
      <c r="F98" s="9"/>
      <c r="G98" s="14"/>
      <c r="H98" s="47">
        <f>H97+Dt</f>
        <v>1.7200000000000011</v>
      </c>
      <c r="I98" s="6">
        <f>I97+Dt*J97</f>
        <v>-12.00029102475504</v>
      </c>
      <c r="J98" s="25">
        <f>J97+Dt*(-g+(18*_𝜇/(p_𝑝*d_p^2))*ABS(J97))</f>
        <v>-12.877103088756575</v>
      </c>
      <c r="K98" s="9"/>
      <c r="L98" s="9"/>
    </row>
    <row r="99" spans="1:12">
      <c r="A99" s="9"/>
      <c r="B99" s="9"/>
      <c r="C99" s="9"/>
      <c r="D99" s="13"/>
      <c r="E99" s="13"/>
      <c r="F99" s="9"/>
      <c r="G99" s="14"/>
      <c r="H99" s="47">
        <f>H98+Dt</f>
        <v>1.7400000000000011</v>
      </c>
      <c r="I99" s="6">
        <f>I98+Dt*J98</f>
        <v>-12.257833086530171</v>
      </c>
      <c r="J99" s="25">
        <f>J98+Dt*(-g+(18*_𝜇/(p_𝑝*d_p^2))*ABS(J98))</f>
        <v>-12.987541582185457</v>
      </c>
      <c r="K99" s="9"/>
      <c r="L99" s="9"/>
    </row>
    <row r="100" spans="1:12">
      <c r="A100" s="9"/>
      <c r="B100" s="9"/>
      <c r="C100" s="9"/>
      <c r="D100" s="13"/>
      <c r="E100" s="13"/>
      <c r="F100" s="9"/>
      <c r="G100" s="14"/>
      <c r="H100" s="47">
        <f>H99+Dt</f>
        <v>1.7600000000000011</v>
      </c>
      <c r="I100" s="6">
        <f>I99+Dt*J99</f>
        <v>-12.51758391817388</v>
      </c>
      <c r="J100" s="25">
        <f>J99+Dt*(-g+(18*_𝜇/(p_𝑝*d_p^2))*ABS(J99))</f>
        <v>-13.097244555248102</v>
      </c>
      <c r="K100" s="9"/>
      <c r="L100" s="9"/>
    </row>
    <row r="101" spans="1:12">
      <c r="A101" s="9"/>
      <c r="B101" s="9"/>
      <c r="C101" s="9"/>
      <c r="D101" s="13"/>
      <c r="E101" s="13"/>
      <c r="F101" s="9"/>
      <c r="G101" s="14"/>
      <c r="H101" s="47">
        <f>H100+Dt</f>
        <v>1.7800000000000011</v>
      </c>
      <c r="I101" s="6">
        <f>I100+Dt*J100</f>
        <v>-12.779528809278842</v>
      </c>
      <c r="J101" s="25">
        <f>J100+Dt*(-g+(18*_𝜇/(p_𝑝*d_p^2))*ABS(J100))</f>
        <v>-13.20621690651015</v>
      </c>
      <c r="K101" s="9"/>
      <c r="L101" s="9"/>
    </row>
    <row r="102" spans="1:12">
      <c r="A102" s="9"/>
      <c r="B102" s="9"/>
      <c r="C102" s="9"/>
      <c r="D102" s="13"/>
      <c r="E102" s="13"/>
      <c r="F102" s="9"/>
      <c r="G102" s="14"/>
      <c r="H102" s="47">
        <f>H101+Dt</f>
        <v>1.8000000000000012</v>
      </c>
      <c r="I102" s="6">
        <f>I101+Dt*J101</f>
        <v>-13.043653147409046</v>
      </c>
      <c r="J102" s="25">
        <f>J101+Dt*(-g+(18*_𝜇/(p_𝑝*d_p^2))*ABS(J101))</f>
        <v>-13.314463501912792</v>
      </c>
      <c r="K102" s="9"/>
      <c r="L102" s="9"/>
    </row>
    <row r="103" spans="1:12">
      <c r="A103" s="9"/>
      <c r="B103" s="9"/>
      <c r="C103" s="9"/>
      <c r="D103" s="13"/>
      <c r="E103" s="13"/>
      <c r="F103" s="9"/>
      <c r="G103" s="14"/>
      <c r="H103" s="47">
        <f>H102+Dt</f>
        <v>1.8200000000000012</v>
      </c>
      <c r="I103" s="6">
        <f>I102+Dt*J102</f>
        <v>-13.309942417447301</v>
      </c>
      <c r="J103" s="25">
        <f>J102+Dt*(-g+(18*_𝜇/(p_𝑝*d_p^2))*ABS(J102))</f>
        <v>-13.421989174990053</v>
      </c>
      <c r="K103" s="9"/>
      <c r="L103" s="9"/>
    </row>
    <row r="104" spans="1:12">
      <c r="A104" s="9"/>
      <c r="B104" s="9"/>
      <c r="C104" s="9"/>
      <c r="D104" s="13"/>
      <c r="E104" s="13"/>
      <c r="F104" s="9"/>
      <c r="G104" s="14"/>
      <c r="H104" s="47">
        <f>H103+Dt</f>
        <v>1.8400000000000012</v>
      </c>
      <c r="I104" s="6">
        <f>I103+Dt*J103</f>
        <v>-13.578382200947102</v>
      </c>
      <c r="J104" s="25">
        <f>J103+Dt*(-g+(18*_𝜇/(p_𝑝*d_p^2))*ABS(J103))</f>
        <v>-13.528798727084618</v>
      </c>
      <c r="K104" s="9"/>
      <c r="L104" s="9"/>
    </row>
    <row r="105" spans="1:12">
      <c r="A105" s="9"/>
      <c r="B105" s="9"/>
      <c r="C105" s="9"/>
      <c r="D105" s="13"/>
      <c r="E105" s="13"/>
      <c r="F105" s="9"/>
      <c r="G105" s="14"/>
      <c r="H105" s="47">
        <f>H104+Dt</f>
        <v>1.8600000000000012</v>
      </c>
      <c r="I105" s="6">
        <f>I104+Dt*J104</f>
        <v>-13.848958175488795</v>
      </c>
      <c r="J105" s="25">
        <f>J104+Dt*(-g+(18*_𝜇/(p_𝑝*d_p^2))*ABS(J104))</f>
        <v>-13.634896927562234</v>
      </c>
      <c r="K105" s="9"/>
      <c r="L105" s="9"/>
    </row>
    <row r="106" spans="1:12">
      <c r="A106" s="9"/>
      <c r="B106" s="9"/>
      <c r="C106" s="9"/>
      <c r="D106" s="13"/>
      <c r="E106" s="13"/>
      <c r="F106" s="9"/>
      <c r="G106" s="14"/>
      <c r="H106" s="47">
        <f>H105+Dt</f>
        <v>1.8800000000000012</v>
      </c>
      <c r="I106" s="6">
        <f>I105+Dt*J105</f>
        <v>-14.121656114040039</v>
      </c>
      <c r="J106" s="25">
        <f>J105+Dt*(-g+(18*_𝜇/(p_𝑝*d_p^2))*ABS(J105))</f>
        <v>-13.74028851402467</v>
      </c>
      <c r="K106" s="9"/>
      <c r="L106" s="9"/>
    </row>
    <row r="107" spans="1:12">
      <c r="A107" s="9"/>
      <c r="B107" s="9"/>
      <c r="C107" s="9"/>
      <c r="D107" s="13"/>
      <c r="E107" s="13"/>
      <c r="F107" s="9"/>
      <c r="G107" s="14"/>
      <c r="H107" s="47">
        <f>H106+Dt</f>
        <v>1.9000000000000012</v>
      </c>
      <c r="I107" s="6">
        <f>I106+Dt*J106</f>
        <v>-14.396461884320534</v>
      </c>
      <c r="J107" s="25">
        <f>J106+Dt*(-g+(18*_𝜇/(p_𝑝*d_p^2))*ABS(J106))</f>
        <v>-13.844978192521266</v>
      </c>
      <c r="K107" s="9"/>
      <c r="L107" s="9"/>
    </row>
    <row r="108" spans="1:12">
      <c r="A108" s="9"/>
      <c r="B108" s="9"/>
      <c r="C108" s="9"/>
      <c r="D108" s="13"/>
      <c r="E108" s="13"/>
      <c r="F108" s="9"/>
      <c r="G108" s="14"/>
      <c r="H108" s="47">
        <f>H107+Dt</f>
        <v>1.9200000000000013</v>
      </c>
      <c r="I108" s="6">
        <f>I107+Dt*J107</f>
        <v>-14.67336144817096</v>
      </c>
      <c r="J108" s="25">
        <f>J107+Dt*(-g+(18*_𝜇/(p_𝑝*d_p^2))*ABS(J107))</f>
        <v>-13.948970637759075</v>
      </c>
      <c r="K108" s="9"/>
      <c r="L108" s="9"/>
    </row>
    <row r="109" spans="1:12">
      <c r="A109" s="9"/>
      <c r="B109" s="9"/>
      <c r="C109" s="9"/>
      <c r="D109" s="13"/>
      <c r="E109" s="13"/>
      <c r="F109" s="9"/>
      <c r="G109" s="14"/>
      <c r="H109" s="47">
        <f>H108+Dt</f>
        <v>1.9400000000000013</v>
      </c>
      <c r="I109" s="6">
        <f>I108+Dt*J108</f>
        <v>-14.952340860926141</v>
      </c>
      <c r="J109" s="25">
        <f>J108+Dt*(-g+(18*_𝜇/(p_𝑝*d_p^2))*ABS(J108))</f>
        <v>-14.0522704933116</v>
      </c>
      <c r="K109" s="9"/>
      <c r="L109" s="9"/>
    </row>
    <row r="110" spans="1:12">
      <c r="A110" s="9"/>
      <c r="B110" s="9"/>
      <c r="C110" s="9"/>
      <c r="D110" s="13"/>
      <c r="E110" s="13"/>
      <c r="F110" s="9"/>
      <c r="G110" s="14"/>
      <c r="H110" s="47">
        <f>H109+Dt</f>
        <v>1.9600000000000013</v>
      </c>
      <c r="I110" s="6">
        <f>I109+Dt*J109</f>
        <v>-15.233386270792373</v>
      </c>
      <c r="J110" s="25">
        <f>J109+Dt*(-g+(18*_𝜇/(p_𝑝*d_p^2))*ABS(J109))</f>
        <v>-14.154882371826144</v>
      </c>
      <c r="K110" s="9"/>
      <c r="L110" s="9"/>
    </row>
    <row r="111" spans="1:12">
      <c r="A111" s="9"/>
      <c r="B111" s="9"/>
      <c r="C111" s="9"/>
      <c r="D111" s="13"/>
      <c r="E111" s="13"/>
      <c r="F111" s="9"/>
      <c r="G111" s="14"/>
      <c r="H111" s="47">
        <f>H110+Dt</f>
        <v>1.9800000000000013</v>
      </c>
      <c r="I111" s="6">
        <f>I110+Dt*J110</f>
        <v>-15.516483918228896</v>
      </c>
      <c r="J111" s="25">
        <f>J110+Dt*(-g+(18*_𝜇/(p_𝑝*d_p^2))*ABS(J110))</f>
        <v>-14.256810855229782</v>
      </c>
      <c r="K111" s="9"/>
      <c r="L111" s="9"/>
    </row>
    <row r="112" spans="1:12">
      <c r="A112" s="9"/>
      <c r="B112" s="9"/>
      <c r="C112" s="9"/>
      <c r="D112" s="13"/>
      <c r="E112" s="13"/>
      <c r="F112" s="9"/>
      <c r="G112" s="14"/>
      <c r="H112" s="47">
        <f>H111+Dt</f>
        <v>2.0000000000000013</v>
      </c>
      <c r="I112" s="6">
        <f>I111+Dt*J111</f>
        <v>-15.801620135333492</v>
      </c>
      <c r="J112" s="25">
        <f>J111+Dt*(-g+(18*_𝜇/(p_𝑝*d_p^2))*ABS(J111))</f>
        <v>-14.358060494933952</v>
      </c>
      <c r="K112" s="9"/>
      <c r="L112" s="9"/>
    </row>
    <row r="113" spans="1:12">
      <c r="A113" s="9"/>
      <c r="B113" s="9"/>
      <c r="C113" s="9"/>
      <c r="D113" s="13"/>
      <c r="E113" s="13"/>
      <c r="F113" s="9"/>
      <c r="G113" s="14"/>
      <c r="H113" s="47">
        <f>H112+Dt</f>
        <v>2.0200000000000014</v>
      </c>
      <c r="I113" s="6">
        <f>I112+Dt*J112</f>
        <v>-16.088781345232171</v>
      </c>
      <c r="J113" s="25">
        <f>J112+Dt*(-g+(18*_𝜇/(p_𝑝*d_p^2))*ABS(J112))</f>
        <v>-14.458635812037691</v>
      </c>
      <c r="K113" s="9"/>
      <c r="L113" s="9"/>
    </row>
    <row r="114" spans="1:12">
      <c r="A114" s="9"/>
      <c r="B114" s="9"/>
      <c r="C114" s="9"/>
      <c r="D114" s="13"/>
      <c r="E114" s="13"/>
      <c r="F114" s="9"/>
      <c r="G114" s="14"/>
      <c r="H114" s="47">
        <f>H113+Dt</f>
        <v>2.0400000000000014</v>
      </c>
      <c r="I114" s="6">
        <f>I113+Dt*J113</f>
        <v>-16.377954061472924</v>
      </c>
      <c r="J114" s="25">
        <f>J113+Dt*(-g+(18*_𝜇/(p_𝑝*d_p^2))*ABS(J113))</f>
        <v>-14.558541297529521</v>
      </c>
      <c r="K114" s="9"/>
      <c r="L114" s="9"/>
    </row>
    <row r="115" spans="1:12">
      <c r="A115" s="9"/>
      <c r="B115" s="9"/>
      <c r="C115" s="9"/>
      <c r="D115" s="13"/>
      <c r="E115" s="13"/>
      <c r="F115" s="9"/>
      <c r="G115" s="14"/>
      <c r="H115" s="47">
        <f>H114+Dt</f>
        <v>2.0600000000000014</v>
      </c>
      <c r="I115" s="6">
        <f>I114+Dt*J114</f>
        <v>-16.669124887423514</v>
      </c>
      <c r="J115" s="25">
        <f>J114+Dt*(-g+(18*_𝜇/(p_𝑝*d_p^2))*ABS(J114))</f>
        <v>-14.657781412487974</v>
      </c>
      <c r="K115" s="9"/>
      <c r="L115" s="9"/>
    </row>
    <row r="116" spans="1:12">
      <c r="A116" s="9"/>
      <c r="B116" s="9"/>
      <c r="C116" s="9"/>
      <c r="D116" s="13"/>
      <c r="E116" s="13"/>
      <c r="F116" s="9"/>
      <c r="G116" s="14"/>
      <c r="H116" s="47">
        <f>H115+Dt</f>
        <v>2.0800000000000014</v>
      </c>
      <c r="I116" s="6">
        <f>I115+Dt*J115</f>
        <v>-16.962280515673275</v>
      </c>
      <c r="J116" s="25">
        <f>J115+Dt*(-g+(18*_𝜇/(p_𝑝*d_p^2))*ABS(J115))</f>
        <v>-14.756360588280804</v>
      </c>
      <c r="K116" s="9"/>
      <c r="L116" s="9"/>
    </row>
    <row r="117" spans="1:12">
      <c r="A117" s="9"/>
      <c r="B117" s="9"/>
      <c r="C117" s="9"/>
      <c r="D117" s="13"/>
      <c r="E117" s="13"/>
      <c r="F117" s="9"/>
      <c r="G117" s="14"/>
      <c r="H117" s="47">
        <f>H116+Dt</f>
        <v>2.1000000000000014</v>
      </c>
      <c r="I117" s="6">
        <f>I116+Dt*J116</f>
        <v>-17.257407727438892</v>
      </c>
      <c r="J117" s="25">
        <f>J116+Dt*(-g+(18*_𝜇/(p_𝑝*d_p^2))*ABS(J116))</f>
        <v>-14.854283226762854</v>
      </c>
      <c r="K117" s="9"/>
      <c r="L117" s="9"/>
    </row>
    <row r="118" spans="1:12">
      <c r="A118" s="9"/>
      <c r="B118" s="9"/>
      <c r="C118" s="9"/>
      <c r="D118" s="13"/>
      <c r="E118" s="13"/>
      <c r="F118" s="9"/>
      <c r="G118" s="14"/>
      <c r="H118" s="47">
        <f>H117+Dt</f>
        <v>2.1200000000000014</v>
      </c>
      <c r="I118" s="6">
        <f>I117+Dt*J117</f>
        <v>-17.554493391974148</v>
      </c>
      <c r="J118" s="25">
        <f>J117+Dt*(-g+(18*_𝜇/(p_𝑝*d_p^2))*ABS(J117))</f>
        <v>-14.951553700472614</v>
      </c>
      <c r="K118" s="9"/>
      <c r="L118" s="9"/>
    </row>
    <row r="119" spans="1:12">
      <c r="A119" s="9"/>
      <c r="B119" s="9"/>
      <c r="C119" s="9"/>
      <c r="D119" s="13"/>
      <c r="E119" s="13"/>
      <c r="F119" s="9"/>
      <c r="G119" s="14"/>
      <c r="H119" s="47">
        <f>H118+Dt</f>
        <v>2.1400000000000015</v>
      </c>
      <c r="I119" s="6">
        <f>I118+Dt*J118</f>
        <v>-17.8535244659836</v>
      </c>
      <c r="J119" s="25">
        <f>J118+Dt*(-g+(18*_𝜇/(p_𝑝*d_p^2))*ABS(J118))</f>
        <v>-15.048176352827467</v>
      </c>
      <c r="K119" s="9"/>
      <c r="L119" s="9"/>
    </row>
    <row r="120" spans="1:12">
      <c r="A120" s="9"/>
      <c r="B120" s="9"/>
      <c r="C120" s="9"/>
      <c r="D120" s="13"/>
      <c r="E120" s="13"/>
      <c r="F120" s="9"/>
      <c r="G120" s="14"/>
      <c r="H120" s="47">
        <f>H119+Dt</f>
        <v>2.1600000000000015</v>
      </c>
      <c r="I120" s="6">
        <f>I119+Dt*J119</f>
        <v>-18.154487993040149</v>
      </c>
      <c r="J120" s="25">
        <f>J119+Dt*(-g+(18*_𝜇/(p_𝑝*d_p^2))*ABS(J119))</f>
        <v>-15.144155498317636</v>
      </c>
      <c r="K120" s="9"/>
      <c r="L120" s="9"/>
    </row>
    <row r="121" spans="1:12">
      <c r="A121" s="9"/>
      <c r="B121" s="9"/>
      <c r="C121" s="9"/>
      <c r="D121" s="13"/>
      <c r="E121" s="13"/>
      <c r="F121" s="9"/>
      <c r="G121" s="14"/>
      <c r="H121" s="47">
        <f>H120+Dt</f>
        <v>2.1800000000000015</v>
      </c>
      <c r="I121" s="6">
        <f>I120+Dt*J120</f>
        <v>-18.457371103006501</v>
      </c>
      <c r="J121" s="25">
        <f>J120+Dt*(-g+(18*_𝜇/(p_𝑝*d_p^2))*ABS(J120))</f>
        <v>-15.239495422698841</v>
      </c>
      <c r="K121" s="9"/>
      <c r="L121" s="9"/>
    </row>
    <row r="122" spans="1:12">
      <c r="A122" s="9"/>
      <c r="B122" s="9"/>
      <c r="C122" s="9"/>
      <c r="D122" s="13"/>
      <c r="E122" s="13"/>
      <c r="F122" s="9"/>
      <c r="G122" s="14"/>
      <c r="H122" s="47">
        <f>H121+Dt</f>
        <v>2.2000000000000015</v>
      </c>
      <c r="I122" s="6">
        <f>I121+Dt*J121</f>
        <v>-18.762161011460478</v>
      </c>
      <c r="J122" s="25">
        <f>J121+Dt*(-g+(18*_𝜇/(p_𝑝*d_p^2))*ABS(J121))</f>
        <v>-15.334200383183667</v>
      </c>
      <c r="K122" s="9"/>
      <c r="L122" s="9"/>
    </row>
    <row r="123" spans="1:12">
      <c r="A123" s="9"/>
      <c r="B123" s="9"/>
      <c r="C123" s="9"/>
      <c r="D123" s="13"/>
      <c r="E123" s="13"/>
      <c r="F123" s="9"/>
      <c r="G123" s="14"/>
      <c r="H123" s="47">
        <f>H122+Dt</f>
        <v>2.2200000000000015</v>
      </c>
      <c r="I123" s="6">
        <f>I122+Dt*J122</f>
        <v>-19.068845019124151</v>
      </c>
      <c r="J123" s="25">
        <f>J122+Dt*(-g+(18*_𝜇/(p_𝑝*d_p^2))*ABS(J122))</f>
        <v>-15.428274608631664</v>
      </c>
      <c r="K123" s="9"/>
      <c r="L123" s="9"/>
    </row>
    <row r="124" spans="1:12">
      <c r="A124" s="9"/>
      <c r="B124" s="9"/>
      <c r="C124" s="9"/>
      <c r="D124" s="13"/>
      <c r="E124" s="13"/>
      <c r="F124" s="9"/>
      <c r="G124" s="14"/>
      <c r="H124" s="47">
        <f>H123+Dt</f>
        <v>2.2400000000000015</v>
      </c>
      <c r="I124" s="6">
        <f>I123+Dt*J123</f>
        <v>-19.377410511296784</v>
      </c>
      <c r="J124" s="25">
        <f>J123+Dt*(-g+(18*_𝜇/(p_𝑝*d_p^2))*ABS(J123))</f>
        <v>-15.521722299738178</v>
      </c>
      <c r="K124" s="9"/>
      <c r="L124" s="9"/>
    </row>
    <row r="125" spans="1:12">
      <c r="A125" s="9"/>
      <c r="B125" s="9"/>
      <c r="C125" s="9"/>
      <c r="D125" s="13"/>
      <c r="E125" s="13"/>
      <c r="F125" s="9"/>
      <c r="G125" s="14"/>
      <c r="H125" s="47">
        <f>H124+Dt</f>
        <v>2.2600000000000016</v>
      </c>
      <c r="I125" s="6">
        <f>I124+Dt*J124</f>
        <v>-19.687844957291546</v>
      </c>
      <c r="J125" s="25">
        <f>J124+Dt*(-g+(18*_𝜇/(p_𝑝*d_p^2))*ABS(J124))</f>
        <v>-15.614547629221921</v>
      </c>
      <c r="K125" s="9"/>
      <c r="L125" s="9"/>
    </row>
    <row r="126" spans="1:12">
      <c r="A126" s="9"/>
      <c r="B126" s="9"/>
      <c r="C126" s="9"/>
      <c r="D126" s="13"/>
      <c r="E126" s="13"/>
      <c r="F126" s="9"/>
      <c r="G126" s="14"/>
      <c r="H126" s="47">
        <f>H125+Dt</f>
        <v>2.2800000000000016</v>
      </c>
      <c r="I126" s="6">
        <f>I125+Dt*J125</f>
        <v>-20.000135909875983</v>
      </c>
      <c r="J126" s="25">
        <f>J125+Dt*(-g+(18*_𝜇/(p_𝑝*d_p^2))*ABS(J125))</f>
        <v>-15.706754742011302</v>
      </c>
      <c r="K126" s="9"/>
      <c r="L126" s="9"/>
    </row>
    <row r="127" spans="1:12">
      <c r="A127" s="9"/>
      <c r="B127" s="9"/>
      <c r="C127" s="9"/>
      <c r="D127" s="13"/>
      <c r="E127" s="13"/>
      <c r="F127" s="9"/>
      <c r="G127" s="14"/>
      <c r="H127" s="47">
        <f>H126+Dt</f>
        <v>2.3000000000000016</v>
      </c>
      <c r="I127" s="6">
        <f>I126+Dt*J126</f>
        <v>-20.314271004716208</v>
      </c>
      <c r="J127" s="25">
        <f>J126+Dt*(-g+(18*_𝜇/(p_𝑝*d_p^2))*ABS(J126))</f>
        <v>-15.798347755429507</v>
      </c>
      <c r="K127" s="9"/>
      <c r="L127" s="9"/>
    </row>
    <row r="128" spans="1:12">
      <c r="A128" s="9"/>
      <c r="B128" s="9"/>
      <c r="C128" s="9"/>
      <c r="D128" s="13"/>
      <c r="E128" s="13"/>
      <c r="F128" s="9"/>
      <c r="G128" s="14"/>
      <c r="H128" s="47">
        <f>H127+Dt</f>
        <v>2.3200000000000016</v>
      </c>
      <c r="I128" s="6">
        <f>I127+Dt*J127</f>
        <v>-20.630237959824797</v>
      </c>
      <c r="J128" s="25">
        <f>J127+Dt*(-g+(18*_𝜇/(p_𝑝*d_p^2))*ABS(J127))</f>
        <v>-15.889330759378346</v>
      </c>
      <c r="K128" s="9"/>
      <c r="L128" s="9"/>
    </row>
    <row r="129" spans="1:12">
      <c r="A129" s="9"/>
      <c r="B129" s="9"/>
      <c r="C129" s="9"/>
      <c r="D129" s="13"/>
      <c r="E129" s="13"/>
      <c r="F129" s="9"/>
      <c r="G129" s="14"/>
      <c r="H129" s="47">
        <f>H128+Dt</f>
        <v>2.3400000000000016</v>
      </c>
      <c r="I129" s="6">
        <f>I128+Dt*J128</f>
        <v>-20.948024575012365</v>
      </c>
      <c r="J129" s="25">
        <f>J128+Dt*(-g+(18*_𝜇/(p_𝑝*d_p^2))*ABS(J128))</f>
        <v>-15.979707816520886</v>
      </c>
      <c r="K129" s="9"/>
      <c r="L129" s="9"/>
    </row>
    <row r="130" spans="1:12">
      <c r="A130" s="9"/>
      <c r="B130" s="9"/>
      <c r="C130" s="9"/>
      <c r="D130" s="13"/>
      <c r="E130" s="13"/>
      <c r="F130" s="9"/>
      <c r="G130" s="14"/>
      <c r="H130" s="47">
        <f>H129+Dt</f>
        <v>2.3600000000000017</v>
      </c>
      <c r="I130" s="6">
        <f>I129+Dt*J129</f>
        <v>-21.267618731342782</v>
      </c>
      <c r="J130" s="25">
        <f>J129+Dt*(-g+(18*_𝜇/(p_𝑝*d_p^2))*ABS(J129))</f>
        <v>-16.069482962462857</v>
      </c>
      <c r="K130" s="9"/>
      <c r="L130" s="9"/>
    </row>
    <row r="131" spans="1:12">
      <c r="A131" s="9"/>
      <c r="B131" s="9"/>
      <c r="C131" s="9"/>
      <c r="D131" s="13"/>
      <c r="E131" s="13"/>
      <c r="F131" s="9"/>
      <c r="G131" s="14"/>
      <c r="H131" s="47">
        <f>H130+Dt</f>
        <v>2.3800000000000017</v>
      </c>
      <c r="I131" s="6">
        <f>I130+Dt*J130</f>
        <v>-21.589008390592038</v>
      </c>
      <c r="J131" s="25">
        <f>J130+Dt*(-g+(18*_𝜇/(p_𝑝*d_p^2))*ABS(J130))</f>
        <v>-16.158660205932854</v>
      </c>
      <c r="K131" s="9"/>
      <c r="L131" s="9"/>
    </row>
    <row r="132" spans="1:12">
      <c r="A132" s="9"/>
      <c r="B132" s="9"/>
      <c r="C132" s="9"/>
      <c r="D132" s="13"/>
      <c r="E132" s="13"/>
      <c r="F132" s="9"/>
      <c r="G132" s="14"/>
      <c r="H132" s="47">
        <f>H131+Dt</f>
        <v>2.4000000000000017</v>
      </c>
      <c r="I132" s="6">
        <f>I131+Dt*J131</f>
        <v>-21.912181594710695</v>
      </c>
      <c r="J132" s="25">
        <f>J131+Dt*(-g+(18*_𝜇/(p_𝑝*d_p^2))*ABS(J131))</f>
        <v>-16.247243528961341</v>
      </c>
      <c r="K132" s="9"/>
      <c r="L132" s="9"/>
    </row>
    <row r="133" spans="1:12">
      <c r="A133" s="9"/>
      <c r="B133" s="9"/>
      <c r="C133" s="9"/>
      <c r="D133" s="13"/>
      <c r="E133" s="13"/>
      <c r="F133" s="9"/>
      <c r="G133" s="14"/>
      <c r="H133" s="47">
        <f>H132+Dt</f>
        <v>2.4200000000000017</v>
      </c>
      <c r="I133" s="6">
        <f>I132+Dt*J132</f>
        <v>-22.237126465289922</v>
      </c>
      <c r="J133" s="25">
        <f>J132+Dt*(-g+(18*_𝜇/(p_𝑝*d_p^2))*ABS(J132))</f>
        <v>-16.335236887058461</v>
      </c>
      <c r="K133" s="9"/>
      <c r="L133" s="9"/>
    </row>
    <row r="134" spans="1:12">
      <c r="A134" s="9"/>
      <c r="B134" s="9"/>
      <c r="C134" s="9"/>
      <c r="D134" s="13"/>
      <c r="E134" s="13"/>
      <c r="F134" s="9"/>
      <c r="G134" s="14"/>
      <c r="H134" s="47">
        <f>H133+Dt</f>
        <v>2.4400000000000017</v>
      </c>
      <c r="I134" s="6">
        <f>I133+Dt*J133</f>
        <v>-22.563831203031093</v>
      </c>
      <c r="J134" s="25">
        <f>J133+Dt*(-g+(18*_𝜇/(p_𝑝*d_p^2))*ABS(J133))</f>
        <v>-16.422644209390651</v>
      </c>
      <c r="K134" s="9"/>
      <c r="L134" s="9"/>
    </row>
    <row r="135" spans="1:12">
      <c r="A135" s="9"/>
      <c r="B135" s="9"/>
      <c r="C135" s="9"/>
      <c r="D135" s="13"/>
      <c r="E135" s="13"/>
      <c r="F135" s="9"/>
      <c r="G135" s="14"/>
      <c r="H135" s="47">
        <f>H134+Dt</f>
        <v>2.4600000000000017</v>
      </c>
      <c r="I135" s="6">
        <f>I134+Dt*J134</f>
        <v>-22.892284087218904</v>
      </c>
      <c r="J135" s="25">
        <f>J134+Dt*(-g+(18*_𝜇/(p_𝑝*d_p^2))*ABS(J134))</f>
        <v>-16.50946939895611</v>
      </c>
      <c r="K135" s="9"/>
      <c r="L135" s="9"/>
    </row>
    <row r="136" spans="1:12">
      <c r="A136" s="9"/>
      <c r="B136" s="9"/>
      <c r="C136" s="9"/>
      <c r="D136" s="13"/>
      <c r="E136" s="13"/>
      <c r="F136" s="9"/>
      <c r="G136" s="14"/>
      <c r="H136" s="47">
        <f>H135+Dt</f>
        <v>2.4800000000000018</v>
      </c>
      <c r="I136" s="6">
        <f>I135+Dt*J135</f>
        <v>-23.222473475198026</v>
      </c>
      <c r="J136" s="25">
        <f>J135+Dt*(-g+(18*_𝜇/(p_𝑝*d_p^2))*ABS(J135))</f>
        <v>-16.595716332759061</v>
      </c>
      <c r="K136" s="9"/>
      <c r="L136" s="9"/>
    </row>
    <row r="137" spans="1:12">
      <c r="A137" s="9"/>
      <c r="B137" s="9"/>
      <c r="C137" s="9"/>
      <c r="D137" s="13"/>
      <c r="E137" s="13"/>
      <c r="F137" s="9"/>
      <c r="G137" s="14"/>
      <c r="H137" s="47">
        <f>H136+Dt</f>
        <v>2.5000000000000018</v>
      </c>
      <c r="I137" s="6">
        <f>I136+Dt*J136</f>
        <v>-23.554387801853206</v>
      </c>
      <c r="J137" s="25">
        <f>J136+Dt*(-g+(18*_𝜇/(p_𝑝*d_p^2))*ABS(J136))</f>
        <v>-16.681388861982885</v>
      </c>
      <c r="K137" s="9"/>
      <c r="L137" s="9"/>
    </row>
    <row r="138" spans="1:12">
      <c r="A138" s="9"/>
      <c r="B138" s="9"/>
      <c r="C138" s="9"/>
      <c r="D138" s="13"/>
      <c r="E138" s="13"/>
      <c r="F138" s="9"/>
      <c r="G138" s="14"/>
      <c r="H138" s="47">
        <f>H137+Dt</f>
        <v>2.5200000000000018</v>
      </c>
      <c r="I138" s="6">
        <f>I137+Dt*J137</f>
        <v>-23.888015579092865</v>
      </c>
      <c r="J138" s="25">
        <f>J137+Dt*(-g+(18*_𝜇/(p_𝑝*d_p^2))*ABS(J137))</f>
        <v>-16.766490812162079</v>
      </c>
      <c r="K138" s="9"/>
      <c r="L138" s="9"/>
    </row>
    <row r="139" spans="1:12">
      <c r="A139" s="9"/>
      <c r="B139" s="9"/>
      <c r="C139" s="9"/>
      <c r="D139" s="13"/>
      <c r="E139" s="13"/>
      <c r="F139" s="9"/>
      <c r="G139" s="14"/>
      <c r="H139" s="47">
        <f>H138+Dt</f>
        <v>2.5400000000000018</v>
      </c>
      <c r="I139" s="6">
        <f>I138+Dt*J138</f>
        <v>-24.223345395336107</v>
      </c>
      <c r="J139" s="25">
        <f>J138+Dt*(-g+(18*_𝜇/(p_𝑝*d_p^2))*ABS(J138))</f>
        <v>-16.851025983353079</v>
      </c>
      <c r="K139" s="9"/>
      <c r="L139" s="9"/>
    </row>
    <row r="140" spans="1:12">
      <c r="A140" s="9"/>
      <c r="B140" s="9"/>
      <c r="C140" s="9"/>
      <c r="D140" s="13"/>
      <c r="E140" s="13"/>
      <c r="F140" s="9"/>
      <c r="G140" s="14"/>
      <c r="H140" s="47">
        <f>H139+Dt</f>
        <v>2.5600000000000018</v>
      </c>
      <c r="I140" s="6">
        <f>I139+Dt*J139</f>
        <v>-24.560365915003167</v>
      </c>
      <c r="J140" s="25">
        <f>J139+Dt*(-g+(18*_𝜇/(p_𝑝*d_p^2))*ABS(J139))</f>
        <v>-16.934998150303947</v>
      </c>
      <c r="K140" s="9"/>
      <c r="L140" s="9"/>
    </row>
    <row r="141" spans="1:12">
      <c r="A141" s="9"/>
      <c r="B141" s="9"/>
      <c r="C141" s="9"/>
      <c r="D141" s="13"/>
      <c r="E141" s="13"/>
      <c r="F141" s="9"/>
      <c r="G141" s="14"/>
      <c r="H141" s="47">
        <f>H140+Dt</f>
        <v>2.5800000000000018</v>
      </c>
      <c r="I141" s="6">
        <f>I140+Dt*J140</f>
        <v>-24.899065878009246</v>
      </c>
      <c r="J141" s="25">
        <f>J140+Dt*(-g+(18*_𝜇/(p_𝑝*d_p^2))*ABS(J140))</f>
        <v>-17.018411062622924</v>
      </c>
      <c r="K141" s="9"/>
      <c r="L141" s="9"/>
    </row>
    <row r="142" spans="1:12">
      <c r="A142" s="9"/>
      <c r="B142" s="9"/>
      <c r="C142" s="9"/>
      <c r="D142" s="13"/>
      <c r="E142" s="13"/>
      <c r="F142" s="9"/>
      <c r="G142" s="14"/>
      <c r="H142" s="47">
        <f>H141+Dt</f>
        <v>2.6000000000000019</v>
      </c>
      <c r="I142" s="6">
        <f>I141+Dt*J141</f>
        <v>-25.239434099261704</v>
      </c>
      <c r="J142" s="25">
        <f>J141+Dt*(-g+(18*_𝜇/(p_𝑝*d_p^2))*ABS(J141))</f>
        <v>-17.101268444945855</v>
      </c>
      <c r="K142" s="9"/>
      <c r="L142" s="9"/>
    </row>
    <row r="143" spans="1:12">
      <c r="A143" s="9"/>
      <c r="B143" s="9"/>
      <c r="C143" s="9"/>
      <c r="D143" s="13"/>
      <c r="E143" s="13"/>
      <c r="F143" s="9"/>
      <c r="G143" s="14"/>
      <c r="H143" s="47">
        <f>H142+Dt</f>
        <v>2.6200000000000019</v>
      </c>
      <c r="I143" s="6">
        <f>I142+Dt*J142</f>
        <v>-25.58145946816062</v>
      </c>
      <c r="J143" s="25">
        <f>J142+Dt*(-g+(18*_𝜇/(p_𝑝*d_p^2))*ABS(J142))</f>
        <v>-17.183573997102517</v>
      </c>
      <c r="K143" s="9"/>
      <c r="L143" s="9"/>
    </row>
    <row r="144" spans="1:12">
      <c r="A144" s="9"/>
      <c r="B144" s="9"/>
      <c r="C144" s="9"/>
      <c r="D144" s="13"/>
      <c r="E144" s="13"/>
      <c r="F144" s="9"/>
      <c r="G144" s="14"/>
      <c r="H144" s="47">
        <f>H143+Dt</f>
        <v>2.6400000000000019</v>
      </c>
      <c r="I144" s="6">
        <f>I143+Dt*J143</f>
        <v>-25.925130948102669</v>
      </c>
      <c r="J144" s="25">
        <f>J143+Dt*(-g+(18*_𝜇/(p_𝑝*d_p^2))*ABS(J143))</f>
        <v>-17.265331394281816</v>
      </c>
      <c r="K144" s="9"/>
      <c r="L144" s="9"/>
    </row>
    <row r="145" spans="1:12">
      <c r="A145" s="9"/>
      <c r="B145" s="9"/>
      <c r="C145" s="9"/>
      <c r="D145" s="13"/>
      <c r="E145" s="13"/>
      <c r="F145" s="9"/>
      <c r="G145" s="14"/>
      <c r="H145" s="47">
        <f>H144+Dt</f>
        <v>2.6600000000000019</v>
      </c>
      <c r="I145" s="6">
        <f>I144+Dt*J144</f>
        <v>-26.270437575988307</v>
      </c>
      <c r="J145" s="25">
        <f>J144+Dt*(-g+(18*_𝜇/(p_𝑝*d_p^2))*ABS(J144))</f>
        <v>-17.346544287195901</v>
      </c>
      <c r="K145" s="9"/>
      <c r="L145" s="9"/>
    </row>
    <row r="146" spans="1:12">
      <c r="A146" s="9"/>
      <c r="B146" s="9"/>
      <c r="C146" s="9"/>
      <c r="D146" s="13"/>
      <c r="E146" s="13"/>
      <c r="F146" s="9"/>
      <c r="G146" s="14"/>
      <c r="H146" s="47">
        <f>H145+Dt</f>
        <v>2.6800000000000019</v>
      </c>
      <c r="I146" s="6">
        <f>I145+Dt*J145</f>
        <v>-26.617368461732227</v>
      </c>
      <c r="J146" s="25">
        <f>J145+Dt*(-g+(18*_𝜇/(p_𝑝*d_p^2))*ABS(J145))</f>
        <v>-17.427216302243174</v>
      </c>
      <c r="K146" s="9"/>
      <c r="L146" s="9"/>
    </row>
    <row r="147" spans="1:12">
      <c r="A147" s="9"/>
      <c r="B147" s="9"/>
      <c r="C147" s="9"/>
      <c r="D147" s="13"/>
      <c r="E147" s="13"/>
      <c r="F147" s="9"/>
      <c r="G147" s="14"/>
      <c r="H147" s="47">
        <f>H146+Dt</f>
        <v>2.700000000000002</v>
      </c>
      <c r="I147" s="6">
        <f>I146+Dt*J146</f>
        <v>-26.965912787777089</v>
      </c>
      <c r="J147" s="25">
        <f>J146+Dt*(-g+(18*_𝜇/(p_𝑝*d_p^2))*ABS(J146))</f>
        <v>-17.507351041670233</v>
      </c>
      <c r="K147" s="9"/>
      <c r="L147" s="9"/>
    </row>
    <row r="148" spans="1:12">
      <c r="A148" s="9"/>
      <c r="B148" s="9"/>
      <c r="C148" s="9"/>
      <c r="D148" s="13"/>
      <c r="E148" s="13"/>
      <c r="F148" s="9"/>
      <c r="G148" s="14"/>
      <c r="H148" s="47">
        <f>H147+Dt</f>
        <v>2.720000000000002</v>
      </c>
      <c r="I148" s="6">
        <f>I147+Dt*J147</f>
        <v>-27.316059808610493</v>
      </c>
      <c r="J148" s="25">
        <f>J147+Dt*(-g+(18*_𝜇/(p_𝑝*d_p^2))*ABS(J147))</f>
        <v>-17.586952083732708</v>
      </c>
      <c r="K148" s="9"/>
      <c r="L148" s="9"/>
    </row>
    <row r="149" spans="1:12">
      <c r="A149" s="9"/>
      <c r="B149" s="9"/>
      <c r="C149" s="9"/>
      <c r="D149" s="13"/>
      <c r="E149" s="13"/>
      <c r="F149" s="9"/>
      <c r="G149" s="14"/>
      <c r="H149" s="47">
        <f>H148+Dt</f>
        <v>2.740000000000002</v>
      </c>
      <c r="I149" s="6">
        <f>I148+Dt*J148</f>
        <v>-27.667798850285148</v>
      </c>
      <c r="J149" s="25">
        <f>J148+Dt*(-g+(18*_𝜇/(p_𝑝*d_p^2))*ABS(J148))</f>
        <v>-17.666022982855047</v>
      </c>
      <c r="K149" s="9"/>
      <c r="L149" s="9"/>
    </row>
    <row r="150" spans="1:12">
      <c r="A150" s="9"/>
      <c r="B150" s="9"/>
      <c r="C150" s="9"/>
      <c r="D150" s="13"/>
      <c r="E150" s="13"/>
      <c r="F150" s="9"/>
      <c r="G150" s="14"/>
      <c r="H150" s="47">
        <f>H149+Dt</f>
        <v>2.760000000000002</v>
      </c>
      <c r="I150" s="6">
        <f>I149+Dt*J149</f>
        <v>-28.02111930994225</v>
      </c>
      <c r="J150" s="25">
        <f>J149+Dt*(-g+(18*_𝜇/(p_𝑝*d_p^2))*ABS(J149))</f>
        <v>-17.744567269789233</v>
      </c>
      <c r="K150" s="9"/>
      <c r="L150" s="9"/>
    </row>
    <row r="151" spans="1:12">
      <c r="A151" s="9"/>
      <c r="B151" s="9"/>
      <c r="C151" s="9"/>
      <c r="D151" s="13"/>
      <c r="E151" s="13"/>
      <c r="F151" s="9"/>
      <c r="G151" s="14"/>
      <c r="H151" s="47">
        <f>H150+Dt</f>
        <v>2.780000000000002</v>
      </c>
      <c r="I151" s="6">
        <f>I150+Dt*J150</f>
        <v>-28.376010655338035</v>
      </c>
      <c r="J151" s="25">
        <f>J150+Dt*(-g+(18*_𝜇/(p_𝑝*d_p^2))*ABS(J150))</f>
        <v>-17.822588451772436</v>
      </c>
      <c r="K151" s="9"/>
      <c r="L151" s="9"/>
    </row>
    <row r="152" spans="1:12">
      <c r="A152" s="9"/>
      <c r="B152" s="9"/>
      <c r="C152" s="9"/>
      <c r="D152" s="13"/>
      <c r="E152" s="13"/>
      <c r="F152" s="9"/>
      <c r="G152" s="14"/>
      <c r="H152" s="47">
        <f>H151+Dt</f>
        <v>2.800000000000002</v>
      </c>
      <c r="I152" s="6">
        <f>I151+Dt*J151</f>
        <v>-28.732462424373484</v>
      </c>
      <c r="J152" s="25">
        <f>J151+Dt*(-g+(18*_𝜇/(p_𝑝*d_p^2))*ABS(J151))</f>
        <v>-17.900090012683631</v>
      </c>
      <c r="K152" s="9"/>
      <c r="L152" s="9"/>
    </row>
    <row r="153" spans="1:12">
      <c r="A153" s="9"/>
      <c r="B153" s="9"/>
      <c r="C153" s="9"/>
      <c r="D153" s="13"/>
      <c r="E153" s="13"/>
      <c r="F153" s="9"/>
      <c r="G153" s="14"/>
      <c r="H153" s="47">
        <f>H152+Dt</f>
        <v>2.8200000000000021</v>
      </c>
      <c r="I153" s="6">
        <f>I152+Dt*J152</f>
        <v>-29.090464224627155</v>
      </c>
      <c r="J153" s="25">
        <f>J152+Dt*(-g+(18*_𝜇/(p_𝑝*d_p^2))*ABS(J152))</f>
        <v>-17.977075413199156</v>
      </c>
      <c r="K153" s="9"/>
      <c r="L153" s="9"/>
    </row>
    <row r="154" spans="1:12">
      <c r="A154" s="9"/>
      <c r="B154" s="9"/>
      <c r="C154" s="9"/>
      <c r="D154" s="13"/>
      <c r="E154" s="13"/>
      <c r="F154" s="9"/>
      <c r="G154" s="14"/>
      <c r="H154" s="47">
        <f>H153+Dt</f>
        <v>2.8400000000000021</v>
      </c>
      <c r="I154" s="6">
        <f>I153+Dt*J153</f>
        <v>-29.450005732891139</v>
      </c>
      <c r="J154" s="25">
        <f>J153+Dt*(-g+(18*_𝜇/(p_𝑝*d_p^2))*ABS(J153))</f>
        <v>-18.053548090947249</v>
      </c>
      <c r="K154" s="9"/>
      <c r="L154" s="9"/>
    </row>
    <row r="155" spans="1:12">
      <c r="A155" s="9"/>
      <c r="B155" s="9"/>
      <c r="C155" s="9"/>
      <c r="D155" s="13"/>
      <c r="E155" s="13"/>
      <c r="F155" s="9"/>
      <c r="G155" s="14"/>
      <c r="H155" s="47">
        <f>H154+Dt</f>
        <v>2.8600000000000021</v>
      </c>
      <c r="I155" s="6">
        <f>I154+Dt*J154</f>
        <v>-29.811076694710085</v>
      </c>
      <c r="J155" s="25">
        <f>J154+Dt*(-g+(18*_𝜇/(p_𝑝*d_p^2))*ABS(J154))</f>
        <v>-18.12951146066154</v>
      </c>
      <c r="K155" s="9"/>
      <c r="L155" s="9"/>
    </row>
    <row r="156" spans="1:12">
      <c r="A156" s="9"/>
      <c r="B156" s="9"/>
      <c r="C156" s="9"/>
      <c r="D156" s="13"/>
      <c r="E156" s="13"/>
      <c r="F156" s="9"/>
      <c r="G156" s="14"/>
      <c r="H156" s="47">
        <f>H155+Dt</f>
        <v>2.8800000000000021</v>
      </c>
      <c r="I156" s="6">
        <f>I155+Dt*J155</f>
        <v>-30.173666923923317</v>
      </c>
      <c r="J156" s="25">
        <f>J155+Dt*(-g+(18*_𝜇/(p_𝑝*d_p^2))*ABS(J155))</f>
        <v>-18.204968914333534</v>
      </c>
      <c r="K156" s="9"/>
      <c r="L156" s="9"/>
    </row>
    <row r="157" spans="1:12">
      <c r="A157" s="9"/>
      <c r="B157" s="9"/>
      <c r="C157" s="9"/>
      <c r="D157" s="13"/>
      <c r="E157" s="13"/>
      <c r="F157" s="9"/>
      <c r="G157" s="14"/>
      <c r="H157" s="47">
        <f>H156+Dt</f>
        <v>2.9000000000000021</v>
      </c>
      <c r="I157" s="6">
        <f>I156+Dt*J156</f>
        <v>-30.537766302209988</v>
      </c>
      <c r="J157" s="25">
        <f>J156+Dt*(-g+(18*_𝜇/(p_𝑝*d_p^2))*ABS(J156))</f>
        <v>-18.279923821364072</v>
      </c>
      <c r="K157" s="9"/>
      <c r="L157" s="9"/>
    </row>
    <row r="158" spans="1:12">
      <c r="A158" s="9"/>
      <c r="B158" s="9"/>
      <c r="C158" s="9"/>
      <c r="D158" s="13"/>
      <c r="E158" s="13"/>
      <c r="F158" s="9"/>
      <c r="G158" s="14"/>
      <c r="H158" s="47">
        <f>H157+Dt</f>
        <v>2.9200000000000021</v>
      </c>
      <c r="I158" s="6">
        <f>I157+Dt*J157</f>
        <v>-30.903364778637268</v>
      </c>
      <c r="J158" s="25">
        <f>J157+Dt*(-g+(18*_𝜇/(p_𝑝*d_p^2))*ABS(J157))</f>
        <v>-18.354379528713789</v>
      </c>
      <c r="K158" s="9"/>
      <c r="L158" s="9"/>
    </row>
    <row r="159" spans="1:12">
      <c r="A159" s="9"/>
      <c r="B159" s="9"/>
      <c r="C159" s="9"/>
      <c r="D159" s="13"/>
      <c r="E159" s="13"/>
      <c r="F159" s="9"/>
      <c r="G159" s="14"/>
      <c r="H159" s="47">
        <f>H158+Dt</f>
        <v>2.9400000000000022</v>
      </c>
      <c r="I159" s="6">
        <f>I158+Dt*J158</f>
        <v>-31.270452369211544</v>
      </c>
      <c r="J159" s="25">
        <f>J158+Dt*(-g+(18*_𝜇/(p_𝑝*d_p^2))*ABS(J158))</f>
        <v>-18.428339361052554</v>
      </c>
      <c r="K159" s="9"/>
      <c r="L159" s="9"/>
    </row>
    <row r="160" spans="1:12">
      <c r="A160" s="9"/>
      <c r="B160" s="9"/>
      <c r="C160" s="9"/>
      <c r="D160" s="13"/>
      <c r="E160" s="13"/>
      <c r="F160" s="9"/>
      <c r="G160" s="14"/>
      <c r="H160" s="47">
        <f>H159+Dt</f>
        <v>2.9600000000000022</v>
      </c>
      <c r="I160" s="6">
        <f>I159+Dt*J159</f>
        <v>-31.639019156432596</v>
      </c>
      <c r="J160" s="25">
        <f>J159+Dt*(-g+(18*_𝜇/(p_𝑝*d_p^2))*ABS(J159))</f>
        <v>-18.501806620907946</v>
      </c>
      <c r="K160" s="9"/>
      <c r="L160" s="9"/>
    </row>
    <row r="161" spans="1:12">
      <c r="A161" s="9"/>
      <c r="B161" s="9"/>
      <c r="C161" s="9"/>
      <c r="D161" s="13"/>
      <c r="E161" s="13"/>
      <c r="F161" s="9"/>
      <c r="G161" s="14"/>
      <c r="H161" s="47">
        <f>H160+Dt</f>
        <v>2.9800000000000022</v>
      </c>
      <c r="I161" s="6">
        <f>I160+Dt*J160</f>
        <v>-32.009055288850753</v>
      </c>
      <c r="J161" s="25">
        <f>J160+Dt*(-g+(18*_𝜇/(p_𝑝*d_p^2))*ABS(J160))</f>
        <v>-18.574784588812697</v>
      </c>
      <c r="K161" s="9"/>
      <c r="L161" s="9"/>
    </row>
    <row r="162" spans="1:12">
      <c r="A162" s="9"/>
      <c r="B162" s="9"/>
      <c r="C162" s="9"/>
      <c r="D162" s="13"/>
      <c r="E162" s="13"/>
      <c r="F162" s="9"/>
      <c r="G162" s="14"/>
      <c r="H162" s="47">
        <f>H161+Dt</f>
        <v>3.0000000000000022</v>
      </c>
      <c r="I162" s="6">
        <f>I161+Dt*J161</f>
        <v>-32.380550980627007</v>
      </c>
      <c r="J162" s="25">
        <f>J161+Dt*(-g+(18*_𝜇/(p_𝑝*d_p^2))*ABS(J161))</f>
        <v>-18.647276523451204</v>
      </c>
      <c r="K162" s="9"/>
      <c r="L162" s="9"/>
    </row>
    <row r="163" spans="1:12">
      <c r="A163" s="9"/>
      <c r="B163" s="9"/>
      <c r="C163" s="9"/>
      <c r="D163" s="13"/>
      <c r="E163" s="13"/>
      <c r="F163" s="9"/>
      <c r="G163" s="14"/>
      <c r="H163" s="47">
        <f>H162+Dt</f>
        <v>3.0200000000000022</v>
      </c>
      <c r="I163" s="6">
        <f>I162+Dt*J162</f>
        <v>-32.753496511096031</v>
      </c>
      <c r="J163" s="25">
        <f>J162+Dt*(-g+(18*_𝜇/(p_𝑝*d_p^2))*ABS(J162))</f>
        <v>-18.719285661805017</v>
      </c>
      <c r="K163" s="9"/>
      <c r="L163" s="9"/>
    </row>
    <row r="164" spans="1:12">
      <c r="A164" s="9"/>
      <c r="B164" s="9"/>
      <c r="C164" s="9"/>
      <c r="D164" s="13"/>
      <c r="E164" s="13"/>
      <c r="F164" s="9"/>
      <c r="G164" s="14"/>
      <c r="H164" s="47">
        <f>H163+Dt</f>
        <v>3.0400000000000023</v>
      </c>
      <c r="I164" s="6">
        <f>I163+Dt*J163</f>
        <v>-33.127882224332133</v>
      </c>
      <c r="J164" s="25">
        <f>J163+Dt*(-g+(18*_𝜇/(p_𝑝*d_p^2))*ABS(J163))</f>
        <v>-18.790815219297397</v>
      </c>
      <c r="K164" s="9"/>
      <c r="L164" s="9"/>
    </row>
    <row r="165" spans="1:12">
      <c r="A165" s="9"/>
      <c r="B165" s="9"/>
      <c r="C165" s="9"/>
      <c r="D165" s="13"/>
      <c r="E165" s="13"/>
      <c r="F165" s="9"/>
      <c r="G165" s="14"/>
      <c r="H165" s="47">
        <f>H164+Dt</f>
        <v>3.0600000000000023</v>
      </c>
      <c r="I165" s="6">
        <f>I164+Dt*J164</f>
        <v>-33.503698528718083</v>
      </c>
      <c r="J165" s="25">
        <f>J164+Dt*(-g+(18*_𝜇/(p_𝑝*d_p^2))*ABS(J164))</f>
        <v>-18.861868389936877</v>
      </c>
      <c r="K165" s="9"/>
      <c r="L165" s="9"/>
    </row>
    <row r="166" spans="1:12">
      <c r="A166" s="9"/>
      <c r="B166" s="9"/>
      <c r="C166" s="9"/>
      <c r="D166" s="13"/>
      <c r="E166" s="13"/>
      <c r="F166" s="9"/>
      <c r="G166" s="14"/>
      <c r="H166" s="47">
        <f>H165+Dt</f>
        <v>3.0800000000000023</v>
      </c>
      <c r="I166" s="6">
        <f>I165+Dt*J165</f>
        <v>-33.880935896516817</v>
      </c>
      <c r="J166" s="25">
        <f>J165+Dt*(-g+(18*_𝜇/(p_𝑝*d_p^2))*ABS(J165))</f>
        <v>-18.932448346459896</v>
      </c>
      <c r="K166" s="9"/>
      <c r="L166" s="9"/>
    </row>
    <row r="167" spans="1:12">
      <c r="A167" s="9"/>
      <c r="B167" s="9"/>
      <c r="C167" s="9"/>
      <c r="D167" s="13"/>
      <c r="E167" s="13"/>
      <c r="F167" s="9"/>
      <c r="G167" s="14"/>
      <c r="H167" s="47">
        <f>H166+Dt</f>
        <v>3.1000000000000023</v>
      </c>
      <c r="I167" s="6">
        <f>I166+Dt*J166</f>
        <v>-34.259584863446015</v>
      </c>
      <c r="J167" s="25">
        <f>J166+Dt*(-g+(18*_𝜇/(p_𝑝*d_p^2))*ABS(J166))</f>
        <v>-19.002558240472474</v>
      </c>
      <c r="K167" s="9"/>
      <c r="L167" s="9"/>
    </row>
    <row r="168" spans="1:12">
      <c r="A168" s="9"/>
      <c r="B168" s="9"/>
      <c r="C168" s="9"/>
      <c r="D168" s="9"/>
      <c r="E168" s="9"/>
      <c r="F168" s="9"/>
      <c r="G168" s="14"/>
      <c r="H168" s="47">
        <f>H167+Dt</f>
        <v>3.1200000000000023</v>
      </c>
      <c r="I168" s="6">
        <f>I167+Dt*J167</f>
        <v>-34.639636028255467</v>
      </c>
      <c r="J168" s="25">
        <f>J167+Dt*(-g+(18*_𝜇/(p_𝑝*d_p^2))*ABS(J167))</f>
        <v>-19.072201202590929</v>
      </c>
      <c r="K168" s="9"/>
      <c r="L168" s="9"/>
    </row>
    <row r="169" spans="1:12">
      <c r="A169" s="9"/>
      <c r="B169" s="9"/>
      <c r="C169" s="9"/>
      <c r="D169" s="9"/>
      <c r="E169" s="9"/>
      <c r="F169" s="9"/>
      <c r="G169" s="14"/>
      <c r="H169" s="47">
        <f>H168+Dt</f>
        <v>3.1400000000000023</v>
      </c>
      <c r="I169" s="6">
        <f>I168+Dt*J168</f>
        <v>-35.021080052307283</v>
      </c>
      <c r="J169" s="25">
        <f>J168+Dt*(-g+(18*_𝜇/(p_𝑝*d_p^2))*ABS(J168))</f>
        <v>-19.141380342581673</v>
      </c>
      <c r="K169" s="9"/>
      <c r="L169" s="9"/>
    </row>
    <row r="170" spans="1:12">
      <c r="H170" s="47">
        <f>H169+Dt</f>
        <v>3.1600000000000024</v>
      </c>
      <c r="I170" s="6">
        <f>I169+Dt*J169</f>
        <v>-35.403907659158918</v>
      </c>
      <c r="J170" s="25">
        <f>J169+Dt*(-g+(18*_𝜇/(p_𝑝*d_p^2))*ABS(J169))</f>
        <v>-19.21009874950008</v>
      </c>
    </row>
    <row r="171" spans="1:12">
      <c r="H171" s="47">
        <f>H170+Dt</f>
        <v>3.1800000000000024</v>
      </c>
      <c r="I171" s="6">
        <f>I170+Dt*J170</f>
        <v>-35.788109634148917</v>
      </c>
      <c r="J171" s="25">
        <f>J170+Dt*(-g+(18*_𝜇/(p_𝑝*d_p^2))*ABS(J170))</f>
        <v>-19.278359491828411</v>
      </c>
    </row>
    <row r="172" spans="1:12">
      <c r="H172" s="47">
        <f>H171+Dt</f>
        <v>3.2000000000000024</v>
      </c>
      <c r="I172" s="6">
        <f>I171+Dt*J171</f>
        <v>-36.173676823985488</v>
      </c>
      <c r="J172" s="25">
        <f>J171+Dt*(-g+(18*_𝜇/(p_𝑝*d_p^2))*ABS(J171))</f>
        <v>-19.346165617612833</v>
      </c>
    </row>
    <row r="173" spans="1:12">
      <c r="H173" s="47">
        <f>H172+Dt</f>
        <v>3.2200000000000024</v>
      </c>
      <c r="I173" s="6">
        <f>I172+Dt*J172</f>
        <v>-36.560600136337747</v>
      </c>
      <c r="J173" s="25">
        <f>J172+Dt*(-g+(18*_𝜇/(p_𝑝*d_p^2))*ABS(J172))</f>
        <v>-19.413520154599532</v>
      </c>
    </row>
    <row r="174" spans="1:12">
      <c r="H174" s="47">
        <f>H173+Dt</f>
        <v>3.2400000000000024</v>
      </c>
      <c r="I174" s="6">
        <f>I173+Dt*J173</f>
        <v>-36.948870539429741</v>
      </c>
      <c r="J174" s="25">
        <f>J173+Dt*(-g+(18*_𝜇/(p_𝑝*d_p^2))*ABS(J173))</f>
        <v>-19.480426110369898</v>
      </c>
    </row>
    <row r="175" spans="1:12">
      <c r="H175" s="47">
        <f>H174+Dt</f>
        <v>3.2600000000000025</v>
      </c>
      <c r="I175" s="6">
        <f>I174+Dt*J174</f>
        <v>-37.338479061637138</v>
      </c>
      <c r="J175" s="25">
        <f>J174+Dt*(-g+(18*_𝜇/(p_𝑝*d_p^2))*ABS(J174))</f>
        <v>-19.546886472474835</v>
      </c>
    </row>
    <row r="176" spans="1:12">
      <c r="H176" s="47">
        <f>H175+Dt</f>
        <v>3.2800000000000025</v>
      </c>
      <c r="I176" s="6">
        <f>I175+Dt*J175</f>
        <v>-37.729416791086635</v>
      </c>
      <c r="J176" s="25">
        <f>J175+Dt*(-g+(18*_𝜇/(p_𝑝*d_p^2))*ABS(J175))</f>
        <v>-19.612904208568153</v>
      </c>
    </row>
    <row r="177" spans="8:10">
      <c r="H177" s="47">
        <f>H176+Dt</f>
        <v>3.3000000000000025</v>
      </c>
      <c r="I177" s="6">
        <f>I176+Dt*J176</f>
        <v>-38.121674875257995</v>
      </c>
      <c r="J177" s="25">
        <f>J176+Dt*(-g+(18*_𝜇/(p_𝑝*d_p^2))*ABS(J176))</f>
        <v>-19.678482266539088</v>
      </c>
    </row>
    <row r="178" spans="8:10">
      <c r="H178" s="47">
        <f>H177+Dt</f>
        <v>3.3200000000000025</v>
      </c>
      <c r="I178" s="6">
        <f>I177+Dt*J177</f>
        <v>-38.515244520588773</v>
      </c>
      <c r="J178" s="25">
        <f>J177+Dt*(-g+(18*_𝜇/(p_𝑝*d_p^2))*ABS(J177))</f>
        <v>-19.743623574643937</v>
      </c>
    </row>
    <row r="179" spans="8:10">
      <c r="H179" s="47">
        <f>H178+Dt</f>
        <v>3.3400000000000025</v>
      </c>
      <c r="I179" s="6">
        <f>I178+Dt*J178</f>
        <v>-38.910116992081655</v>
      </c>
      <c r="J179" s="25">
        <f>J178+Dt*(-g+(18*_𝜇/(p_𝑝*d_p^2))*ABS(J178))</f>
        <v>-19.808331041636809</v>
      </c>
    </row>
    <row r="180" spans="8:10">
      <c r="H180" s="47">
        <f>H179+Dt</f>
        <v>3.3600000000000025</v>
      </c>
      <c r="I180" s="6">
        <f>I179+Dt*J179</f>
        <v>-39.306283612914392</v>
      </c>
      <c r="J180" s="25">
        <f>J179+Dt*(-g+(18*_𝜇/(p_𝑝*d_p^2))*ABS(J179))</f>
        <v>-19.872607556899506</v>
      </c>
    </row>
    <row r="181" spans="8:10">
      <c r="H181" s="47">
        <f>H180+Dt</f>
        <v>3.3800000000000026</v>
      </c>
      <c r="I181" s="6">
        <f>I180+Dt*J180</f>
        <v>-39.703735764052382</v>
      </c>
      <c r="J181" s="25">
        <f>J180+Dt*(-g+(18*_𝜇/(p_𝑝*d_p^2))*ABS(J180))</f>
        <v>-19.936455990570554</v>
      </c>
    </row>
    <row r="182" spans="8:10">
      <c r="H182" s="47">
        <f>H181+Dt</f>
        <v>3.4000000000000026</v>
      </c>
      <c r="I182" s="6">
        <f>I181+Dt*J181</f>
        <v>-40.102464883863796</v>
      </c>
      <c r="J182" s="25">
        <f>J181+Dt*(-g+(18*_𝜇/(p_𝑝*d_p^2))*ABS(J181))</f>
        <v>-19.999879193673355</v>
      </c>
    </row>
    <row r="183" spans="8:10">
      <c r="H183" s="47">
        <f>H182+Dt</f>
        <v>3.4200000000000026</v>
      </c>
      <c r="I183" s="6">
        <f>I182+Dt*J182</f>
        <v>-40.50246246773726</v>
      </c>
      <c r="J183" s="25">
        <f>J182+Dt*(-g+(18*_𝜇/(p_𝑝*d_p^2))*ABS(J182))</f>
        <v>-20.062879998243488</v>
      </c>
    </row>
    <row r="184" spans="8:10">
      <c r="H184" s="47">
        <f>H183+Dt</f>
        <v>3.4400000000000026</v>
      </c>
      <c r="I184" s="6">
        <f>I183+Dt*J183</f>
        <v>-40.903720067702132</v>
      </c>
      <c r="J184" s="25">
        <f>J183+Dt*(-g+(18*_𝜇/(p_𝑝*d_p^2))*ABS(J183))</f>
        <v>-20.125461217455186</v>
      </c>
    </row>
    <row r="185" spans="8:10">
      <c r="H185" s="47">
        <f>H184+Dt</f>
        <v>3.4600000000000026</v>
      </c>
      <c r="I185" s="6">
        <f>I184+Dt*J184</f>
        <v>-41.306229292051235</v>
      </c>
      <c r="J185" s="25">
        <f>J184+Dt*(-g+(18*_𝜇/(p_𝑝*d_p^2))*ABS(J184))</f>
        <v>-20.187625645746934</v>
      </c>
    </row>
    <row r="186" spans="8:10">
      <c r="H186" s="47">
        <f>H185+Dt</f>
        <v>3.4800000000000026</v>
      </c>
      <c r="I186" s="6">
        <f>I185+Dt*J185</f>
        <v>-41.709981804966176</v>
      </c>
      <c r="J186" s="25">
        <f>J185+Dt*(-g+(18*_𝜇/(p_𝑝*d_p^2))*ABS(J185))</f>
        <v>-20.249376058946261</v>
      </c>
    </row>
    <row r="187" spans="8:10">
      <c r="H187" s="47">
        <f>H186+Dt</f>
        <v>3.5000000000000027</v>
      </c>
      <c r="I187" s="6">
        <f>I186+Dt*J186</f>
        <v>-42.114969326145101</v>
      </c>
      <c r="J187" s="25">
        <f>J186+Dt*(-g+(18*_𝜇/(p_𝑝*d_p^2))*ABS(J186))</f>
        <v>-20.310715214393678</v>
      </c>
    </row>
    <row r="188" spans="8:10">
      <c r="H188" s="47">
        <f>H187+Dt</f>
        <v>3.5200000000000027</v>
      </c>
      <c r="I188" s="6">
        <f>I187+Dt*J187</f>
        <v>-42.521183630432972</v>
      </c>
      <c r="J188" s="25">
        <f>J187+Dt*(-g+(18*_𝜇/(p_𝑝*d_p^2))*ABS(J187))</f>
        <v>-20.371645851065818</v>
      </c>
    </row>
    <row r="189" spans="8:10">
      <c r="H189" s="47">
        <f>H188+Dt</f>
        <v>3.5400000000000027</v>
      </c>
      <c r="I189" s="6">
        <f>I188+Dt*J188</f>
        <v>-42.92861654745429</v>
      </c>
      <c r="J189" s="25">
        <f>J188+Dt*(-g+(18*_𝜇/(p_𝑝*d_p^2))*ABS(J188))</f>
        <v>-20.43217068969772</v>
      </c>
    </row>
    <row r="190" spans="8:10">
      <c r="H190" s="47">
        <f>H189+Dt</f>
        <v>3.5600000000000027</v>
      </c>
      <c r="I190" s="6">
        <f>I189+Dt*J189</f>
        <v>-43.337259961248243</v>
      </c>
      <c r="J190" s="25">
        <f>J189+Dt*(-g+(18*_𝜇/(p_𝑝*d_p^2))*ABS(J189))</f>
        <v>-20.492292432904332</v>
      </c>
    </row>
    <row r="191" spans="8:10">
      <c r="H191" s="47">
        <f>H190+Dt</f>
        <v>3.5800000000000027</v>
      </c>
      <c r="I191" s="6">
        <f>I190+Dt*J190</f>
        <v>-43.74710580990633</v>
      </c>
      <c r="J191" s="25">
        <f>J190+Dt*(-g+(18*_𝜇/(p_𝑝*d_p^2))*ABS(J190))</f>
        <v>-20.55201376530119</v>
      </c>
    </row>
    <row r="192" spans="8:10">
      <c r="H192" s="47">
        <f>H191+Dt</f>
        <v>3.6000000000000028</v>
      </c>
      <c r="I192" s="6">
        <f>I191+Dt*J191</f>
        <v>-44.158146085212351</v>
      </c>
      <c r="J192" s="25">
        <f>J191+Dt*(-g+(18*_𝜇/(p_𝑝*d_p^2))*ABS(J191))</f>
        <v>-20.611337353624283</v>
      </c>
    </row>
    <row r="193" spans="8:10">
      <c r="H193" s="47">
        <f>H192+Dt</f>
        <v>3.6200000000000028</v>
      </c>
      <c r="I193" s="6">
        <f>I192+Dt*J192</f>
        <v>-44.570372832284839</v>
      </c>
      <c r="J193" s="25">
        <f>J192+Dt*(-g+(18*_𝜇/(p_𝑝*d_p^2))*ABS(J192))</f>
        <v>-20.670265846849144</v>
      </c>
    </row>
    <row r="194" spans="8:10">
      <c r="H194" s="47">
        <f>H193+Dt</f>
        <v>3.6400000000000028</v>
      </c>
      <c r="I194" s="6">
        <f>I193+Dt*J193</f>
        <v>-44.98377814922182</v>
      </c>
      <c r="J194" s="25">
        <f>J193+Dt*(-g+(18*_𝜇/(p_𝑝*d_p^2))*ABS(J193))</f>
        <v>-20.728801876309127</v>
      </c>
    </row>
    <row r="195" spans="8:10">
      <c r="H195" s="47">
        <f>H194+Dt</f>
        <v>3.6600000000000028</v>
      </c>
      <c r="I195" s="6">
        <f>I194+Dt*J194</f>
        <v>-45.398354186748001</v>
      </c>
      <c r="J195" s="25">
        <f>J194+Dt*(-g+(18*_𝜇/(p_𝑝*d_p^2))*ABS(J194))</f>
        <v>-20.786948055812907</v>
      </c>
    </row>
    <row r="196" spans="8:10">
      <c r="H196" s="47">
        <f>H195+Dt</f>
        <v>3.6800000000000028</v>
      </c>
      <c r="I196" s="6">
        <f>I195+Dt*J195</f>
        <v>-45.814093147864263</v>
      </c>
      <c r="J196" s="25">
        <f>J195+Dt*(-g+(18*_𝜇/(p_𝑝*d_p^2))*ABS(J195))</f>
        <v>-20.844706981761192</v>
      </c>
    </row>
    <row r="197" spans="8:10">
      <c r="H197" s="47">
        <f>H196+Dt</f>
        <v>3.7000000000000028</v>
      </c>
      <c r="I197" s="6">
        <f>I196+Dt*J196</f>
        <v>-46.230987287499488</v>
      </c>
      <c r="J197" s="25">
        <f>J196+Dt*(-g+(18*_𝜇/(p_𝑝*d_p^2))*ABS(J196))</f>
        <v>-20.902081233262663</v>
      </c>
    </row>
    <row r="198" spans="8:10">
      <c r="H198" s="47">
        <f>H197+Dt</f>
        <v>3.7200000000000029</v>
      </c>
      <c r="I198" s="6">
        <f>I197+Dt*J197</f>
        <v>-46.649028912164738</v>
      </c>
      <c r="J198" s="25">
        <f>J197+Dt*(-g+(18*_𝜇/(p_𝑝*d_p^2))*ABS(J197))</f>
        <v>-20.959073372249133</v>
      </c>
    </row>
    <row r="199" spans="8:10">
      <c r="H199" s="47">
        <f>H198+Dt</f>
        <v>3.7400000000000029</v>
      </c>
      <c r="I199" s="6">
        <f>I198+Dt*J198</f>
        <v>-47.068210379609724</v>
      </c>
      <c r="J199" s="25">
        <f>J198+Dt*(-g+(18*_𝜇/(p_𝑝*d_p^2))*ABS(J198))</f>
        <v>-21.015685943589954</v>
      </c>
    </row>
    <row r="200" spans="8:10">
      <c r="H200" s="47">
        <f>H199+Dt</f>
        <v>3.7600000000000029</v>
      </c>
      <c r="I200" s="6">
        <f>I199+Dt*J199</f>
        <v>-47.48852409848152</v>
      </c>
      <c r="J200" s="25">
        <f>J199+Dt*(-g+(18*_𝜇/(p_𝑝*d_p^2))*ABS(J199))</f>
        <v>-21.071921475205645</v>
      </c>
    </row>
    <row r="201" spans="8:10">
      <c r="H201" s="47">
        <f>H200+Dt</f>
        <v>3.7800000000000029</v>
      </c>
      <c r="I201" s="6">
        <f>I200+Dt*J200</f>
        <v>-47.909962527985634</v>
      </c>
      <c r="J201" s="25">
        <f>J200+Dt*(-g+(18*_𝜇/(p_𝑝*d_p^2))*ABS(J200))</f>
        <v>-21.127782478180777</v>
      </c>
    </row>
    <row r="202" spans="8:10">
      <c r="H202" s="47">
        <f>H201+Dt</f>
        <v>3.8000000000000029</v>
      </c>
      <c r="I202" s="6">
        <f>I201+Dt*J201</f>
        <v>-48.332518177549247</v>
      </c>
      <c r="J202" s="25">
        <f>J201+Dt*(-g+(18*_𝜇/(p_𝑝*d_p^2))*ABS(J201))</f>
        <v>-21.183271446876091</v>
      </c>
    </row>
    <row r="203" spans="8:10">
      <c r="H203" s="47">
        <f>H202+Dt</f>
        <v>3.8200000000000029</v>
      </c>
      <c r="I203" s="6">
        <f>I202+Dt*J202</f>
        <v>-48.756183606486772</v>
      </c>
      <c r="J203" s="25">
        <f>J202+Dt*(-g+(18*_𝜇/(p_𝑝*d_p^2))*ABS(J202))</f>
        <v>-21.238390859039896</v>
      </c>
    </row>
    <row r="204" spans="8:10">
      <c r="H204" s="47">
        <f>H203+Dt</f>
        <v>3.840000000000003</v>
      </c>
      <c r="I204" s="6">
        <f>I203+Dt*J203</f>
        <v>-49.180951423667572</v>
      </c>
      <c r="J204" s="25">
        <f>J203+Dt*(-g+(18*_𝜇/(p_𝑝*d_p^2))*ABS(J203))</f>
        <v>-21.29314317591869</v>
      </c>
    </row>
    <row r="205" spans="8:10">
      <c r="H205" s="47">
        <f>H204+Dt</f>
        <v>3.860000000000003</v>
      </c>
      <c r="I205" s="6">
        <f>I204+Dt*J204</f>
        <v>-49.606814287185948</v>
      </c>
      <c r="J205" s="25">
        <f>J204+Dt*(-g+(18*_𝜇/(p_𝑝*d_p^2))*ABS(J204))</f>
        <v>-21.347530842367071</v>
      </c>
    </row>
    <row r="206" spans="8:10">
      <c r="H206" s="47">
        <f>H205+Dt</f>
        <v>3.880000000000003</v>
      </c>
      <c r="I206" s="6">
        <f>I205+Dt*J205</f>
        <v>-50.033764904033291</v>
      </c>
      <c r="J206" s="25">
        <f>J205+Dt*(-g+(18*_𝜇/(p_𝑝*d_p^2))*ABS(J205))</f>
        <v>-21.401556286956907</v>
      </c>
    </row>
    <row r="207" spans="8:10">
      <c r="H207" s="47">
        <f>H206+Dt</f>
        <v>3.900000000000003</v>
      </c>
      <c r="I207" s="6">
        <f>I206+Dt*J206</f>
        <v>-50.46179602977243</v>
      </c>
      <c r="J207" s="25">
        <f>J206+Dt*(-g+(18*_𝜇/(p_𝑝*d_p^2))*ABS(J206))</f>
        <v>-21.455221922085773</v>
      </c>
    </row>
    <row r="208" spans="8:10">
      <c r="H208" s="47">
        <f>H207+Dt</f>
        <v>3.920000000000003</v>
      </c>
      <c r="I208" s="6">
        <f>I207+Dt*J207</f>
        <v>-50.890900468214141</v>
      </c>
      <c r="J208" s="25">
        <f>J207+Dt*(-g+(18*_𝜇/(p_𝑝*d_p^2))*ABS(J207))</f>
        <v>-21.508530144084681</v>
      </c>
    </row>
    <row r="209" spans="8:10">
      <c r="H209" s="47">
        <f>H208+Dt</f>
        <v>3.9400000000000031</v>
      </c>
      <c r="I209" s="6">
        <f>I208+Dt*J208</f>
        <v>-51.321071071095837</v>
      </c>
      <c r="J209" s="25">
        <f>J208+Dt*(-g+(18*_𝜇/(p_𝑝*d_p^2))*ABS(J208))</f>
        <v>-21.561483333325075</v>
      </c>
    </row>
    <row r="210" spans="8:10">
      <c r="H210" s="47">
        <f>H209+Dt</f>
        <v>3.9600000000000031</v>
      </c>
      <c r="I210" s="6">
        <f>I209+Dt*J209</f>
        <v>-51.75230073776234</v>
      </c>
      <c r="J210" s="25">
        <f>J209+Dt*(-g+(18*_𝜇/(p_𝑝*d_p^2))*ABS(J209))</f>
        <v>-21.614083854325131</v>
      </c>
    </row>
    <row r="211" spans="8:10">
      <c r="H211" s="47">
        <f>H210+Dt</f>
        <v>3.9800000000000031</v>
      </c>
      <c r="I211" s="6">
        <f>I210+Dt*J210</f>
        <v>-52.18458241484884</v>
      </c>
      <c r="J211" s="25">
        <f>J210+Dt*(-g+(18*_𝜇/(p_𝑝*d_p^2))*ABS(J210))</f>
        <v>-21.666334055855327</v>
      </c>
    </row>
    <row r="212" spans="8:10">
      <c r="H212" s="47">
        <f>H211+Dt</f>
        <v>4.0000000000000027</v>
      </c>
      <c r="I212" s="6">
        <f>I211+Dt*J211</f>
        <v>-52.617909095965949</v>
      </c>
      <c r="J212" s="25">
        <f>J211+Dt*(-g+(18*_𝜇/(p_𝑝*d_p^2))*ABS(J211))</f>
        <v>-21.718236271043331</v>
      </c>
    </row>
    <row r="213" spans="8:10">
      <c r="H213" s="47">
        <f>H212+Dt</f>
        <v>4.0200000000000022</v>
      </c>
      <c r="I213" s="6">
        <f>I212+Dt*J212</f>
        <v>-53.052273821386812</v>
      </c>
      <c r="J213" s="25">
        <f>J212+Dt*(-g+(18*_𝜇/(p_𝑝*d_p^2))*ABS(J212))</f>
        <v>-21.769792817478184</v>
      </c>
    </row>
    <row r="214" spans="8:10">
      <c r="H214" s="47">
        <f>H213+Dt</f>
        <v>4.0400000000000018</v>
      </c>
      <c r="I214" s="6">
        <f>I213+Dt*J213</f>
        <v>-53.487669677736378</v>
      </c>
      <c r="J214" s="25">
        <f>J213+Dt*(-g+(18*_𝜇/(p_𝑝*d_p^2))*ABS(J213))</f>
        <v>-21.82100599731378</v>
      </c>
    </row>
    <row r="215" spans="8:10">
      <c r="H215" s="47">
        <f>H214+Dt</f>
        <v>4.0600000000000014</v>
      </c>
      <c r="I215" s="6">
        <f>I214+Dt*J214</f>
        <v>-53.924089797682655</v>
      </c>
      <c r="J215" s="25">
        <f>J214+Dt*(-g+(18*_𝜇/(p_𝑝*d_p^2))*ABS(J214))</f>
        <v>-21.87187809737167</v>
      </c>
    </row>
    <row r="216" spans="8:10">
      <c r="H216" s="47">
        <f>H215+Dt</f>
        <v>4.080000000000001</v>
      </c>
      <c r="I216" s="6">
        <f>I215+Dt*J215</f>
        <v>-54.361527359630088</v>
      </c>
      <c r="J216" s="25">
        <f>J215+Dt*(-g+(18*_𝜇/(p_𝑝*d_p^2))*ABS(J215))</f>
        <v>-21.922411389243177</v>
      </c>
    </row>
    <row r="217" spans="8:10">
      <c r="H217" s="47">
        <f>H216+Dt</f>
        <v>4.1000000000000005</v>
      </c>
      <c r="I217" s="6">
        <f>I216+Dt*J216</f>
        <v>-54.799975587414949</v>
      </c>
      <c r="J217" s="25">
        <f>J216+Dt*(-g+(18*_𝜇/(p_𝑝*d_p^2))*ABS(J216))</f>
        <v>-21.972608129390817</v>
      </c>
    </row>
    <row r="218" spans="8:10">
      <c r="H218" s="47">
        <f>H217+Dt</f>
        <v>4.12</v>
      </c>
      <c r="I218" s="6">
        <f>I217+Dt*J217</f>
        <v>-55.239427750002768</v>
      </c>
      <c r="J218" s="25">
        <f>J217+Dt*(-g+(18*_𝜇/(p_𝑝*d_p^2))*ABS(J217))</f>
        <v>-22.022470559249076</v>
      </c>
    </row>
    <row r="219" spans="8:10">
      <c r="H219" s="47">
        <f>H218+Dt</f>
        <v>4.1399999999999997</v>
      </c>
      <c r="I219" s="6">
        <f>I218+Dt*J218</f>
        <v>-55.679877161187747</v>
      </c>
      <c r="J219" s="25">
        <f>J218+Dt*(-g+(18*_𝜇/(p_𝑝*d_p^2))*ABS(J218))</f>
        <v>-22.072000905324476</v>
      </c>
    </row>
    <row r="220" spans="8:10">
      <c r="H220" s="47">
        <f>H219+Dt</f>
        <v>4.1599999999999993</v>
      </c>
      <c r="I220" s="6">
        <f>I219+Dt*J219</f>
        <v>-56.121317179294238</v>
      </c>
      <c r="J220" s="25">
        <f>J219+Dt*(-g+(18*_𝜇/(p_𝑝*d_p^2))*ABS(J219))</f>
        <v>-22.121201379295016</v>
      </c>
    </row>
    <row r="221" spans="8:10">
      <c r="H221" s="47">
        <f>H220+Dt</f>
        <v>4.1799999999999988</v>
      </c>
      <c r="I221" s="6">
        <f>I220+Dt*J220</f>
        <v>-56.563741206880138</v>
      </c>
      <c r="J221" s="25">
        <f>J220+Dt*(-g+(18*_𝜇/(p_𝑝*d_p^2))*ABS(J220))</f>
        <v>-22.170074178108912</v>
      </c>
    </row>
    <row r="222" spans="8:10">
      <c r="H222" s="47">
        <f>H221+Dt</f>
        <v>4.1999999999999984</v>
      </c>
      <c r="I222" s="6">
        <f>I221+Dt*J221</f>
        <v>-57.007142690442315</v>
      </c>
      <c r="J222" s="25">
        <f>J221+Dt*(-g+(18*_𝜇/(p_𝑝*d_p^2))*ABS(J221))</f>
        <v>-22.218621484082707</v>
      </c>
    </row>
    <row r="223" spans="8:10">
      <c r="H223" s="47">
        <f>H222+Dt</f>
        <v>4.219999999999998</v>
      </c>
      <c r="I223" s="6">
        <f>I222+Dt*J222</f>
        <v>-57.451515120123972</v>
      </c>
      <c r="J223" s="25">
        <f>J222+Dt*(-g+(18*_𝜇/(p_𝑝*d_p^2))*ABS(J222))</f>
        <v>-22.266845464998717</v>
      </c>
    </row>
    <row r="224" spans="8:10">
      <c r="H224" s="47">
        <f>H223+Dt</f>
        <v>4.2399999999999975</v>
      </c>
      <c r="I224" s="6">
        <f>I223+Dt*J223</f>
        <v>-57.896852029423947</v>
      </c>
      <c r="J224" s="25">
        <f>J223+Dt*(-g+(18*_𝜇/(p_𝑝*d_p^2))*ABS(J223))</f>
        <v>-22.314748274201825</v>
      </c>
    </row>
    <row r="225" spans="8:10">
      <c r="H225" s="47">
        <f>H224+Dt</f>
        <v>4.2599999999999971</v>
      </c>
      <c r="I225" s="6">
        <f>I224+Dt*J224</f>
        <v>-58.343146994907983</v>
      </c>
      <c r="J225" s="25">
        <f>J224+Dt*(-g+(18*_𝜇/(p_𝑝*d_p^2))*ABS(J224))</f>
        <v>-22.362332050695642</v>
      </c>
    </row>
    <row r="226" spans="8:10">
      <c r="H226" s="47">
        <f>H225+Dt</f>
        <v>4.2799999999999967</v>
      </c>
      <c r="I226" s="6">
        <f>I225+Dt*J225</f>
        <v>-58.790393635921895</v>
      </c>
      <c r="J226" s="25">
        <f>J225+Dt*(-g+(18*_𝜇/(p_𝑝*d_p^2))*ABS(J225))</f>
        <v>-22.409598919238007</v>
      </c>
    </row>
    <row r="227" spans="8:10">
      <c r="H227" s="47">
        <f>H226+Dt</f>
        <v>4.2999999999999963</v>
      </c>
      <c r="I227" s="6">
        <f>I226+Dt*J226</f>
        <v>-59.238585614306658</v>
      </c>
      <c r="J227" s="25">
        <f>J226+Dt*(-g+(18*_𝜇/(p_𝑝*d_p^2))*ABS(J226))</f>
        <v>-22.456550990435883</v>
      </c>
    </row>
    <row r="228" spans="8:10">
      <c r="H228" s="47">
        <f>H227+Dt</f>
        <v>4.3199999999999958</v>
      </c>
      <c r="I228" s="6">
        <f>I227+Dt*J227</f>
        <v>-59.687716634115375</v>
      </c>
      <c r="J228" s="25">
        <f>J227+Dt*(-g+(18*_𝜇/(p_𝑝*d_p^2))*ABS(J227))</f>
        <v>-22.503190360839579</v>
      </c>
    </row>
    <row r="229" spans="8:10">
      <c r="H229" s="47">
        <f>H228+Dt</f>
        <v>4.3399999999999954</v>
      </c>
      <c r="I229" s="6">
        <f>I228+Dt*J228</f>
        <v>-60.137780441332168</v>
      </c>
      <c r="J229" s="25">
        <f>J228+Dt*(-g+(18*_𝜇/(p_𝑝*d_p^2))*ABS(J228))</f>
        <v>-22.549519113036386</v>
      </c>
    </row>
    <row r="230" spans="8:10">
      <c r="H230" s="47">
        <f>H229+Dt</f>
        <v>4.359999999999995</v>
      </c>
      <c r="I230" s="6">
        <f>I229+Dt*J229</f>
        <v>-60.588770823592895</v>
      </c>
      <c r="J230" s="25">
        <f>J229+Dt*(-g+(18*_𝜇/(p_𝑝*d_p^2))*ABS(J229))</f>
        <v>-22.595539315743562</v>
      </c>
    </row>
    <row r="231" spans="8:10">
      <c r="H231" s="47">
        <f>H230+Dt</f>
        <v>4.3799999999999946</v>
      </c>
      <c r="I231" s="6">
        <f>I230+Dt*J230</f>
        <v>-61.040681609907764</v>
      </c>
      <c r="J231" s="25">
        <f>J230+Dt*(-g+(18*_𝜇/(p_𝑝*d_p^2))*ABS(J230))</f>
        <v>-22.64125302390071</v>
      </c>
    </row>
    <row r="232" spans="8:10">
      <c r="H232" s="47">
        <f>H231+Dt</f>
        <v>4.3999999999999941</v>
      </c>
      <c r="I232" s="6">
        <f>I231+Dt*J231</f>
        <v>-61.493506670385777</v>
      </c>
      <c r="J232" s="25">
        <f>J231+Dt*(-g+(18*_𝜇/(p_𝑝*d_p^2))*ABS(J231))</f>
        <v>-22.686662278761531</v>
      </c>
    </row>
    <row r="233" spans="8:10">
      <c r="H233" s="47">
        <f>H232+Dt</f>
        <v>4.4199999999999937</v>
      </c>
      <c r="I233" s="6">
        <f>I232+Dt*J232</f>
        <v>-61.947239915961006</v>
      </c>
      <c r="J233" s="25">
        <f>J232+Dt*(-g+(18*_𝜇/(p_𝑝*d_p^2))*ABS(J232))</f>
        <v>-22.731769107984981</v>
      </c>
    </row>
    <row r="234" spans="8:10">
      <c r="H234" s="47">
        <f>H233+Dt</f>
        <v>4.4399999999999933</v>
      </c>
      <c r="I234" s="6">
        <f>I233+Dt*J233</f>
        <v>-62.401875298120707</v>
      </c>
      <c r="J234" s="25">
        <f>J233+Dt*(-g+(18*_𝜇/(p_𝑝*d_p^2))*ABS(J233))</f>
        <v>-22.7765755257258</v>
      </c>
    </row>
    <row r="235" spans="8:10">
      <c r="H235" s="47">
        <f>H234+Dt</f>
        <v>4.4599999999999929</v>
      </c>
      <c r="I235" s="6">
        <f>I234+Dt*J234</f>
        <v>-62.857406808635226</v>
      </c>
      <c r="J235" s="25">
        <f>J234+Dt*(-g+(18*_𝜇/(p_𝑝*d_p^2))*ABS(J234))</f>
        <v>-22.821083532724465</v>
      </c>
    </row>
    <row r="236" spans="8:10">
      <c r="H236" s="47">
        <f>H235+Dt</f>
        <v>4.4799999999999924</v>
      </c>
      <c r="I236" s="6">
        <f>I235+Dt*J235</f>
        <v>-63.313828479289718</v>
      </c>
      <c r="J236" s="25">
        <f>J235+Dt*(-g+(18*_𝜇/(p_𝑝*d_p^2))*ABS(J235))</f>
        <v>-22.865295116396521</v>
      </c>
    </row>
    <row r="237" spans="8:10">
      <c r="H237" s="47">
        <f>H236+Dt</f>
        <v>4.499999999999992</v>
      </c>
      <c r="I237" s="6">
        <f>I236+Dt*J236</f>
        <v>-63.771134381617649</v>
      </c>
      <c r="J237" s="25">
        <f>J236+Dt*(-g+(18*_𝜇/(p_𝑝*d_p^2))*ABS(J236))</f>
        <v>-22.909212250921321</v>
      </c>
    </row>
    <row r="238" spans="8:10">
      <c r="H238" s="47">
        <f>H237+Dt</f>
        <v>4.5199999999999916</v>
      </c>
      <c r="I238" s="6">
        <f>I237+Dt*J237</f>
        <v>-64.229318626636072</v>
      </c>
      <c r="J238" s="25">
        <f>J237+Dt*(-g+(18*_𝜇/(p_𝑝*d_p^2))*ABS(J237))</f>
        <v>-22.952836897330187</v>
      </c>
    </row>
    <row r="239" spans="8:10">
      <c r="H239" s="47">
        <f>H238+Dt</f>
        <v>4.5399999999999912</v>
      </c>
      <c r="I239" s="6">
        <f>I238+Dt*J238</f>
        <v>-64.688375364582669</v>
      </c>
      <c r="J239" s="25">
        <f>J238+Dt*(-g+(18*_𝜇/(p_𝑝*d_p^2))*ABS(J238))</f>
        <v>-22.996171003593968</v>
      </c>
    </row>
    <row r="240" spans="8:10">
      <c r="H240" s="47">
        <f>H239+Dt</f>
        <v>4.5599999999999907</v>
      </c>
      <c r="I240" s="6">
        <f>I239+Dt*J239</f>
        <v>-65.148298784654543</v>
      </c>
      <c r="J240" s="25">
        <f>J239+Dt*(-g+(18*_𝜇/(p_𝑝*d_p^2))*ABS(J239))</f>
        <v>-23.039216504710033</v>
      </c>
    </row>
    <row r="241" spans="8:10">
      <c r="H241" s="47">
        <f>H240+Dt</f>
        <v>4.5799999999999903</v>
      </c>
      <c r="I241" s="6">
        <f>I240+Dt*J240</f>
        <v>-65.609083114748742</v>
      </c>
      <c r="J241" s="25">
        <f>J240+Dt*(-g+(18*_𝜇/(p_𝑝*d_p^2))*ABS(J240))</f>
        <v>-23.081975322788665</v>
      </c>
    </row>
    <row r="242" spans="8:10">
      <c r="H242" s="47">
        <f>H241+Dt</f>
        <v>4.5999999999999899</v>
      </c>
      <c r="I242" s="6">
        <f>I241+Dt*J241</f>
        <v>-66.07072262120451</v>
      </c>
      <c r="J242" s="25">
        <f>J241+Dt*(-g+(18*_𝜇/(p_𝑝*d_p^2))*ABS(J241))</f>
        <v>-23.124449367138894</v>
      </c>
    </row>
    <row r="243" spans="8:10">
      <c r="H243" s="47">
        <f>H242+Dt</f>
        <v>4.6199999999999894</v>
      </c>
      <c r="I243" s="6">
        <f>I242+Dt*J242</f>
        <v>-66.53321160854729</v>
      </c>
      <c r="J243" s="25">
        <f>J242+Dt*(-g+(18*_𝜇/(p_𝑝*d_p^2))*ABS(J242))</f>
        <v>-23.16664053435375</v>
      </c>
    </row>
    <row r="244" spans="8:10">
      <c r="H244" s="47">
        <f>H243+Dt</f>
        <v>4.639999999999989</v>
      </c>
      <c r="I244" s="6">
        <f>I243+Dt*J243</f>
        <v>-66.996544419234368</v>
      </c>
      <c r="J244" s="25">
        <f>J243+Dt*(-g+(18*_𝜇/(p_𝑝*d_p^2))*ABS(J243))</f>
        <v>-23.208550708394952</v>
      </c>
    </row>
    <row r="245" spans="8:10">
      <c r="H245" s="47">
        <f>H244+Dt</f>
        <v>4.6599999999999886</v>
      </c>
      <c r="I245" s="6">
        <f>I244+Dt*J244</f>
        <v>-67.460715433402271</v>
      </c>
      <c r="J245" s="25">
        <f>J244+Dt*(-g+(18*_𝜇/(p_𝑝*d_p^2))*ABS(J244))</f>
        <v>-23.250181760677041</v>
      </c>
    </row>
    <row r="246" spans="8:10">
      <c r="H246" s="47">
        <f>H245+Dt</f>
        <v>4.6799999999999882</v>
      </c>
      <c r="I246" s="6">
        <f>I245+Dt*J245</f>
        <v>-67.925719068615805</v>
      </c>
      <c r="J246" s="25">
        <f>J245+Dt*(-g+(18*_𝜇/(p_𝑝*d_p^2))*ABS(J245))</f>
        <v>-23.291535550150932</v>
      </c>
    </row>
    <row r="247" spans="8:10">
      <c r="H247" s="47">
        <f>H246+Dt</f>
        <v>4.6999999999999877</v>
      </c>
      <c r="I247" s="6">
        <f>I246+Dt*J246</f>
        <v>-68.391549779618828</v>
      </c>
      <c r="J247" s="25">
        <f>J246+Dt*(-g+(18*_𝜇/(p_𝑝*d_p^2))*ABS(J246))</f>
        <v>-23.332613923386926</v>
      </c>
    </row>
    <row r="248" spans="8:10">
      <c r="H248" s="47">
        <f>H247+Dt</f>
        <v>4.7199999999999873</v>
      </c>
      <c r="I248" s="6">
        <f>I247+Dt*J247</f>
        <v>-68.858202058086562</v>
      </c>
      <c r="J248" s="25">
        <f>J247+Dt*(-g+(18*_𝜇/(p_𝑝*d_p^2))*ABS(J247))</f>
        <v>-23.37341871465717</v>
      </c>
    </row>
    <row r="249" spans="8:10">
      <c r="H249" s="47">
        <f>H248+Dt</f>
        <v>4.7399999999999869</v>
      </c>
      <c r="I249" s="6">
        <f>I248+Dt*J248</f>
        <v>-69.325670432379709</v>
      </c>
      <c r="J249" s="25">
        <f>J248+Dt*(-g+(18*_𝜇/(p_𝑝*d_p^2))*ABS(J248))</f>
        <v>-23.413951746017553</v>
      </c>
    </row>
    <row r="250" spans="8:10">
      <c r="H250" s="47">
        <f>H249+Dt</f>
        <v>4.7599999999999865</v>
      </c>
      <c r="I250" s="6">
        <f>I249+Dt*J249</f>
        <v>-69.793949467300067</v>
      </c>
      <c r="J250" s="25">
        <f>J249+Dt*(-g+(18*_𝜇/(p_𝑝*d_p^2))*ABS(J249))</f>
        <v>-23.454214827389077</v>
      </c>
    </row>
    <row r="251" spans="8:10">
      <c r="H251" s="47">
        <f>H250+Dt</f>
        <v>4.779999999999986</v>
      </c>
      <c r="I251" s="6">
        <f>I250+Dt*J250</f>
        <v>-70.263033763847844</v>
      </c>
      <c r="J251" s="25">
        <f>J250+Dt*(-g+(18*_𝜇/(p_𝑝*d_p^2))*ABS(J250))</f>
        <v>-23.494209756638664</v>
      </c>
    </row>
    <row r="252" spans="8:10">
      <c r="H252" s="47">
        <f>H251+Dt</f>
        <v>4.7999999999999856</v>
      </c>
      <c r="I252" s="6">
        <f>I251+Dt*J251</f>
        <v>-70.732917958980622</v>
      </c>
      <c r="J252" s="25">
        <f>J251+Dt*(-g+(18*_𝜇/(p_𝑝*d_p^2))*ABS(J251))</f>
        <v>-23.533938319659452</v>
      </c>
    </row>
    <row r="253" spans="8:10">
      <c r="H253" s="47">
        <f>H252+Dt</f>
        <v>4.8199999999999852</v>
      </c>
      <c r="I253" s="6">
        <f>I252+Dt*J252</f>
        <v>-71.203596725373814</v>
      </c>
      <c r="J253" s="25">
        <f>J252+Dt*(-g+(18*_𝜇/(p_𝑝*d_p^2))*ABS(J252))</f>
        <v>-23.57340229045052</v>
      </c>
    </row>
    <row r="254" spans="8:10">
      <c r="H254" s="47">
        <f>H253+Dt</f>
        <v>4.8399999999999848</v>
      </c>
      <c r="I254" s="6">
        <f>I253+Dt*J253</f>
        <v>-71.675064771182818</v>
      </c>
      <c r="J254" s="25">
        <f>J253+Dt*(-g+(18*_𝜇/(p_𝑝*d_p^2))*ABS(J253))</f>
        <v>-23.612603431196121</v>
      </c>
    </row>
    <row r="255" spans="8:10">
      <c r="H255" s="47">
        <f>H254+Dt</f>
        <v>4.8599999999999843</v>
      </c>
      <c r="I255" s="6">
        <f>I254+Dt*J254</f>
        <v>-72.147316839806734</v>
      </c>
      <c r="J255" s="25">
        <f>J254+Dt*(-g+(18*_𝜇/(p_𝑝*d_p^2))*ABS(J254))</f>
        <v>-23.651543492344356</v>
      </c>
    </row>
    <row r="256" spans="8:10">
      <c r="H256" s="47">
        <f>H255+Dt</f>
        <v>4.8799999999999839</v>
      </c>
      <c r="I256" s="6">
        <f>I255+Dt*J255</f>
        <v>-72.620347709653615</v>
      </c>
      <c r="J256" s="25">
        <f>J255+Dt*(-g+(18*_𝜇/(p_𝑝*d_p^2))*ABS(J255))</f>
        <v>-23.690224212685344</v>
      </c>
    </row>
    <row r="257" spans="8:10">
      <c r="H257" s="47">
        <f>H256+Dt</f>
        <v>4.8999999999999835</v>
      </c>
      <c r="I257" s="6">
        <f>I256+Dt*J256</f>
        <v>-73.09415219390732</v>
      </c>
      <c r="J257" s="25">
        <f>J256+Dt*(-g+(18*_𝜇/(p_𝑝*d_p^2))*ABS(J256))</f>
        <v>-23.728647319428859</v>
      </c>
    </row>
    <row r="258" spans="8:10">
      <c r="H258" s="47">
        <f>H257+Dt</f>
        <v>4.9199999999999831</v>
      </c>
      <c r="I258" s="6">
        <f>I257+Dt*J257</f>
        <v>-73.568725140295896</v>
      </c>
      <c r="J258" s="25">
        <f>J257+Dt*(-g+(18*_𝜇/(p_𝑝*d_p^2))*ABS(J257))</f>
        <v>-23.766814528281461</v>
      </c>
    </row>
    <row r="259" spans="8:10">
      <c r="H259" s="47">
        <f>H258+Dt</f>
        <v>4.9399999999999826</v>
      </c>
      <c r="I259" s="6">
        <f>I258+Dt*J258</f>
        <v>-74.044061430861532</v>
      </c>
      <c r="J259" s="25">
        <f>J258+Dt*(-g+(18*_𝜇/(p_𝑝*d_p^2))*ABS(J258))</f>
        <v>-23.804727543523107</v>
      </c>
    </row>
    <row r="260" spans="8:10">
      <c r="H260" s="47">
        <f>H259+Dt</f>
        <v>4.9599999999999822</v>
      </c>
      <c r="I260" s="6">
        <f>I259+Dt*J259</f>
        <v>-74.520155981731989</v>
      </c>
      <c r="J260" s="25">
        <f>J259+Dt*(-g+(18*_𝜇/(p_𝑝*d_p^2))*ABS(J259))</f>
        <v>-23.842388058083245</v>
      </c>
    </row>
    <row r="261" spans="8:10">
      <c r="H261" s="47">
        <f>H260+Dt</f>
        <v>4.9799999999999818</v>
      </c>
      <c r="I261" s="6">
        <f>I260+Dt*J260</f>
        <v>-74.997003742893654</v>
      </c>
      <c r="J261" s="25">
        <f>J260+Dt*(-g+(18*_𝜇/(p_𝑝*d_p^2))*ABS(J260))</f>
        <v>-23.879797753616412</v>
      </c>
    </row>
    <row r="262" spans="8:10">
      <c r="H262" s="47">
        <f>H261+Dt</f>
        <v>4.9999999999999813</v>
      </c>
      <c r="I262" s="6">
        <f>I261+Dt*J261</f>
        <v>-75.474599697965985</v>
      </c>
      <c r="J262" s="25">
        <f>J261+Dt*(-g+(18*_𝜇/(p_𝑝*d_p^2))*ABS(J261))</f>
        <v>-23.916958300577328</v>
      </c>
    </row>
    <row r="263" spans="8:10">
      <c r="H263" s="47">
        <f>H262+Dt</f>
        <v>5.0199999999999809</v>
      </c>
      <c r="I263" s="6">
        <f>I262+Dt*J262</f>
        <v>-75.952938863977536</v>
      </c>
      <c r="J263" s="25">
        <f>J262+Dt*(-g+(18*_𝜇/(p_𝑝*d_p^2))*ABS(J262))</f>
        <v>-23.953871358295483</v>
      </c>
    </row>
    <row r="264" spans="8:10">
      <c r="H264" s="47">
        <f>H263+Dt</f>
        <v>5.0399999999999805</v>
      </c>
      <c r="I264" s="6">
        <f>I263+Dt*J263</f>
        <v>-76.432016291143441</v>
      </c>
      <c r="J264" s="25">
        <f>J263+Dt*(-g+(18*_𝜇/(p_𝑝*d_p^2))*ABS(J263))</f>
        <v>-23.990538575049236</v>
      </c>
    </row>
    <row r="265" spans="8:10">
      <c r="H265" s="47">
        <f>H264+Dt</f>
        <v>5.0599999999999801</v>
      </c>
      <c r="I265" s="6">
        <f>I264+Dt*J264</f>
        <v>-76.91182706264442</v>
      </c>
      <c r="J265" s="25">
        <f>J264+Dt*(-g+(18*_𝜇/(p_𝑝*d_p^2))*ABS(J264))</f>
        <v>-24.026961588139407</v>
      </c>
    </row>
    <row r="266" spans="8:10">
      <c r="H266" s="47">
        <f>H265+Dt</f>
        <v>5.0799999999999796</v>
      </c>
      <c r="I266" s="6">
        <f>I265+Dt*J265</f>
        <v>-77.392366294407211</v>
      </c>
      <c r="J266" s="25">
        <f>J265+Dt*(-g+(18*_𝜇/(p_𝑝*d_p^2))*ABS(J265))</f>
        <v>-24.063142023962399</v>
      </c>
    </row>
    <row r="267" spans="8:10">
      <c r="H267" s="47">
        <f>H266+Dt</f>
        <v>5.0999999999999792</v>
      </c>
      <c r="I267" s="6">
        <f>I266+Dt*J266</f>
        <v>-77.873629134886457</v>
      </c>
      <c r="J267" s="25">
        <f>J266+Dt*(-g+(18*_𝜇/(p_𝑝*d_p^2))*ABS(J266))</f>
        <v>-24.099081498082811</v>
      </c>
    </row>
    <row r="268" spans="8:10">
      <c r="H268" s="47">
        <f>H267+Dt</f>
        <v>5.1199999999999788</v>
      </c>
      <c r="I268" s="6">
        <f>I267+Dt*J267</f>
        <v>-78.355610764848109</v>
      </c>
      <c r="J268" s="25">
        <f>J267+Dt*(-g+(18*_𝜇/(p_𝑝*d_p^2))*ABS(J267))</f>
        <v>-24.134781615305577</v>
      </c>
    </row>
    <row r="269" spans="8:10">
      <c r="H269" s="47">
        <f>H268+Dt</f>
        <v>5.1399999999999784</v>
      </c>
      <c r="I269" s="6">
        <f>I268+Dt*J268</f>
        <v>-78.838306397154227</v>
      </c>
      <c r="J269" s="25">
        <f>J268+Dt*(-g+(18*_𝜇/(p_𝑝*d_p^2))*ABS(J268))</f>
        <v>-24.170243969747641</v>
      </c>
    </row>
    <row r="270" spans="8:10">
      <c r="H270" s="47">
        <f>H269+Dt</f>
        <v>5.1599999999999779</v>
      </c>
      <c r="I270" s="6">
        <f>I269+Dt*J269</f>
        <v>-79.321711276549181</v>
      </c>
      <c r="J270" s="25">
        <f>J269+Dt*(-g+(18*_𝜇/(p_𝑝*d_p^2))*ABS(J269))</f>
        <v>-24.205470144909121</v>
      </c>
    </row>
    <row r="271" spans="8:10">
      <c r="H271" s="47">
        <f>H270+Dt</f>
        <v>5.1799999999999775</v>
      </c>
      <c r="I271" s="6">
        <f>I270+Dt*J270</f>
        <v>-79.805820679447365</v>
      </c>
      <c r="J271" s="25">
        <f>J270+Dt*(-g+(18*_𝜇/(p_𝑝*d_p^2))*ABS(J270))</f>
        <v>-24.240461713744025</v>
      </c>
    </row>
    <row r="272" spans="8:10">
      <c r="H272" s="47">
        <f>H271+Dt</f>
        <v>5.1999999999999771</v>
      </c>
      <c r="I272" s="6">
        <f>I271+Dt*J271</f>
        <v>-80.290629913722242</v>
      </c>
      <c r="J272" s="25">
        <f>J271+Dt*(-g+(18*_𝜇/(p_𝑝*d_p^2))*ABS(J271))</f>
        <v>-24.275220238730491</v>
      </c>
    </row>
    <row r="273" spans="8:10">
      <c r="H273" s="47">
        <f>H272+Dt</f>
        <v>5.2199999999999767</v>
      </c>
      <c r="I273" s="6">
        <f>I272+Dt*J272</f>
        <v>-80.776134318496858</v>
      </c>
      <c r="J273" s="25">
        <f>J272+Dt*(-g+(18*_𝜇/(p_𝑝*d_p^2))*ABS(J272))</f>
        <v>-24.309747271940545</v>
      </c>
    </row>
    <row r="274" spans="8:10">
      <c r="H274" s="47">
        <f>H273+Dt</f>
        <v>5.2399999999999762</v>
      </c>
      <c r="I274" s="6">
        <f>I273+Dt*J273</f>
        <v>-81.262329263935669</v>
      </c>
      <c r="J274" s="25">
        <f>J273+Dt*(-g+(18*_𝜇/(p_𝑝*d_p^2))*ABS(J273))</f>
        <v>-24.344044355109421</v>
      </c>
    </row>
    <row r="275" spans="8:10">
      <c r="H275" s="47">
        <f>H274+Dt</f>
        <v>5.2599999999999758</v>
      </c>
      <c r="I275" s="6">
        <f>I274+Dt*J274</f>
        <v>-81.749210151037857</v>
      </c>
      <c r="J275" s="25">
        <f>J274+Dt*(-g+(18*_𝜇/(p_𝑝*d_p^2))*ABS(J274))</f>
        <v>-24.378113019704394</v>
      </c>
    </row>
    <row r="276" spans="8:10">
      <c r="H276" s="47">
        <f>H275+Dt</f>
        <v>5.2799999999999754</v>
      </c>
      <c r="I276" s="6">
        <f>I275+Dt*J275</f>
        <v>-82.236772411431943</v>
      </c>
      <c r="J276" s="25">
        <f>J275+Dt*(-g+(18*_𝜇/(p_𝑝*d_p^2))*ABS(J275))</f>
        <v>-24.411954786993164</v>
      </c>
    </row>
    <row r="277" spans="8:10">
      <c r="H277" s="47">
        <f>H276+Dt</f>
        <v>5.299999999999975</v>
      </c>
      <c r="I277" s="6">
        <f>I276+Dt*J276</f>
        <v>-82.7250115071718</v>
      </c>
      <c r="J277" s="25">
        <f>J276+Dt*(-g+(18*_𝜇/(p_𝑝*d_p^2))*ABS(J276))</f>
        <v>-24.44557116811179</v>
      </c>
    </row>
    <row r="278" spans="8:10">
      <c r="H278" s="47">
        <f>H277+Dt</f>
        <v>5.3199999999999745</v>
      </c>
      <c r="I278" s="6">
        <f>I277+Dt*J277</f>
        <v>-83.213922930534039</v>
      </c>
      <c r="J278" s="25">
        <f>J277+Dt*(-g+(18*_𝜇/(p_𝑝*d_p^2))*ABS(J277))</f>
        <v>-24.478963664132166</v>
      </c>
    </row>
    <row r="279" spans="8:10">
      <c r="H279" s="47">
        <f>H278+Dt</f>
        <v>5.3399999999999741</v>
      </c>
      <c r="I279" s="6">
        <f>I278+Dt*J278</f>
        <v>-83.703502203816683</v>
      </c>
      <c r="J279" s="25">
        <f>J278+Dt*(-g+(18*_𝜇/(p_𝑝*d_p^2))*ABS(J278))</f>
        <v>-24.512133766129047</v>
      </c>
    </row>
    <row r="280" spans="8:10">
      <c r="H280" s="47">
        <f>H279+Dt</f>
        <v>5.3599999999999737</v>
      </c>
      <c r="I280" s="6">
        <f>I279+Dt*J279</f>
        <v>-84.19374487913926</v>
      </c>
      <c r="J280" s="25">
        <f>J279+Dt*(-g+(18*_𝜇/(p_𝑝*d_p^2))*ABS(J279))</f>
        <v>-24.545082955246627</v>
      </c>
    </row>
    <row r="281" spans="8:10">
      <c r="H281" s="47">
        <f>H280+Dt</f>
        <v>5.3799999999999732</v>
      </c>
      <c r="I281" s="6">
        <f>I280+Dt*J280</f>
        <v>-84.684646538244195</v>
      </c>
      <c r="J281" s="25">
        <f>J280+Dt*(-g+(18*_𝜇/(p_𝑝*d_p^2))*ABS(J280))</f>
        <v>-24.577812702764685</v>
      </c>
    </row>
    <row r="282" spans="8:10">
      <c r="H282" s="47">
        <f>H281+Dt</f>
        <v>5.3999999999999728</v>
      </c>
      <c r="I282" s="6">
        <f>I281+Dt*J281</f>
        <v>-85.176202792299492</v>
      </c>
      <c r="J282" s="25">
        <f>J281+Dt*(-g+(18*_𝜇/(p_𝑝*d_p^2))*ABS(J281))</f>
        <v>-24.610324470164272</v>
      </c>
    </row>
    <row r="283" spans="8:10">
      <c r="H283" s="47">
        <f>H282+Dt</f>
        <v>5.4199999999999724</v>
      </c>
      <c r="I283" s="6">
        <f>I282+Dt*J282</f>
        <v>-85.668409281702779</v>
      </c>
      <c r="J283" s="25">
        <f>J282+Dt*(-g+(18*_𝜇/(p_𝑝*d_p^2))*ABS(J282))</f>
        <v>-24.642619709192978</v>
      </c>
    </row>
    <row r="284" spans="8:10">
      <c r="H284" s="47">
        <f>H283+Dt</f>
        <v>5.439999999999972</v>
      </c>
      <c r="I284" s="6">
        <f>I283+Dt*J283</f>
        <v>-86.161261675886635</v>
      </c>
      <c r="J284" s="25">
        <f>J283+Dt*(-g+(18*_𝜇/(p_𝑝*d_p^2))*ABS(J283))</f>
        <v>-24.674699861929753</v>
      </c>
    </row>
    <row r="285" spans="8:10">
      <c r="H285" s="47">
        <f>H284+Dt</f>
        <v>5.4599999999999715</v>
      </c>
      <c r="I285" s="6">
        <f>I284+Dt*J284</f>
        <v>-86.654755673125237</v>
      </c>
      <c r="J285" s="25">
        <f>J284+Dt*(-g+(18*_𝜇/(p_𝑝*d_p^2))*ABS(J284))</f>
        <v>-24.706566360849301</v>
      </c>
    </row>
    <row r="286" spans="8:10">
      <c r="H286" s="47">
        <f>H285+Dt</f>
        <v>5.4799999999999711</v>
      </c>
      <c r="I286" s="6">
        <f>I285+Dt*J285</f>
        <v>-87.148887000342228</v>
      </c>
      <c r="J286" s="25">
        <f>J285+Dt*(-g+(18*_𝜇/(p_𝑝*d_p^2))*ABS(J285))</f>
        <v>-24.738220628886044</v>
      </c>
    </row>
    <row r="287" spans="8:10">
      <c r="H287" s="47">
        <f>H286+Dt</f>
        <v>5.4999999999999707</v>
      </c>
      <c r="I287" s="6">
        <f>I286+Dt*J286</f>
        <v>-87.643651412919951</v>
      </c>
      <c r="J287" s="25">
        <f>J286+Dt*(-g+(18*_𝜇/(p_𝑝*d_p^2))*ABS(J286))</f>
        <v>-24.769664079497662</v>
      </c>
    </row>
    <row r="288" spans="8:10">
      <c r="H288" s="47">
        <f>H287+Dt</f>
        <v>5.5199999999999703</v>
      </c>
      <c r="I288" s="6">
        <f>I287+Dt*J287</f>
        <v>-88.139044694509906</v>
      </c>
      <c r="J288" s="25">
        <f>J287+Dt*(-g+(18*_𝜇/(p_𝑝*d_p^2))*ABS(J287))</f>
        <v>-24.800898116728209</v>
      </c>
    </row>
    <row r="289" spans="8:10">
      <c r="H289" s="47">
        <f>H288+Dt</f>
        <v>5.5399999999999698</v>
      </c>
      <c r="I289" s="6">
        <f>I288+Dt*J288</f>
        <v>-88.635062656844468</v>
      </c>
      <c r="J289" s="25">
        <f>J288+Dt*(-g+(18*_𝜇/(p_𝑝*d_p^2))*ABS(J288))</f>
        <v>-24.8319241352708</v>
      </c>
    </row>
    <row r="290" spans="8:10">
      <c r="H290" s="47">
        <f>H289+Dt</f>
        <v>5.5599999999999694</v>
      </c>
      <c r="I290" s="6">
        <f>I289+Dt*J289</f>
        <v>-89.131701139549889</v>
      </c>
      <c r="J290" s="25">
        <f>J289+Dt*(-g+(18*_𝜇/(p_𝑝*d_p^2))*ABS(J289))</f>
        <v>-24.862743520529897</v>
      </c>
    </row>
    <row r="291" spans="8:10">
      <c r="H291" s="47">
        <f>H290+Dt</f>
        <v>5.579999999999969</v>
      </c>
      <c r="I291" s="6">
        <f>I290+Dt*J290</f>
        <v>-89.62895600996049</v>
      </c>
      <c r="J291" s="25">
        <f>J290+Dt*(-g+(18*_𝜇/(p_𝑝*d_p^2))*ABS(J290))</f>
        <v>-24.893357648683168</v>
      </c>
    </row>
    <row r="292" spans="8:10">
      <c r="H292" s="47">
        <f>H291+Dt</f>
        <v>5.5999999999999686</v>
      </c>
      <c r="I292" s="6">
        <f>I291+Dt*J291</f>
        <v>-90.126823162934159</v>
      </c>
      <c r="J292" s="25">
        <f>J291+Dt*(-g+(18*_𝜇/(p_𝑝*d_p^2))*ABS(J291))</f>
        <v>-24.923767886742937</v>
      </c>
    </row>
    <row r="293" spans="8:10">
      <c r="H293" s="47">
        <f>H292+Dt</f>
        <v>5.6199999999999681</v>
      </c>
      <c r="I293" s="6">
        <f>I292+Dt*J292</f>
        <v>-90.62529852066902</v>
      </c>
      <c r="J293" s="25">
        <f>J292+Dt*(-g+(18*_𝜇/(p_𝑝*d_p^2))*ABS(J292))</f>
        <v>-24.95397559261723</v>
      </c>
    </row>
    <row r="294" spans="8:10">
      <c r="H294" s="47">
        <f>H293+Dt</f>
        <v>5.6399999999999677</v>
      </c>
      <c r="I294" s="6">
        <f>I293+Dt*J293</f>
        <v>-91.124378032521363</v>
      </c>
      <c r="J294" s="25">
        <f>J293+Dt*(-g+(18*_𝜇/(p_𝑝*d_p^2))*ABS(J293))</f>
        <v>-24.983982115170399</v>
      </c>
    </row>
    <row r="295" spans="8:10">
      <c r="H295" s="47">
        <f>H294+Dt</f>
        <v>5.6599999999999673</v>
      </c>
      <c r="I295" s="6">
        <f>I294+Dt*J294</f>
        <v>-91.624057674824769</v>
      </c>
      <c r="J295" s="25">
        <f>J294+Dt*(-g+(18*_𝜇/(p_𝑝*d_p^2))*ABS(J294))</f>
        <v>-25.013788794283364</v>
      </c>
    </row>
    <row r="296" spans="8:10">
      <c r="H296" s="47">
        <f>H295+Dt</f>
        <v>5.6799999999999669</v>
      </c>
      <c r="I296" s="6">
        <f>I295+Dt*J295</f>
        <v>-92.124333450710438</v>
      </c>
      <c r="J296" s="25">
        <f>J295+Dt*(-g+(18*_𝜇/(p_𝑝*d_p^2))*ABS(J295))</f>
        <v>-25.043396960913437</v>
      </c>
    </row>
    <row r="297" spans="8:10">
      <c r="H297" s="47">
        <f>H296+Dt</f>
        <v>5.6999999999999664</v>
      </c>
      <c r="I297" s="6">
        <f>I296+Dt*J296</f>
        <v>-92.625201389928705</v>
      </c>
      <c r="J297" s="25">
        <f>J296+Dt*(-g+(18*_𝜇/(p_𝑝*d_p^2))*ABS(J296))</f>
        <v>-25.072807937153755</v>
      </c>
    </row>
    <row r="298" spans="8:10">
      <c r="H298" s="47">
        <f>H297+Dt</f>
        <v>5.719999999999966</v>
      </c>
      <c r="I298" s="6">
        <f>I297+Dt*J297</f>
        <v>-93.126657548671787</v>
      </c>
      <c r="J298" s="25">
        <f>J297+Dt*(-g+(18*_𝜇/(p_𝑝*d_p^2))*ABS(J297))</f>
        <v>-25.102023036292312</v>
      </c>
    </row>
    <row r="299" spans="8:10">
      <c r="H299" s="47">
        <f>H298+Dt</f>
        <v>5.7399999999999656</v>
      </c>
      <c r="I299" s="6">
        <f>I298+Dt*J298</f>
        <v>-93.628698009397638</v>
      </c>
      <c r="J299" s="25">
        <f>J298+Dt*(-g+(18*_𝜇/(p_𝑝*d_p^2))*ABS(J298))</f>
        <v>-25.131043562870605</v>
      </c>
    </row>
    <row r="300" spans="8:10">
      <c r="H300" s="47">
        <f>H299+Dt</f>
        <v>5.7599999999999651</v>
      </c>
      <c r="I300" s="6">
        <f>I299+Dt*J299</f>
        <v>-94.131318880655044</v>
      </c>
      <c r="J300" s="25">
        <f>J299+Dt*(-g+(18*_𝜇/(p_𝑝*d_p^2))*ABS(J299))</f>
        <v>-25.159870812741886</v>
      </c>
    </row>
    <row r="301" spans="8:10">
      <c r="H301" s="47">
        <f>H300+Dt</f>
        <v>5.7799999999999647</v>
      </c>
      <c r="I301" s="6">
        <f>I300+Dt*J300</f>
        <v>-94.634516296909879</v>
      </c>
      <c r="J301" s="25">
        <f>J300+Dt*(-g+(18*_𝜇/(p_𝑝*d_p^2))*ABS(J300))</f>
        <v>-25.188506073129027</v>
      </c>
    </row>
    <row r="302" spans="8:10">
      <c r="H302" s="47">
        <f>H301+Dt</f>
        <v>5.7999999999999643</v>
      </c>
      <c r="I302" s="6">
        <f>I301+Dt*J301</f>
        <v>-95.138286418372459</v>
      </c>
      <c r="J302" s="25">
        <f>J301+Dt*(-g+(18*_𝜇/(p_𝑝*d_p^2))*ABS(J301))</f>
        <v>-25.216950622681988</v>
      </c>
    </row>
    <row r="303" spans="8:10">
      <c r="H303" s="47">
        <f>H302+Dt</f>
        <v>5.8199999999999639</v>
      </c>
      <c r="I303" s="6">
        <f>I302+Dt*J302</f>
        <v>-95.642625430826101</v>
      </c>
      <c r="J303" s="25">
        <f>J302+Dt*(-g+(18*_𝜇/(p_𝑝*d_p^2))*ABS(J302))</f>
        <v>-25.245205731534927</v>
      </c>
    </row>
    <row r="304" spans="8:10">
      <c r="H304" s="47">
        <f>H303+Dt</f>
        <v>5.8399999999999634</v>
      </c>
      <c r="I304" s="6">
        <f>I303+Dt*J303</f>
        <v>-96.147529545456806</v>
      </c>
      <c r="J304" s="25">
        <f>J303+Dt*(-g+(18*_𝜇/(p_𝑝*d_p^2))*ABS(J303))</f>
        <v>-25.273272661362906</v>
      </c>
    </row>
    <row r="305" spans="8:10">
      <c r="H305" s="47">
        <f>H304+Dt</f>
        <v>5.859999999999963</v>
      </c>
      <c r="I305" s="6">
        <f>I304+Dt*J304</f>
        <v>-96.652994998684065</v>
      </c>
      <c r="J305" s="25">
        <f>J304+Dt*(-g+(18*_𝜇/(p_𝑝*d_p^2))*ABS(J304))</f>
        <v>-25.301152665438231</v>
      </c>
    </row>
    <row r="306" spans="8:10">
      <c r="H306" s="47">
        <f>H305+Dt</f>
        <v>5.8799999999999626</v>
      </c>
      <c r="I306" s="6">
        <f>I305+Dt*J305</f>
        <v>-97.159018051992831</v>
      </c>
      <c r="J306" s="25">
        <f>J305+Dt*(-g+(18*_𝜇/(p_𝑝*d_p^2))*ABS(J305))</f>
        <v>-25.328846988686411</v>
      </c>
    </row>
    <row r="307" spans="8:10">
      <c r="H307" s="47">
        <f>H306+Dt</f>
        <v>5.8999999999999622</v>
      </c>
      <c r="I307" s="6">
        <f>I306+Dt*J306</f>
        <v>-97.665594991766554</v>
      </c>
      <c r="J307" s="25">
        <f>J306+Dt*(-g+(18*_𝜇/(p_𝑝*d_p^2))*ABS(J306))</f>
        <v>-25.356356867741759</v>
      </c>
    </row>
    <row r="308" spans="8:10">
      <c r="H308" s="47">
        <f>H307+Dt</f>
        <v>5.9199999999999617</v>
      </c>
      <c r="I308" s="6">
        <f>I307+Dt*J307</f>
        <v>-98.172722129121382</v>
      </c>
      <c r="J308" s="25">
        <f>J307+Dt*(-g+(18*_𝜇/(p_𝑝*d_p^2))*ABS(J307))</f>
        <v>-25.3836835310026</v>
      </c>
    </row>
    <row r="309" spans="8:10">
      <c r="H309" s="47">
        <f>H308+Dt</f>
        <v>5.9399999999999613</v>
      </c>
      <c r="I309" s="6">
        <f>I308+Dt*J308</f>
        <v>-98.680395799741433</v>
      </c>
      <c r="J309" s="25">
        <f>J308+Dt*(-g+(18*_𝜇/(p_𝑝*d_p^2))*ABS(J308))</f>
        <v>-25.410828198686122</v>
      </c>
    </row>
    <row r="310" spans="8:10">
      <c r="H310" s="47">
        <f>H309+Dt</f>
        <v>5.9599999999999609</v>
      </c>
      <c r="I310" s="6">
        <f>I309+Dt*J309</f>
        <v>-99.188612363715151</v>
      </c>
      <c r="J310" s="25">
        <f>J309+Dt*(-g+(18*_𝜇/(p_𝑝*d_p^2))*ABS(J309))</f>
        <v>-25.437792082882872</v>
      </c>
    </row>
    <row r="311" spans="8:10">
      <c r="H311" s="47">
        <f>H310+Dt</f>
        <v>5.9799999999999605</v>
      </c>
      <c r="I311" s="6">
        <f>I310+Dt*J310</f>
        <v>-99.697368205372811</v>
      </c>
      <c r="J311" s="25">
        <f>J310+Dt*(-g+(18*_𝜇/(p_𝑝*d_p^2))*ABS(J310))</f>
        <v>-25.464576387610872</v>
      </c>
    </row>
    <row r="312" spans="8:10">
      <c r="H312" s="47">
        <f>H311+Dt</f>
        <v>5.99999999999996</v>
      </c>
      <c r="I312" s="6">
        <f>I311+Dt*J311</f>
        <v>-100.20665973312502</v>
      </c>
      <c r="J312" s="25">
        <f>J311+Dt*(-g+(18*_𝜇/(p_𝑝*d_p^2))*ABS(J311))</f>
        <v>-25.491182308869384</v>
      </c>
    </row>
    <row r="313" spans="8:10">
      <c r="H313" s="47">
        <f>H312+Dt</f>
        <v>6.0199999999999596</v>
      </c>
      <c r="I313" s="6">
        <f>I312+Dt*J312</f>
        <v>-100.7164833793024</v>
      </c>
      <c r="J313" s="25">
        <f>J312+Dt*(-g+(18*_𝜇/(p_𝑝*d_p^2))*ABS(J312))</f>
        <v>-25.517611034692315</v>
      </c>
    </row>
    <row r="314" spans="8:10">
      <c r="H314" s="47">
        <f>H313+Dt</f>
        <v>6.0399999999999592</v>
      </c>
      <c r="I314" s="6">
        <f>I313+Dt*J313</f>
        <v>-101.22683559999625</v>
      </c>
      <c r="J314" s="25">
        <f>J313+Dt*(-g+(18*_𝜇/(p_𝑝*d_p^2))*ABS(J313))</f>
        <v>-25.543863745201264</v>
      </c>
    </row>
    <row r="315" spans="8:10">
      <c r="H315" s="47">
        <f>H314+Dt</f>
        <v>6.0599999999999588</v>
      </c>
      <c r="I315" s="6">
        <f>I314+Dt*J314</f>
        <v>-101.73771287490027</v>
      </c>
      <c r="J315" s="25">
        <f>J314+Dt*(-g+(18*_𝜇/(p_𝑝*d_p^2))*ABS(J314))</f>
        <v>-25.569941612658223</v>
      </c>
    </row>
    <row r="316" spans="8:10">
      <c r="H316" s="47">
        <f>H315+Dt</f>
        <v>6.0799999999999583</v>
      </c>
      <c r="I316" s="6">
        <f>I315+Dt*J315</f>
        <v>-102.24911170715343</v>
      </c>
      <c r="J316" s="25">
        <f>J315+Dt*(-g+(18*_𝜇/(p_𝑝*d_p^2))*ABS(J315))</f>
        <v>-25.595845801517918</v>
      </c>
    </row>
    <row r="317" spans="8:10">
      <c r="H317" s="47">
        <f>H316+Dt</f>
        <v>6.0999999999999579</v>
      </c>
      <c r="I317" s="6">
        <f>I316+Dt*J316</f>
        <v>-102.76102862318379</v>
      </c>
      <c r="J317" s="25">
        <f>J316+Dt*(-g+(18*_𝜇/(p_𝑝*d_p^2))*ABS(J316))</f>
        <v>-25.62157746847981</v>
      </c>
    </row>
    <row r="318" spans="8:10">
      <c r="H318" s="47">
        <f>H317+Dt</f>
        <v>6.1199999999999575</v>
      </c>
      <c r="I318" s="6">
        <f>I317+Dt*J317</f>
        <v>-103.27346017255338</v>
      </c>
      <c r="J318" s="25">
        <f>J317+Dt*(-g+(18*_𝜇/(p_𝑝*d_p^2))*ABS(J317))</f>
        <v>-25.647137762539735</v>
      </c>
    </row>
    <row r="319" spans="8:10">
      <c r="H319" s="47">
        <f>H318+Dt</f>
        <v>6.139999999999957</v>
      </c>
      <c r="I319" s="6">
        <f>I318+Dt*J318</f>
        <v>-103.78640292780418</v>
      </c>
      <c r="J319" s="25">
        <f>J318+Dt*(-g+(18*_𝜇/(p_𝑝*d_p^2))*ABS(J318))</f>
        <v>-25.672527825041222</v>
      </c>
    </row>
    <row r="320" spans="8:10">
      <c r="H320" s="47">
        <f>H319+Dt</f>
        <v>6.1599999999999566</v>
      </c>
      <c r="I320" s="6">
        <f>I319+Dt*J319</f>
        <v>-104.299853484305</v>
      </c>
      <c r="J320" s="25">
        <f>J319+Dt*(-g+(18*_𝜇/(p_𝑝*d_p^2))*ABS(J319))</f>
        <v>-25.697748789726447</v>
      </c>
    </row>
    <row r="321" spans="8:10">
      <c r="H321" s="47">
        <f>H320+Dt</f>
        <v>6.1799999999999562</v>
      </c>
      <c r="I321" s="6">
        <f>I320+Dt*J320</f>
        <v>-104.81380846009954</v>
      </c>
      <c r="J321" s="25">
        <f>J320+Dt*(-g+(18*_𝜇/(p_𝑝*d_p^2))*ABS(J320))</f>
        <v>-25.722801782786867</v>
      </c>
    </row>
    <row r="322" spans="8:10">
      <c r="H322" s="47">
        <f>H321+Dt</f>
        <v>6.1999999999999558</v>
      </c>
      <c r="I322" s="6">
        <f>I321+Dt*J321</f>
        <v>-105.32826449575528</v>
      </c>
      <c r="J322" s="25">
        <f>J321+Dt*(-g+(18*_𝜇/(p_𝑝*d_p^2))*ABS(J321))</f>
        <v>-25.747687922913506</v>
      </c>
    </row>
    <row r="323" spans="8:10">
      <c r="H323" s="47">
        <f>H322+Dt</f>
        <v>6.2199999999999553</v>
      </c>
      <c r="I323" s="6">
        <f>I322+Dt*J322</f>
        <v>-105.84321825421355</v>
      </c>
      <c r="J323" s="25">
        <f>J322+Dt*(-g+(18*_𝜇/(p_𝑝*d_p^2))*ABS(J322))</f>
        <v>-25.772408321346902</v>
      </c>
    </row>
    <row r="324" spans="8:10">
      <c r="H324" s="47">
        <f>H323+Dt</f>
        <v>6.2399999999999549</v>
      </c>
      <c r="I324" s="6">
        <f>I323+Dt*J323</f>
        <v>-106.35866642064049</v>
      </c>
      <c r="J324" s="25">
        <f>J323+Dt*(-g+(18*_𝜇/(p_𝑝*d_p^2))*ABS(J323))</f>
        <v>-25.796964081926731</v>
      </c>
    </row>
    <row r="325" spans="8:10">
      <c r="H325" s="47">
        <f>H324+Dt</f>
        <v>6.2599999999999545</v>
      </c>
      <c r="I325" s="6">
        <f>I324+Dt*J324</f>
        <v>-106.87460570227903</v>
      </c>
      <c r="J325" s="25">
        <f>J324+Dt*(-g+(18*_𝜇/(p_𝑝*d_p^2))*ABS(J324))</f>
        <v>-25.821356301141098</v>
      </c>
    </row>
    <row r="326" spans="8:10">
      <c r="H326" s="47">
        <f>H325+Dt</f>
        <v>6.2799999999999541</v>
      </c>
      <c r="I326" s="6">
        <f>I325+Dt*J325</f>
        <v>-107.39103282830185</v>
      </c>
      <c r="J326" s="25">
        <f>J325+Dt*(-g+(18*_𝜇/(p_𝑝*d_p^2))*ABS(J325))</f>
        <v>-25.845586068175496</v>
      </c>
    </row>
    <row r="327" spans="8:10">
      <c r="H327" s="47">
        <f>H326+Dt</f>
        <v>6.2999999999999536</v>
      </c>
      <c r="I327" s="6">
        <f>I326+Dt*J326</f>
        <v>-107.90794454966536</v>
      </c>
      <c r="J327" s="25">
        <f>J326+Dt*(-g+(18*_𝜇/(p_𝑝*d_p^2))*ABS(J326))</f>
        <v>-25.869654464961446</v>
      </c>
    </row>
    <row r="328" spans="8:10">
      <c r="H328" s="47">
        <f>H327+Dt</f>
        <v>6.3199999999999532</v>
      </c>
      <c r="I328" s="6">
        <f>I327+Dt*J327</f>
        <v>-108.42533763896459</v>
      </c>
      <c r="J328" s="25">
        <f>J327+Dt*(-g+(18*_𝜇/(p_𝑝*d_p^2))*ABS(J327))</f>
        <v>-25.893562566224801</v>
      </c>
    </row>
    <row r="329" spans="8:10">
      <c r="H329" s="47">
        <f>H328+Dt</f>
        <v>6.3399999999999528</v>
      </c>
      <c r="I329" s="6">
        <f>I328+Dt*J328</f>
        <v>-108.94320889028909</v>
      </c>
      <c r="J329" s="25">
        <f>J328+Dt*(-g+(18*_𝜇/(p_𝑝*d_p^2))*ABS(J328))</f>
        <v>-25.917311439533744</v>
      </c>
    </row>
    <row r="330" spans="8:10">
      <c r="H330" s="47">
        <f>H329+Dt</f>
        <v>6.3599999999999524</v>
      </c>
      <c r="I330" s="6">
        <f>I329+Dt*J329</f>
        <v>-109.46155511907976</v>
      </c>
      <c r="J330" s="25">
        <f>J329+Dt*(-g+(18*_𝜇/(p_𝑝*d_p^2))*ABS(J329))</f>
        <v>-25.940902145346449</v>
      </c>
    </row>
    <row r="331" spans="8:10">
      <c r="H331" s="47">
        <f>H330+Dt</f>
        <v>6.3799999999999519</v>
      </c>
      <c r="I331" s="6">
        <f>I330+Dt*J330</f>
        <v>-109.98037316198669</v>
      </c>
      <c r="J331" s="25">
        <f>J330+Dt*(-g+(18*_𝜇/(p_𝑝*d_p^2))*ABS(J330))</f>
        <v>-25.964335737058441</v>
      </c>
    </row>
    <row r="332" spans="8:10">
      <c r="H332" s="47">
        <f>H331+Dt</f>
        <v>6.3999999999999515</v>
      </c>
      <c r="I332" s="6">
        <f>I331+Dt*J331</f>
        <v>-110.49965987672786</v>
      </c>
      <c r="J332" s="25">
        <f>J331+Dt*(-g+(18*_𝜇/(p_𝑝*d_p^2))*ABS(J331))</f>
        <v>-25.987613261049631</v>
      </c>
    </row>
    <row r="333" spans="8:10">
      <c r="H333" s="47">
        <f>H332+Dt</f>
        <v>6.4199999999999511</v>
      </c>
      <c r="I333" s="6">
        <f>I332+Dt*J332</f>
        <v>-111.01941214194885</v>
      </c>
      <c r="J333" s="25">
        <f>J332+Dt*(-g+(18*_𝜇/(p_𝑝*d_p^2))*ABS(J332))</f>
        <v>-26.010735756731041</v>
      </c>
    </row>
    <row r="334" spans="8:10">
      <c r="H334" s="47">
        <f>H333+Dt</f>
        <v>6.4399999999999507</v>
      </c>
      <c r="I334" s="6">
        <f>I333+Dt*J333</f>
        <v>-111.53962685708346</v>
      </c>
      <c r="J334" s="25">
        <f>J333+Dt*(-g+(18*_𝜇/(p_𝑝*d_p^2))*ABS(J333))</f>
        <v>-26.033704256591211</v>
      </c>
    </row>
    <row r="335" spans="8:10">
      <c r="H335" s="47">
        <f>H334+Dt</f>
        <v>6.4599999999999502</v>
      </c>
      <c r="I335" s="6">
        <f>I334+Dt*J334</f>
        <v>-112.06030094221529</v>
      </c>
      <c r="J335" s="25">
        <f>J334+Dt*(-g+(18*_𝜇/(p_𝑝*d_p^2))*ABS(J334))</f>
        <v>-26.056519786242312</v>
      </c>
    </row>
    <row r="336" spans="8:10">
      <c r="H336" s="47">
        <f>H335+Dt</f>
        <v>6.4799999999999498</v>
      </c>
      <c r="I336" s="6">
        <f>I335+Dt*J335</f>
        <v>-112.58143133794015</v>
      </c>
      <c r="J336" s="25">
        <f>J335+Dt*(-g+(18*_𝜇/(p_𝑝*d_p^2))*ABS(J335))</f>
        <v>-26.079183364465937</v>
      </c>
    </row>
    <row r="337" spans="8:10">
      <c r="H337" s="47">
        <f>H336+Dt</f>
        <v>6.4999999999999494</v>
      </c>
      <c r="I337" s="6">
        <f>I336+Dt*J336</f>
        <v>-113.10301500522947</v>
      </c>
      <c r="J337" s="25">
        <f>J336+Dt*(-g+(18*_𝜇/(p_𝑝*d_p^2))*ABS(J336))</f>
        <v>-26.101696003258592</v>
      </c>
    </row>
    <row r="338" spans="8:10">
      <c r="H338" s="47">
        <f>H337+Dt</f>
        <v>6.5199999999999489</v>
      </c>
      <c r="I338" s="6">
        <f>I337+Dt*J337</f>
        <v>-113.62504892529464</v>
      </c>
      <c r="J338" s="25">
        <f>J337+Dt*(-g+(18*_𝜇/(p_𝑝*d_p^2))*ABS(J337))</f>
        <v>-26.124058707876891</v>
      </c>
    </row>
    <row r="339" spans="8:10">
      <c r="H339" s="47">
        <f>H338+Dt</f>
        <v>6.5399999999999485</v>
      </c>
      <c r="I339" s="6">
        <f>I338+Dt*J338</f>
        <v>-114.14753009945217</v>
      </c>
      <c r="J339" s="25">
        <f>J338+Dt*(-g+(18*_𝜇/(p_𝑝*d_p^2))*ABS(J338))</f>
        <v>-26.14627247688243</v>
      </c>
    </row>
    <row r="340" spans="8:10">
      <c r="H340" s="47">
        <f>H339+Dt</f>
        <v>6.5599999999999481</v>
      </c>
      <c r="I340" s="6">
        <f>I339+Dt*J339</f>
        <v>-114.67045554898982</v>
      </c>
      <c r="J340" s="25">
        <f>J339+Dt*(-g+(18*_𝜇/(p_𝑝*d_p^2))*ABS(J339))</f>
        <v>-26.168338302186392</v>
      </c>
    </row>
    <row r="341" spans="8:10">
      <c r="H341" s="47">
        <f>H340+Dt</f>
        <v>6.5799999999999477</v>
      </c>
      <c r="I341" s="6">
        <f>I340+Dt*J340</f>
        <v>-115.19382231503354</v>
      </c>
      <c r="J341" s="25">
        <f>J340+Dt*(-g+(18*_𝜇/(p_𝑝*d_p^2))*ABS(J340))</f>
        <v>-26.19025716909383</v>
      </c>
    </row>
    <row r="342" spans="8:10">
      <c r="H342" s="47">
        <f>H341+Dt</f>
        <v>6.5999999999999472</v>
      </c>
      <c r="I342" s="6">
        <f>I341+Dt*J341</f>
        <v>-115.71762745841542</v>
      </c>
      <c r="J342" s="25">
        <f>J341+Dt*(-g+(18*_𝜇/(p_𝑝*d_p^2))*ABS(J341))</f>
        <v>-26.212030056347665</v>
      </c>
    </row>
    <row r="343" spans="8:10">
      <c r="H343" s="47">
        <f>H342+Dt</f>
        <v>6.6199999999999468</v>
      </c>
      <c r="I343" s="6">
        <f>I342+Dt*J342</f>
        <v>-116.24186805954237</v>
      </c>
      <c r="J343" s="25">
        <f>J342+Dt*(-g+(18*_𝜇/(p_𝑝*d_p^2))*ABS(J342))</f>
        <v>-26.233657936172389</v>
      </c>
    </row>
    <row r="344" spans="8:10">
      <c r="H344" s="47">
        <f>H343+Dt</f>
        <v>6.6399999999999464</v>
      </c>
      <c r="I344" s="6">
        <f>I343+Dt*J343</f>
        <v>-116.76654121826581</v>
      </c>
      <c r="J344" s="25">
        <f>J343+Dt*(-g+(18*_𝜇/(p_𝑝*d_p^2))*ABS(J343))</f>
        <v>-26.25514177431748</v>
      </c>
    </row>
    <row r="345" spans="8:10">
      <c r="H345" s="47">
        <f>H344+Dt</f>
        <v>6.659999999999946</v>
      </c>
      <c r="I345" s="6">
        <f>I344+Dt*J344</f>
        <v>-117.29164405375217</v>
      </c>
      <c r="J345" s="25">
        <f>J344+Dt*(-g+(18*_𝜇/(p_𝑝*d_p^2))*ABS(J344))</f>
        <v>-26.276482530100527</v>
      </c>
    </row>
    <row r="346" spans="8:10">
      <c r="H346" s="47">
        <f>H345+Dt</f>
        <v>6.6799999999999455</v>
      </c>
      <c r="I346" s="6">
        <f>I345+Dt*J345</f>
        <v>-117.81717370435418</v>
      </c>
      <c r="J346" s="25">
        <f>J345+Dt*(-g+(18*_𝜇/(p_𝑝*d_p^2))*ABS(J345))</f>
        <v>-26.297681156450057</v>
      </c>
    </row>
    <row r="347" spans="8:10">
      <c r="H347" s="47">
        <f>H346+Dt</f>
        <v>6.6999999999999451</v>
      </c>
      <c r="I347" s="6">
        <f>I346+Dt*J346</f>
        <v>-118.34312732748317</v>
      </c>
      <c r="J347" s="25">
        <f>J346+Dt*(-g+(18*_𝜇/(p_𝑝*d_p^2))*ABS(J346))</f>
        <v>-26.318738599948098</v>
      </c>
    </row>
    <row r="348" spans="8:10">
      <c r="H348" s="47">
        <f>H347+Dt</f>
        <v>6.7199999999999447</v>
      </c>
      <c r="I348" s="6">
        <f>I347+Dt*J347</f>
        <v>-118.86950209948213</v>
      </c>
      <c r="J348" s="25">
        <f>J347+Dt*(-g+(18*_𝜇/(p_𝑝*d_p^2))*ABS(J347))</f>
        <v>-26.339655800872443</v>
      </c>
    </row>
    <row r="349" spans="8:10">
      <c r="H349" s="47">
        <f>H348+Dt</f>
        <v>6.7399999999999443</v>
      </c>
      <c r="I349" s="6">
        <f>I348+Dt*J348</f>
        <v>-119.39629521549958</v>
      </c>
      <c r="J349" s="25">
        <f>J348+Dt*(-g+(18*_𝜇/(p_𝑝*d_p^2))*ABS(J348))</f>
        <v>-26.360433693238633</v>
      </c>
    </row>
    <row r="350" spans="8:10">
      <c r="H350" s="47">
        <f>H349+Dt</f>
        <v>6.7599999999999438</v>
      </c>
      <c r="I350" s="6">
        <f>I349+Dt*J349</f>
        <v>-119.92350388936435</v>
      </c>
      <c r="J350" s="25">
        <f>J349+Dt*(-g+(18*_𝜇/(p_𝑝*d_p^2))*ABS(J349))</f>
        <v>-26.381073204841663</v>
      </c>
    </row>
    <row r="351" spans="8:10">
      <c r="H351" s="47">
        <f>H350+Dt</f>
        <v>6.7799999999999434</v>
      </c>
      <c r="I351" s="6">
        <f>I350+Dt*J350</f>
        <v>-120.45112535346119</v>
      </c>
      <c r="J351" s="25">
        <f>J350+Dt*(-g+(18*_𝜇/(p_𝑝*d_p^2))*ABS(J350))</f>
        <v>-26.401575257297416</v>
      </c>
    </row>
    <row r="352" spans="8:10">
      <c r="H352" s="47">
        <f>H351+Dt</f>
        <v>6.799999999999943</v>
      </c>
      <c r="I352" s="6">
        <f>I351+Dt*J351</f>
        <v>-120.97915685860714</v>
      </c>
      <c r="J352" s="25">
        <f>J351+Dt*(-g+(18*_𝜇/(p_𝑝*d_p^2))*ABS(J351))</f>
        <v>-26.421940766083814</v>
      </c>
    </row>
    <row r="353" spans="8:10">
      <c r="H353" s="47">
        <f>H352+Dt</f>
        <v>6.8199999999999426</v>
      </c>
      <c r="I353" s="6">
        <f>I352+Dt*J352</f>
        <v>-121.50759567392882</v>
      </c>
      <c r="J353" s="25">
        <f>J352+Dt*(-g+(18*_𝜇/(p_𝑝*d_p^2))*ABS(J352))</f>
        <v>-26.442170640581697</v>
      </c>
    </row>
    <row r="354" spans="8:10">
      <c r="H354" s="47">
        <f>H353+Dt</f>
        <v>6.8399999999999421</v>
      </c>
      <c r="I354" s="6">
        <f>I353+Dt*J353</f>
        <v>-122.03643908674046</v>
      </c>
      <c r="J354" s="25">
        <f>J353+Dt*(-g+(18*_𝜇/(p_𝑝*d_p^2))*ABS(J353))</f>
        <v>-26.462265784115424</v>
      </c>
    </row>
    <row r="355" spans="8:10">
      <c r="H355" s="47">
        <f>H354+Dt</f>
        <v>6.8599999999999417</v>
      </c>
      <c r="I355" s="6">
        <f>I354+Dt*J354</f>
        <v>-122.56568440242276</v>
      </c>
      <c r="J355" s="25">
        <f>J354+Dt*(-g+(18*_𝜇/(p_𝑝*d_p^2))*ABS(J354))</f>
        <v>-26.482227093993213</v>
      </c>
    </row>
    <row r="356" spans="8:10">
      <c r="H356" s="47">
        <f>H355+Dt</f>
        <v>6.8799999999999413</v>
      </c>
      <c r="I356" s="6">
        <f>I355+Dt*J355</f>
        <v>-123.09532894430262</v>
      </c>
      <c r="J356" s="25">
        <f>J355+Dt*(-g+(18*_𝜇/(p_𝑝*d_p^2))*ABS(J355))</f>
        <v>-26.502055461547219</v>
      </c>
    </row>
    <row r="357" spans="8:10">
      <c r="H357" s="47">
        <f>H356+Dt</f>
        <v>6.8999999999999408</v>
      </c>
      <c r="I357" s="6">
        <f>I356+Dt*J356</f>
        <v>-123.62537005353357</v>
      </c>
      <c r="J357" s="25">
        <f>J356+Dt*(-g+(18*_𝜇/(p_𝑝*d_p^2))*ABS(J356))</f>
        <v>-26.521751772173314</v>
      </c>
    </row>
    <row r="358" spans="8:10">
      <c r="H358" s="47">
        <f>H357+Dt</f>
        <v>6.9199999999999404</v>
      </c>
      <c r="I358" s="6">
        <f>I357+Dt*J357</f>
        <v>-124.15580508897703</v>
      </c>
      <c r="J358" s="25">
        <f>J357+Dt*(-g+(18*_𝜇/(p_𝑝*d_p^2))*ABS(J357))</f>
        <v>-26.541316905370639</v>
      </c>
    </row>
    <row r="359" spans="8:10">
      <c r="H359" s="47">
        <f>H358+Dt</f>
        <v>6.93999999999994</v>
      </c>
      <c r="I359" s="6">
        <f>I358+Dt*J358</f>
        <v>-124.68663142708445</v>
      </c>
      <c r="J359" s="25">
        <f>J358+Dt*(-g+(18*_𝜇/(p_𝑝*d_p^2))*ABS(J358))</f>
        <v>-26.560751734780869</v>
      </c>
    </row>
    <row r="360" spans="8:10">
      <c r="H360" s="47">
        <f>H359+Dt</f>
        <v>6.9599999999999396</v>
      </c>
      <c r="I360" s="6">
        <f>I359+Dt*J359</f>
        <v>-125.21784646178007</v>
      </c>
      <c r="J360" s="25">
        <f>J359+Dt*(-g+(18*_𝜇/(p_𝑝*d_p^2))*ABS(J359))</f>
        <v>-26.580057128227228</v>
      </c>
    </row>
    <row r="361" spans="8:10">
      <c r="H361" s="47">
        <f>H360+Dt</f>
        <v>6.9799999999999391</v>
      </c>
      <c r="I361" s="6">
        <f>I360+Dt*J360</f>
        <v>-125.74944760434461</v>
      </c>
      <c r="J361" s="25">
        <f>J360+Dt*(-g+(18*_𝜇/(p_𝑝*d_p^2))*ABS(J360))</f>
        <v>-26.599233947753234</v>
      </c>
    </row>
    <row r="362" spans="8:10">
      <c r="H362" s="47">
        <f>H361+Dt</f>
        <v>6.9999999999999387</v>
      </c>
      <c r="I362" s="6">
        <f>I361+Dt*J361</f>
        <v>-126.28143228329968</v>
      </c>
      <c r="J362" s="25">
        <f>J361+Dt*(-g+(18*_𝜇/(p_𝑝*d_p^2))*ABS(J361))</f>
        <v>-26.618283049661198</v>
      </c>
    </row>
    <row r="363" spans="8:10">
      <c r="H363" s="47">
        <f>H362+Dt</f>
        <v>7.0199999999999383</v>
      </c>
      <c r="I363" s="6">
        <f>I362+Dt*J362</f>
        <v>-126.8137979442929</v>
      </c>
      <c r="J363" s="25">
        <f>J362+Dt*(-g+(18*_𝜇/(p_𝑝*d_p^2))*ABS(J362))</f>
        <v>-26.637205284550454</v>
      </c>
    </row>
    <row r="364" spans="8:10">
      <c r="H364" s="47">
        <f>H363+Dt</f>
        <v>7.0399999999999379</v>
      </c>
      <c r="I364" s="6">
        <f>I363+Dt*J363</f>
        <v>-127.34654204998391</v>
      </c>
      <c r="J364" s="25">
        <f>J363+Dt*(-g+(18*_𝜇/(p_𝑝*d_p^2))*ABS(J363))</f>
        <v>-26.656001497355348</v>
      </c>
    </row>
    <row r="365" spans="8:10">
      <c r="H365" s="47">
        <f>H364+Dt</f>
        <v>7.0599999999999374</v>
      </c>
      <c r="I365" s="6">
        <f>I364+Dt*J364</f>
        <v>-127.87966207993102</v>
      </c>
      <c r="J365" s="25">
        <f>J364+Dt*(-g+(18*_𝜇/(p_𝑝*d_p^2))*ABS(J364))</f>
        <v>-26.67467252738296</v>
      </c>
    </row>
    <row r="366" spans="8:10">
      <c r="H366" s="47">
        <f>H365+Dt</f>
        <v>7.079999999999937</v>
      </c>
      <c r="I366" s="6">
        <f>I365+Dt*J365</f>
        <v>-128.41315553047869</v>
      </c>
      <c r="J366" s="25">
        <f>J365+Dt*(-g+(18*_𝜇/(p_𝑝*d_p^2))*ABS(J365))</f>
        <v>-26.693219208350587</v>
      </c>
    </row>
    <row r="367" spans="8:10">
      <c r="H367" s="47">
        <f>H366+Dt</f>
        <v>7.0999999999999366</v>
      </c>
      <c r="I367" s="6">
        <f>I366+Dt*J366</f>
        <v>-128.94701991464569</v>
      </c>
      <c r="J367" s="25">
        <f>J366+Dt*(-g+(18*_𝜇/(p_𝑝*d_p^2))*ABS(J366))</f>
        <v>-26.711642368422972</v>
      </c>
    </row>
    <row r="368" spans="8:10">
      <c r="H368" s="47">
        <f>H367+Dt</f>
        <v>7.1199999999999362</v>
      </c>
      <c r="I368" s="6">
        <f>I367+Dt*J367</f>
        <v>-129.48125276201415</v>
      </c>
      <c r="J368" s="25">
        <f>J367+Dt*(-g+(18*_𝜇/(p_𝑝*d_p^2))*ABS(J367))</f>
        <v>-26.729942830249275</v>
      </c>
    </row>
    <row r="369" spans="8:10">
      <c r="H369" s="47">
        <f>H368+Dt</f>
        <v>7.1399999999999357</v>
      </c>
      <c r="I369" s="6">
        <f>I368+Dt*J368</f>
        <v>-130.01585161861914</v>
      </c>
      <c r="J369" s="25">
        <f>J368+Dt*(-g+(18*_𝜇/(p_𝑝*d_p^2))*ABS(J368))</f>
        <v>-26.748121410999815</v>
      </c>
    </row>
    <row r="370" spans="8:10">
      <c r="H370" s="47">
        <f>H369+Dt</f>
        <v>7.1599999999999353</v>
      </c>
      <c r="I370" s="6">
        <f>I369+Dt*J369</f>
        <v>-130.55081404683912</v>
      </c>
      <c r="J370" s="25">
        <f>J369+Dt*(-g+(18*_𝜇/(p_𝑝*d_p^2))*ABS(J369))</f>
        <v>-26.766178922402556</v>
      </c>
    </row>
    <row r="371" spans="8:10">
      <c r="H371" s="47">
        <f>H370+Dt</f>
        <v>7.1799999999999349</v>
      </c>
      <c r="I371" s="6">
        <f>I370+Dt*J370</f>
        <v>-131.08613762528717</v>
      </c>
      <c r="J371" s="25">
        <f>J370+Dt*(-g+(18*_𝜇/(p_𝑝*d_p^2))*ABS(J370))</f>
        <v>-26.784116170779356</v>
      </c>
    </row>
    <row r="372" spans="8:10">
      <c r="H372" s="47">
        <f>H371+Dt</f>
        <v>7.1999999999999345</v>
      </c>
      <c r="I372" s="6">
        <f>I371+Dt*J371</f>
        <v>-131.62181994870275</v>
      </c>
      <c r="J372" s="25">
        <f>J371+Dt*(-g+(18*_𝜇/(p_𝑝*d_p^2))*ABS(J371))</f>
        <v>-26.801933957081964</v>
      </c>
    </row>
    <row r="373" spans="8:10">
      <c r="H373" s="47">
        <f>H372+Dt</f>
        <v>7.219999999999934</v>
      </c>
      <c r="I373" s="6">
        <f>I372+Dt*J372</f>
        <v>-132.15785862784438</v>
      </c>
      <c r="J373" s="25">
        <f>J372+Dt*(-g+(18*_𝜇/(p_𝑝*d_p^2))*ABS(J372))</f>
        <v>-26.819633076927797</v>
      </c>
    </row>
    <row r="374" spans="8:10">
      <c r="H374" s="47">
        <f>H373+Dt</f>
        <v>7.2399999999999336</v>
      </c>
      <c r="I374" s="6">
        <f>I373+Dt*J373</f>
        <v>-132.69425128938292</v>
      </c>
      <c r="J374" s="25">
        <f>J373+Dt*(-g+(18*_𝜇/(p_𝑝*d_p^2))*ABS(J373))</f>
        <v>-26.837214320635457</v>
      </c>
    </row>
    <row r="375" spans="8:10">
      <c r="H375" s="47">
        <f>H374+Dt</f>
        <v>7.2599999999999332</v>
      </c>
      <c r="I375" s="6">
        <f>I374+Dt*J374</f>
        <v>-133.23099557579562</v>
      </c>
      <c r="J375" s="25">
        <f>J374+Dt*(-g+(18*_𝜇/(p_𝑝*d_p^2))*ABS(J374))</f>
        <v>-26.854678473260027</v>
      </c>
    </row>
    <row r="376" spans="8:10">
      <c r="H376" s="47">
        <f>H375+Dt</f>
        <v>7.2799999999999327</v>
      </c>
      <c r="I376" s="6">
        <f>I375+Dt*J375</f>
        <v>-133.76808914526083</v>
      </c>
      <c r="J376" s="25">
        <f>J375+Dt*(-g+(18*_𝜇/(p_𝑝*d_p^2))*ABS(J375))</f>
        <v>-26.872026314628116</v>
      </c>
    </row>
    <row r="377" spans="8:10">
      <c r="H377" s="47">
        <f>H376+Dt</f>
        <v>7.2999999999999323</v>
      </c>
      <c r="I377" s="6">
        <f>I376+Dt*J376</f>
        <v>-134.30552967155339</v>
      </c>
      <c r="J377" s="25">
        <f>J376+Dt*(-g+(18*_𝜇/(p_𝑝*d_p^2))*ABS(J376))</f>
        <v>-26.889258619372693</v>
      </c>
    </row>
    <row r="378" spans="8:10">
      <c r="H378" s="47">
        <f>H377+Dt</f>
        <v>7.3199999999999319</v>
      </c>
      <c r="I378" s="6">
        <f>I377+Dt*J377</f>
        <v>-134.84331484394085</v>
      </c>
      <c r="J378" s="25">
        <f>J377+Dt*(-g+(18*_𝜇/(p_𝑝*d_p^2))*ABS(J377))</f>
        <v>-26.906376156967671</v>
      </c>
    </row>
    <row r="379" spans="8:10">
      <c r="H379" s="47">
        <f>H378+Dt</f>
        <v>7.3399999999999315</v>
      </c>
      <c r="I379" s="6">
        <f>I378+Dt*J378</f>
        <v>-135.38144236708021</v>
      </c>
      <c r="J379" s="25">
        <f>J378+Dt*(-g+(18*_𝜇/(p_𝑝*d_p^2))*ABS(J378))</f>
        <v>-26.923379691762268</v>
      </c>
    </row>
    <row r="380" spans="8:10">
      <c r="H380" s="47">
        <f>H379+Dt</f>
        <v>7.359999999999931</v>
      </c>
      <c r="I380" s="6">
        <f>I379+Dt*J379</f>
        <v>-135.91990996091545</v>
      </c>
      <c r="J380" s="25">
        <f>J379+Dt*(-g+(18*_𝜇/(p_𝑝*d_p^2))*ABS(J379))</f>
        <v>-26.940269983015131</v>
      </c>
    </row>
    <row r="381" spans="8:10">
      <c r="H381" s="47">
        <f>H380+Dt</f>
        <v>7.3799999999999306</v>
      </c>
      <c r="I381" s="6">
        <f>I380+Dt*J380</f>
        <v>-136.45871536057575</v>
      </c>
      <c r="J381" s="25">
        <f>J380+Dt*(-g+(18*_𝜇/(p_𝑝*d_p^2))*ABS(J380))</f>
        <v>-26.95704778492825</v>
      </c>
    </row>
    <row r="382" spans="8:10">
      <c r="H382" s="47">
        <f>H381+Dt</f>
        <v>7.3999999999999302</v>
      </c>
      <c r="I382" s="6">
        <f>I381+Dt*J381</f>
        <v>-136.99785631627432</v>
      </c>
      <c r="J382" s="25">
        <f>J381+Dt*(-g+(18*_𝜇/(p_𝑝*d_p^2))*ABS(J381))</f>
        <v>-26.973713846680628</v>
      </c>
    </row>
    <row r="383" spans="8:10">
      <c r="H383" s="47">
        <f>H382+Dt</f>
        <v>7.4199999999999298</v>
      </c>
      <c r="I383" s="6">
        <f>I382+Dt*J382</f>
        <v>-137.53733059320794</v>
      </c>
      <c r="J383" s="25">
        <f>J382+Dt*(-g+(18*_𝜇/(p_𝑝*d_p^2))*ABS(J382))</f>
        <v>-26.990268912461733</v>
      </c>
    </row>
    <row r="384" spans="8:10">
      <c r="H384" s="47">
        <f>H383+Dt</f>
        <v>7.4399999999999293</v>
      </c>
      <c r="I384" s="6">
        <f>I383+Dt*J383</f>
        <v>-138.07713597145718</v>
      </c>
      <c r="J384" s="25">
        <f>J383+Dt*(-g+(18*_𝜇/(p_𝑝*d_p^2))*ABS(J383))</f>
        <v>-27.006713721504738</v>
      </c>
    </row>
    <row r="385" spans="8:10">
      <c r="H385" s="47">
        <f>H384+Dt</f>
        <v>7.4599999999999289</v>
      </c>
      <c r="I385" s="6">
        <f>I384+Dt*J384</f>
        <v>-138.61727024588728</v>
      </c>
      <c r="J385" s="25">
        <f>J384+Dt*(-g+(18*_𝜇/(p_𝑝*d_p^2))*ABS(J384))</f>
        <v>-27.023049008119518</v>
      </c>
    </row>
    <row r="386" spans="8:10">
      <c r="H386" s="47">
        <f>H385+Dt</f>
        <v>7.4799999999999285</v>
      </c>
      <c r="I386" s="6">
        <f>I385+Dt*J385</f>
        <v>-139.15773122604966</v>
      </c>
      <c r="J386" s="25">
        <f>J385+Dt*(-g+(18*_𝜇/(p_𝑝*d_p^2))*ABS(J385))</f>
        <v>-27.039275501725442</v>
      </c>
    </row>
    <row r="387" spans="8:10">
      <c r="H387" s="47">
        <f>H386+Dt</f>
        <v>7.4999999999999281</v>
      </c>
      <c r="I387" s="6">
        <f>I386+Dt*J386</f>
        <v>-139.69851673608417</v>
      </c>
      <c r="J387" s="25">
        <f>J386+Dt*(-g+(18*_𝜇/(p_𝑝*d_p^2))*ABS(J386))</f>
        <v>-27.055393926883951</v>
      </c>
    </row>
    <row r="388" spans="8:10">
      <c r="H388" s="47">
        <f>H387+Dt</f>
        <v>7.5199999999999276</v>
      </c>
      <c r="I388" s="6">
        <f>I387+Dt*J387</f>
        <v>-140.23962461462185</v>
      </c>
      <c r="J388" s="25">
        <f>J387+Dt*(-g+(18*_𝜇/(p_𝑝*d_p^2))*ABS(J387))</f>
        <v>-27.071405003330906</v>
      </c>
    </row>
    <row r="389" spans="8:10">
      <c r="H389" s="47">
        <f>H388+Dt</f>
        <v>7.5399999999999272</v>
      </c>
      <c r="I389" s="6">
        <f>I388+Dt*J388</f>
        <v>-140.78105271468846</v>
      </c>
      <c r="J389" s="25">
        <f>J388+Dt*(-g+(18*_𝜇/(p_𝑝*d_p^2))*ABS(J388))</f>
        <v>-27.087309446008721</v>
      </c>
    </row>
    <row r="390" spans="8:10">
      <c r="H390" s="47">
        <f>H389+Dt</f>
        <v>7.5599999999999268</v>
      </c>
      <c r="I390" s="6">
        <f>I389+Dt*J389</f>
        <v>-141.32279890360863</v>
      </c>
      <c r="J390" s="25">
        <f>J389+Dt*(-g+(18*_𝜇/(p_𝑝*d_p^2))*ABS(J389))</f>
        <v>-27.103107965098303</v>
      </c>
    </row>
    <row r="391" spans="8:10">
      <c r="H391" s="47">
        <f>H390+Dt</f>
        <v>7.5799999999999264</v>
      </c>
      <c r="I391" s="6">
        <f>I390+Dt*J390</f>
        <v>-141.86486106291059</v>
      </c>
      <c r="J391" s="25">
        <f>J390+Dt*(-g+(18*_𝜇/(p_𝑝*d_p^2))*ABS(J390))</f>
        <v>-27.118801266050749</v>
      </c>
    </row>
    <row r="392" spans="8:10">
      <c r="H392" s="47">
        <f>H391+Dt</f>
        <v>7.5999999999999259</v>
      </c>
      <c r="I392" s="6">
        <f>I391+Dt*J391</f>
        <v>-142.4072370882316</v>
      </c>
      <c r="J392" s="25">
        <f>J391+Dt*(-g+(18*_𝜇/(p_𝑝*d_p^2))*ABS(J391))</f>
        <v>-27.134390049618851</v>
      </c>
    </row>
    <row r="393" spans="8:10">
      <c r="H393" s="47">
        <f>H392+Dt</f>
        <v>7.6199999999999255</v>
      </c>
      <c r="I393" s="6">
        <f>I392+Dt*J392</f>
        <v>-142.94992488922398</v>
      </c>
      <c r="J393" s="25">
        <f>J392+Dt*(-g+(18*_𝜇/(p_𝑝*d_p^2))*ABS(J392))</f>
        <v>-27.14987501188839</v>
      </c>
    </row>
    <row r="394" spans="8:10">
      <c r="H394" s="47">
        <f>H393+Dt</f>
        <v>7.6399999999999251</v>
      </c>
      <c r="I394" s="6">
        <f>I393+Dt*J393</f>
        <v>-143.49292238946174</v>
      </c>
      <c r="J394" s="25">
        <f>J393+Dt*(-g+(18*_𝜇/(p_𝑝*d_p^2))*ABS(J393))</f>
        <v>-27.165256844309212</v>
      </c>
    </row>
    <row r="395" spans="8:10">
      <c r="H395" s="47">
        <f>H394+Dt</f>
        <v>7.6599999999999246</v>
      </c>
      <c r="I395" s="6">
        <f>I394+Dt*J394</f>
        <v>-144.03622752634791</v>
      </c>
      <c r="J395" s="25">
        <f>J394+Dt*(-g+(18*_𝜇/(p_𝑝*d_p^2))*ABS(J394))</f>
        <v>-27.180536233726112</v>
      </c>
    </row>
    <row r="396" spans="8:10">
      <c r="H396" s="47">
        <f>H395+Dt</f>
        <v>7.6799999999999242</v>
      </c>
      <c r="I396" s="6">
        <f>I395+Dt*J395</f>
        <v>-144.57983825102244</v>
      </c>
      <c r="J396" s="25">
        <f>J395+Dt*(-g+(18*_𝜇/(p_𝑝*d_p^2))*ABS(J395))</f>
        <v>-27.195713862409498</v>
      </c>
    </row>
    <row r="397" spans="8:10">
      <c r="H397" s="47">
        <f>H396+Dt</f>
        <v>7.6999999999999238</v>
      </c>
      <c r="I397" s="6">
        <f>I396+Dt*J396</f>
        <v>-145.12375252827061</v>
      </c>
      <c r="J397" s="25">
        <f>J396+Dt*(-g+(18*_𝜇/(p_𝑝*d_p^2))*ABS(J396))</f>
        <v>-27.210790408085852</v>
      </c>
    </row>
    <row r="398" spans="8:10">
      <c r="H398" s="47">
        <f>H397+Dt</f>
        <v>7.7199999999999234</v>
      </c>
      <c r="I398" s="6">
        <f>I397+Dt*J397</f>
        <v>-145.66796833643232</v>
      </c>
      <c r="J398" s="25">
        <f>J397+Dt*(-g+(18*_𝜇/(p_𝑝*d_p^2))*ABS(J397))</f>
        <v>-27.225766543968</v>
      </c>
    </row>
    <row r="399" spans="8:10">
      <c r="H399" s="47">
        <f>H398+Dt</f>
        <v>7.7399999999999229</v>
      </c>
      <c r="I399" s="6">
        <f>I398+Dt*J398</f>
        <v>-146.21248366731169</v>
      </c>
      <c r="J399" s="25">
        <f>J398+Dt*(-g+(18*_𝜇/(p_𝑝*d_p^2))*ABS(J398))</f>
        <v>-27.240642938785172</v>
      </c>
    </row>
    <row r="400" spans="8:10">
      <c r="H400" s="47">
        <f>H399+Dt</f>
        <v>7.7599999999999225</v>
      </c>
      <c r="I400" s="6">
        <f>I399+Dt*J399</f>
        <v>-146.7572965260874</v>
      </c>
      <c r="J400" s="25">
        <f>J399+Dt*(-g+(18*_𝜇/(p_𝑝*d_p^2))*ABS(J399))</f>
        <v>-27.255420256812862</v>
      </c>
    </row>
    <row r="401" spans="8:10">
      <c r="H401" s="47">
        <f>H400+Dt</f>
        <v>7.7799999999999221</v>
      </c>
      <c r="I401" s="6">
        <f>I400+Dt*J400</f>
        <v>-147.30240493122366</v>
      </c>
      <c r="J401" s="25">
        <f>J400+Dt*(-g+(18*_𝜇/(p_𝑝*d_p^2))*ABS(J400))</f>
        <v>-27.270099157902489</v>
      </c>
    </row>
    <row r="402" spans="8:10">
      <c r="H402" s="47">
        <f>H401+Dt</f>
        <v>7.7999999999999217</v>
      </c>
      <c r="I402" s="6">
        <f>I401+Dt*J401</f>
        <v>-147.84780691438172</v>
      </c>
      <c r="J402" s="25">
        <f>J401+Dt*(-g+(18*_𝜇/(p_𝑝*d_p^2))*ABS(J401))</f>
        <v>-27.28468029751086</v>
      </c>
    </row>
    <row r="403" spans="8:10">
      <c r="H403" s="47">
        <f>H402+Dt</f>
        <v>7.8199999999999212</v>
      </c>
      <c r="I403" s="6">
        <f>I402+Dt*J402</f>
        <v>-148.39350052033194</v>
      </c>
      <c r="J403" s="25">
        <f>J402+Dt*(-g+(18*_𝜇/(p_𝑝*d_p^2))*ABS(J402))</f>
        <v>-27.299164326729439</v>
      </c>
    </row>
    <row r="404" spans="8:10">
      <c r="H404" s="47">
        <f>H403+Dt</f>
        <v>7.8399999999999208</v>
      </c>
      <c r="I404" s="6">
        <f>I403+Dt*J403</f>
        <v>-148.93948380686652</v>
      </c>
      <c r="J404" s="25">
        <f>J403+Dt*(-g+(18*_𝜇/(p_𝑝*d_p^2))*ABS(J403))</f>
        <v>-27.31355189231342</v>
      </c>
    </row>
    <row r="405" spans="8:10">
      <c r="H405" s="47">
        <f>H404+Dt</f>
        <v>7.8599999999999204</v>
      </c>
      <c r="I405" s="6">
        <f>I404+Dt*J404</f>
        <v>-149.4857548447128</v>
      </c>
      <c r="J405" s="25">
        <f>J404+Dt*(-g+(18*_𝜇/(p_𝑝*d_p^2))*ABS(J404))</f>
        <v>-27.327843636710611</v>
      </c>
    </row>
    <row r="406" spans="8:10">
      <c r="H406" s="47">
        <f>H405+Dt</f>
        <v>7.87999999999992</v>
      </c>
      <c r="I406" s="6">
        <f>I405+Dt*J405</f>
        <v>-150.03231171744702</v>
      </c>
      <c r="J406" s="25">
        <f>J405+Dt*(-g+(18*_𝜇/(p_𝑝*d_p^2))*ABS(J405))</f>
        <v>-27.342040198090118</v>
      </c>
    </row>
    <row r="407" spans="8:10">
      <c r="H407" s="47">
        <f>H406+Dt</f>
        <v>7.8999999999999195</v>
      </c>
      <c r="I407" s="6">
        <f>I406+Dt*J406</f>
        <v>-150.57915252140882</v>
      </c>
      <c r="J407" s="25">
        <f>J406+Dt*(-g+(18*_𝜇/(p_𝑝*d_p^2))*ABS(J406))</f>
        <v>-27.356142210370837</v>
      </c>
    </row>
    <row r="408" spans="8:10">
      <c r="H408" s="47">
        <f>H407+Dt</f>
        <v>7.9199999999999191</v>
      </c>
      <c r="I408" s="6">
        <f>I407+Dt*J407</f>
        <v>-151.12627536561624</v>
      </c>
      <c r="J408" s="25">
        <f>J407+Dt*(-g+(18*_𝜇/(p_𝑝*d_p^2))*ABS(J407))</f>
        <v>-27.370150303249769</v>
      </c>
    </row>
    <row r="409" spans="8:10">
      <c r="H409" s="47">
        <f>H408+Dt</f>
        <v>7.9399999999999187</v>
      </c>
      <c r="I409" s="6">
        <f>I408+Dt*J408</f>
        <v>-151.67367837168123</v>
      </c>
      <c r="J409" s="25">
        <f>J408+Dt*(-g+(18*_𝜇/(p_𝑝*d_p^2))*ABS(J408))</f>
        <v>-27.384065102230124</v>
      </c>
    </row>
    <row r="410" spans="8:10">
      <c r="H410" s="47">
        <f>H409+Dt</f>
        <v>7.9599999999999183</v>
      </c>
      <c r="I410" s="6">
        <f>I409+Dt*J409</f>
        <v>-152.22135967372583</v>
      </c>
      <c r="J410" s="25">
        <f>J409+Dt*(-g+(18*_𝜇/(p_𝑝*d_p^2))*ABS(J409))</f>
        <v>-27.397887228649271</v>
      </c>
    </row>
    <row r="411" spans="8:10">
      <c r="H411" s="47">
        <f>H410+Dt</f>
        <v>7.9799999999999178</v>
      </c>
      <c r="I411" s="6">
        <f>I410+Dt*J410</f>
        <v>-152.76931741829881</v>
      </c>
      <c r="J411" s="25">
        <f>J410+Dt*(-g+(18*_𝜇/(p_𝑝*d_p^2))*ABS(J410))</f>
        <v>-27.411617299706467</v>
      </c>
    </row>
    <row r="412" spans="8:10">
      <c r="H412" s="47">
        <f>H411+Dt</f>
        <v>7.9999999999999174</v>
      </c>
      <c r="I412" s="6">
        <f>I411+Dt*J411</f>
        <v>-153.31754976429295</v>
      </c>
      <c r="J412" s="25">
        <f>J411+Dt*(-g+(18*_𝜇/(p_𝑝*d_p^2))*ABS(J411))</f>
        <v>-27.425255928490422</v>
      </c>
    </row>
    <row r="413" spans="8:10">
      <c r="H413" s="47">
        <f>H412+Dt</f>
        <v>8.0199999999999179</v>
      </c>
      <c r="I413" s="6">
        <f>I412+Dt*J412</f>
        <v>-153.86605488286276</v>
      </c>
      <c r="J413" s="25">
        <f>J412+Dt*(-g+(18*_𝜇/(p_𝑝*d_p^2))*ABS(J412))</f>
        <v>-27.438803724006675</v>
      </c>
    </row>
    <row r="414" spans="8:10">
      <c r="H414" s="47">
        <f>H413+Dt</f>
        <v>8.0399999999999174</v>
      </c>
      <c r="I414" s="6">
        <f>I413+Dt*J413</f>
        <v>-154.4148309573429</v>
      </c>
      <c r="J414" s="25">
        <f>J413+Dt*(-g+(18*_𝜇/(p_𝑝*d_p^2))*ABS(J413))</f>
        <v>-27.452261291204792</v>
      </c>
    </row>
    <row r="415" spans="8:10">
      <c r="H415" s="47">
        <f>H414+Dt</f>
        <v>8.059999999999917</v>
      </c>
      <c r="I415" s="6">
        <f>I414+Dt*J414</f>
        <v>-154.963876183167</v>
      </c>
      <c r="J415" s="25">
        <f>J414+Dt*(-g+(18*_𝜇/(p_𝑝*d_p^2))*ABS(J414))</f>
        <v>-27.465629231005369</v>
      </c>
    </row>
    <row r="416" spans="8:10">
      <c r="H416" s="47">
        <f>H415+Dt</f>
        <v>8.0799999999999166</v>
      </c>
      <c r="I416" s="6">
        <f>I415+Dt*J415</f>
        <v>-155.51318876778711</v>
      </c>
      <c r="J416" s="25">
        <f>J415+Dt*(-g+(18*_𝜇/(p_𝑝*d_p^2))*ABS(J415))</f>
        <v>-27.478908140326872</v>
      </c>
    </row>
    <row r="417" spans="8:10">
      <c r="H417" s="47">
        <f>H416+Dt</f>
        <v>8.0999999999999162</v>
      </c>
      <c r="I417" s="6">
        <f>I416+Dt*J416</f>
        <v>-156.06276693059365</v>
      </c>
      <c r="J417" s="25">
        <f>J416+Dt*(-g+(18*_𝜇/(p_𝑝*d_p^2))*ABS(J416))</f>
        <v>-27.492098612112294</v>
      </c>
    </row>
    <row r="418" spans="8:10">
      <c r="H418" s="47">
        <f>H417+Dt</f>
        <v>8.1199999999999157</v>
      </c>
      <c r="I418" s="6">
        <f>I417+Dt*J417</f>
        <v>-156.61260890283589</v>
      </c>
      <c r="J418" s="25">
        <f>J417+Dt*(-g+(18*_𝜇/(p_𝑝*d_p^2))*ABS(J417))</f>
        <v>-27.505201235355624</v>
      </c>
    </row>
    <row r="419" spans="8:10">
      <c r="H419" s="47">
        <f>H418+Dt</f>
        <v>8.1399999999999153</v>
      </c>
      <c r="I419" s="6">
        <f>I418+Dt*J418</f>
        <v>-157.162712927543</v>
      </c>
      <c r="J419" s="25">
        <f>J418+Dt*(-g+(18*_𝜇/(p_𝑝*d_p^2))*ABS(J418))</f>
        <v>-27.518216595128155</v>
      </c>
    </row>
    <row r="420" spans="8:10">
      <c r="H420" s="47">
        <f>H419+Dt</f>
        <v>8.1599999999999149</v>
      </c>
      <c r="I420" s="6">
        <f>I419+Dt*J419</f>
        <v>-157.71307725944556</v>
      </c>
      <c r="J420" s="25">
        <f>J419+Dt*(-g+(18*_𝜇/(p_𝑝*d_p^2))*ABS(J419))</f>
        <v>-27.531145272604601</v>
      </c>
    </row>
    <row r="421" spans="8:10">
      <c r="H421" s="47">
        <f>H420+Dt</f>
        <v>8.1799999999999145</v>
      </c>
      <c r="I421" s="6">
        <f>I420+Dt*J420</f>
        <v>-158.26370016489764</v>
      </c>
      <c r="J421" s="25">
        <f>J420+Dt*(-g+(18*_𝜇/(p_𝑝*d_p^2))*ABS(J420))</f>
        <v>-27.543987845089053</v>
      </c>
    </row>
    <row r="422" spans="8:10">
      <c r="H422" s="47">
        <f>H421+Dt</f>
        <v>8.199999999999914</v>
      </c>
      <c r="I422" s="6">
        <f>I421+Dt*J421</f>
        <v>-158.81457992179944</v>
      </c>
      <c r="J422" s="25">
        <f>J421+Dt*(-g+(18*_𝜇/(p_𝑝*d_p^2))*ABS(J421))</f>
        <v>-27.556744886040761</v>
      </c>
    </row>
    <row r="423" spans="8:10">
      <c r="H423" s="47">
        <f>H422+Dt</f>
        <v>8.2199999999999136</v>
      </c>
      <c r="I423" s="6">
        <f>I422+Dt*J422</f>
        <v>-159.36571481952026</v>
      </c>
      <c r="J423" s="25">
        <f>J422+Dt*(-g+(18*_𝜇/(p_𝑝*d_p^2))*ABS(J422))</f>
        <v>-27.56941696509973</v>
      </c>
    </row>
    <row r="424" spans="8:10">
      <c r="H424" s="47">
        <f>H423+Dt</f>
        <v>8.2399999999999132</v>
      </c>
      <c r="I424" s="6">
        <f>I423+Dt*J423</f>
        <v>-159.91710315882227</v>
      </c>
      <c r="J424" s="25">
        <f>J423+Dt*(-g+(18*_𝜇/(p_𝑝*d_p^2))*ABS(J423))</f>
        <v>-27.582004648112164</v>
      </c>
    </row>
    <row r="425" spans="8:10">
      <c r="H425" s="47">
        <f>H424+Dt</f>
        <v>8.2599999999999127</v>
      </c>
      <c r="I425" s="6">
        <f>I424+Dt*J424</f>
        <v>-160.4687432517845</v>
      </c>
      <c r="J425" s="25">
        <f>J424+Dt*(-g+(18*_𝜇/(p_𝑝*d_p^2))*ABS(J424))</f>
        <v>-27.594508497155736</v>
      </c>
    </row>
    <row r="426" spans="8:10">
      <c r="H426" s="47">
        <f>H425+Dt</f>
        <v>8.2799999999999123</v>
      </c>
      <c r="I426" s="6">
        <f>I425+Dt*J425</f>
        <v>-161.02063342172761</v>
      </c>
      <c r="J426" s="25">
        <f>J425+Dt*(-g+(18*_𝜇/(p_𝑝*d_p^2))*ABS(J425))</f>
        <v>-27.606929070564679</v>
      </c>
    </row>
    <row r="427" spans="8:10">
      <c r="H427" s="47">
        <f>H426+Dt</f>
        <v>8.2999999999999119</v>
      </c>
      <c r="I427" s="6">
        <f>I426+Dt*J426</f>
        <v>-161.57277200313891</v>
      </c>
      <c r="J427" s="25">
        <f>J426+Dt*(-g+(18*_𝜇/(p_𝑝*d_p^2))*ABS(J426))</f>
        <v>-27.619266922954719</v>
      </c>
    </row>
    <row r="428" spans="8:10">
      <c r="H428" s="47">
        <f>H427+Dt</f>
        <v>8.3199999999999115</v>
      </c>
      <c r="I428" s="6">
        <f>I427+Dt*J427</f>
        <v>-162.125157341598</v>
      </c>
      <c r="J428" s="25">
        <f>J427+Dt*(-g+(18*_𝜇/(p_𝑝*d_p^2))*ABS(J427))</f>
        <v>-27.631522605247842</v>
      </c>
    </row>
    <row r="429" spans="8:10">
      <c r="H429" s="47">
        <f>H428+Dt</f>
        <v>8.339999999999911</v>
      </c>
      <c r="I429" s="6">
        <f>I428+Dt*J428</f>
        <v>-162.67778779370295</v>
      </c>
      <c r="J429" s="25">
        <f>J428+Dt*(-g+(18*_𝜇/(p_𝑝*d_p^2))*ABS(J428))</f>
        <v>-27.64369666469689</v>
      </c>
    </row>
    <row r="430" spans="8:10">
      <c r="H430" s="47">
        <f>H429+Dt</f>
        <v>8.3599999999999106</v>
      </c>
      <c r="I430" s="6">
        <f>I429+Dt*J429</f>
        <v>-163.23066172699689</v>
      </c>
      <c r="J430" s="25">
        <f>J429+Dt*(-g+(18*_𝜇/(p_𝑝*d_p^2))*ABS(J429))</f>
        <v>-27.655789644910008</v>
      </c>
    </row>
    <row r="431" spans="8:10">
      <c r="H431" s="47">
        <f>H430+Dt</f>
        <v>8.3799999999999102</v>
      </c>
      <c r="I431" s="6">
        <f>I430+Dt*J430</f>
        <v>-163.7837775198951</v>
      </c>
      <c r="J431" s="25">
        <f>J430+Dt*(-g+(18*_𝜇/(p_𝑝*d_p^2))*ABS(J430))</f>
        <v>-27.667802085874907</v>
      </c>
    </row>
    <row r="432" spans="8:10">
      <c r="H432" s="47">
        <f>H431+Dt</f>
        <v>8.3999999999999098</v>
      </c>
      <c r="I432" s="6">
        <f>I431+Dt*J431</f>
        <v>-164.3371335616126</v>
      </c>
      <c r="J432" s="25">
        <f>J431+Dt*(-g+(18*_𝜇/(p_𝑝*d_p^2))*ABS(J431))</f>
        <v>-27.67973452398298</v>
      </c>
    </row>
    <row r="433" spans="8:10">
      <c r="H433" s="47">
        <f>H432+Dt</f>
        <v>8.4199999999999093</v>
      </c>
      <c r="I433" s="6">
        <f>I432+Dt*J432</f>
        <v>-164.89072825209226</v>
      </c>
      <c r="J433" s="25">
        <f>J432+Dt*(-g+(18*_𝜇/(p_𝑝*d_p^2))*ABS(J432))</f>
        <v>-27.691587492053252</v>
      </c>
    </row>
    <row r="434" spans="8:10">
      <c r="H434" s="47">
        <f>H433+Dt</f>
        <v>8.4399999999999089</v>
      </c>
      <c r="I434" s="6">
        <f>I433+Dt*J433</f>
        <v>-165.44456000193333</v>
      </c>
      <c r="J434" s="25">
        <f>J433+Dt*(-g+(18*_𝜇/(p_𝑝*d_p^2))*ABS(J433))</f>
        <v>-27.703361519356179</v>
      </c>
    </row>
    <row r="435" spans="8:10">
      <c r="H435" s="47">
        <f>H434+Dt</f>
        <v>8.4599999999999085</v>
      </c>
      <c r="I435" s="6">
        <f>I434+Dt*J434</f>
        <v>-165.99862723232044</v>
      </c>
      <c r="J435" s="25">
        <f>J434+Dt*(-g+(18*_𝜇/(p_𝑝*d_p^2))*ABS(J434))</f>
        <v>-27.715057131637266</v>
      </c>
    </row>
    <row r="436" spans="8:10">
      <c r="H436" s="47">
        <f>H435+Dt</f>
        <v>8.4799999999999081</v>
      </c>
      <c r="I436" s="6">
        <f>I435+Dt*J435</f>
        <v>-166.55292837495318</v>
      </c>
      <c r="J436" s="25">
        <f>J435+Dt*(-g+(18*_𝜇/(p_𝑝*d_p^2))*ABS(J435))</f>
        <v>-27.726674851140562</v>
      </c>
    </row>
    <row r="437" spans="8:10">
      <c r="H437" s="47">
        <f>H436+Dt</f>
        <v>8.4999999999999076</v>
      </c>
      <c r="I437" s="6">
        <f>I436+Dt*J436</f>
        <v>-167.107461871976</v>
      </c>
      <c r="J437" s="25">
        <f>J436+Dt*(-g+(18*_𝜇/(p_𝑝*d_p^2))*ABS(J436))</f>
        <v>-27.738215196631966</v>
      </c>
    </row>
    <row r="438" spans="8:10">
      <c r="H438" s="47">
        <f>H437+Dt</f>
        <v>8.5199999999999072</v>
      </c>
      <c r="I438" s="6">
        <f>I437+Dt*J437</f>
        <v>-167.66222617590864</v>
      </c>
      <c r="J438" s="25">
        <f>J437+Dt*(-g+(18*_𝜇/(p_𝑝*d_p^2))*ABS(J437))</f>
        <v>-27.749678683422395</v>
      </c>
    </row>
    <row r="439" spans="8:10">
      <c r="H439" s="47">
        <f>H438+Dt</f>
        <v>8.5399999999999068</v>
      </c>
      <c r="I439" s="6">
        <f>I438+Dt*J438</f>
        <v>-168.21721974957708</v>
      </c>
      <c r="J439" s="25">
        <f>J438+Dt*(-g+(18*_𝜇/(p_𝑝*d_p^2))*ABS(J438))</f>
        <v>-27.761065823390801</v>
      </c>
    </row>
    <row r="440" spans="8:10">
      <c r="H440" s="47">
        <f>H439+Dt</f>
        <v>8.5599999999999064</v>
      </c>
      <c r="I440" s="6">
        <f>I439+Dt*J439</f>
        <v>-168.77244106604491</v>
      </c>
      <c r="J440" s="25">
        <f>J439+Dt*(-g+(18*_𝜇/(p_𝑝*d_p^2))*ABS(J439))</f>
        <v>-27.772377125007019</v>
      </c>
    </row>
    <row r="441" spans="8:10">
      <c r="H441" s="47">
        <f>H440+Dt</f>
        <v>8.5799999999999059</v>
      </c>
      <c r="I441" s="6">
        <f>I440+Dt*J440</f>
        <v>-169.32788860854504</v>
      </c>
      <c r="J441" s="25">
        <f>J440+Dt*(-g+(18*_𝜇/(p_𝑝*d_p^2))*ABS(J440))</f>
        <v>-27.783613093354472</v>
      </c>
    </row>
    <row r="442" spans="8:10">
      <c r="H442" s="47">
        <f>H441+Dt</f>
        <v>8.5999999999999055</v>
      </c>
      <c r="I442" s="6">
        <f>I441+Dt*J441</f>
        <v>-169.88356087041214</v>
      </c>
      <c r="J442" s="25">
        <f>J441+Dt*(-g+(18*_𝜇/(p_𝑝*d_p^2))*ABS(J441))</f>
        <v>-27.794774230152729</v>
      </c>
    </row>
    <row r="443" spans="8:10">
      <c r="H443" s="47">
        <f>H442+Dt</f>
        <v>8.6199999999999051</v>
      </c>
      <c r="I443" s="6">
        <f>I442+Dt*J442</f>
        <v>-170.43945635501518</v>
      </c>
      <c r="J443" s="25">
        <f>J442+Dt*(-g+(18*_𝜇/(p_𝑝*d_p^2))*ABS(J442))</f>
        <v>-27.805861033779912</v>
      </c>
    </row>
    <row r="444" spans="8:10">
      <c r="H444" s="47">
        <f>H443+Dt</f>
        <v>8.6399999999999046</v>
      </c>
      <c r="I444" s="6">
        <f>I443+Dt*J443</f>
        <v>-170.99557357569077</v>
      </c>
      <c r="J444" s="25">
        <f>J443+Dt*(-g+(18*_𝜇/(p_𝑝*d_p^2))*ABS(J443))</f>
        <v>-27.816873999294938</v>
      </c>
    </row>
    <row r="445" spans="8:10">
      <c r="H445" s="47">
        <f>H444+Dt</f>
        <v>8.6599999999999042</v>
      </c>
      <c r="I445" s="6">
        <f>I444+Dt*J444</f>
        <v>-171.55191105567667</v>
      </c>
      <c r="J445" s="25">
        <f>J444+Dt*(-g+(18*_𝜇/(p_𝑝*d_p^2))*ABS(J444))</f>
        <v>-27.827813618459633</v>
      </c>
    </row>
    <row r="446" spans="8:10">
      <c r="H446" s="47">
        <f>H445+Dt</f>
        <v>8.6799999999999038</v>
      </c>
      <c r="I446" s="6">
        <f>I445+Dt*J445</f>
        <v>-172.10846732804586</v>
      </c>
      <c r="J446" s="25">
        <f>J445+Dt*(-g+(18*_𝜇/(p_𝑝*d_p^2))*ABS(J445))</f>
        <v>-27.838680379760692</v>
      </c>
    </row>
    <row r="447" spans="8:10">
      <c r="H447" s="47">
        <f>H446+Dt</f>
        <v>8.6999999999999034</v>
      </c>
      <c r="I447" s="6">
        <f>I446+Dt*J446</f>
        <v>-172.66524093564107</v>
      </c>
      <c r="J447" s="25">
        <f>J446+Dt*(-g+(18*_𝜇/(p_𝑝*d_p^2))*ABS(J446))</f>
        <v>-27.849474768431485</v>
      </c>
    </row>
    <row r="448" spans="8:10">
      <c r="H448" s="47">
        <f>H447+Dt</f>
        <v>8.7199999999999029</v>
      </c>
      <c r="I448" s="6">
        <f>I447+Dt*J447</f>
        <v>-173.22223043100971</v>
      </c>
      <c r="J448" s="25">
        <f>J447+Dt*(-g+(18*_𝜇/(p_𝑝*d_p^2))*ABS(J447))</f>
        <v>-27.86019726647373</v>
      </c>
    </row>
    <row r="449" spans="8:10">
      <c r="H449" s="47">
        <f>H448+Dt</f>
        <v>8.7399999999999025</v>
      </c>
      <c r="I449" s="6">
        <f>I448+Dt*J448</f>
        <v>-173.77943437633917</v>
      </c>
      <c r="J449" s="25">
        <f>J448+Dt*(-g+(18*_𝜇/(p_𝑝*d_p^2))*ABS(J448))</f>
        <v>-27.870848352679015</v>
      </c>
    </row>
    <row r="450" spans="8:10">
      <c r="H450" s="47">
        <f>H449+Dt</f>
        <v>8.7599999999999021</v>
      </c>
      <c r="I450" s="6">
        <f>I449+Dt*J449</f>
        <v>-174.33685134339274</v>
      </c>
      <c r="J450" s="25">
        <f>J449+Dt*(-g+(18*_𝜇/(p_𝑝*d_p^2))*ABS(J449))</f>
        <v>-27.881428502650174</v>
      </c>
    </row>
    <row r="451" spans="8:10">
      <c r="H451" s="47">
        <f>H450+Dt</f>
        <v>8.7799999999999017</v>
      </c>
      <c r="I451" s="6">
        <f>I450+Dt*J450</f>
        <v>-174.89447991344574</v>
      </c>
      <c r="J451" s="25">
        <f>J450+Dt*(-g+(18*_𝜇/(p_𝑝*d_p^2))*ABS(J450))</f>
        <v>-27.891938188822522</v>
      </c>
    </row>
    <row r="452" spans="8:10">
      <c r="H452" s="47">
        <f>H451+Dt</f>
        <v>8.7999999999999012</v>
      </c>
      <c r="I452" s="6">
        <f>I451+Dt*J451</f>
        <v>-175.45231867722219</v>
      </c>
      <c r="J452" s="25">
        <f>J451+Dt*(-g+(18*_𝜇/(p_𝑝*d_p^2))*ABS(J451))</f>
        <v>-27.902377880484963</v>
      </c>
    </row>
    <row r="453" spans="8:10">
      <c r="H453" s="47">
        <f>H452+Dt</f>
        <v>8.8199999999999008</v>
      </c>
      <c r="I453" s="6">
        <f>I452+Dt*J452</f>
        <v>-176.01036623483191</v>
      </c>
      <c r="J453" s="25">
        <f>J452+Dt*(-g+(18*_𝜇/(p_𝑝*d_p^2))*ABS(J452))</f>
        <v>-27.912748043800931</v>
      </c>
    </row>
    <row r="454" spans="8:10">
      <c r="H454" s="47">
        <f>H453+Dt</f>
        <v>8.8399999999999004</v>
      </c>
      <c r="I454" s="6">
        <f>I453+Dt*J453</f>
        <v>-176.56862119570792</v>
      </c>
      <c r="J454" s="25">
        <f>J453+Dt*(-g+(18*_𝜇/(p_𝑝*d_p^2))*ABS(J453))</f>
        <v>-27.923049141829217</v>
      </c>
    </row>
    <row r="455" spans="8:10">
      <c r="H455" s="47">
        <f>H454+Dt</f>
        <v>8.8599999999999</v>
      </c>
      <c r="I455" s="6">
        <f>I454+Dt*J454</f>
        <v>-177.1270821785445</v>
      </c>
      <c r="J455" s="25">
        <f>J454+Dt*(-g+(18*_𝜇/(p_𝑝*d_p^2))*ABS(J454))</f>
        <v>-27.933281634544635</v>
      </c>
    </row>
    <row r="456" spans="8:10">
      <c r="H456" s="47">
        <f>H455+Dt</f>
        <v>8.8799999999998995</v>
      </c>
      <c r="I456" s="6">
        <f>I455+Dt*J455</f>
        <v>-177.68574781123539</v>
      </c>
      <c r="J456" s="25">
        <f>J455+Dt*(-g+(18*_𝜇/(p_𝑝*d_p^2))*ABS(J455))</f>
        <v>-27.943445978858566</v>
      </c>
    </row>
    <row r="457" spans="8:10">
      <c r="H457" s="47">
        <f>H456+Dt</f>
        <v>8.8999999999998991</v>
      </c>
      <c r="I457" s="6">
        <f>I456+Dt*J456</f>
        <v>-178.24461673081257</v>
      </c>
      <c r="J457" s="25">
        <f>J456+Dt*(-g+(18*_𝜇/(p_𝑝*d_p^2))*ABS(J456))</f>
        <v>-27.953542628639369</v>
      </c>
    </row>
    <row r="458" spans="8:10">
      <c r="H458" s="47">
        <f>H457+Dt</f>
        <v>8.9199999999998987</v>
      </c>
      <c r="I458" s="6">
        <f>I457+Dt*J457</f>
        <v>-178.80368758338534</v>
      </c>
      <c r="J458" s="25">
        <f>J457+Dt*(-g+(18*_𝜇/(p_𝑝*d_p^2))*ABS(J457))</f>
        <v>-27.963572034732632</v>
      </c>
    </row>
    <row r="459" spans="8:10">
      <c r="H459" s="47">
        <f>H458+Dt</f>
        <v>8.9399999999998983</v>
      </c>
      <c r="I459" s="6">
        <f>I458+Dt*J458</f>
        <v>-179.36295902408</v>
      </c>
      <c r="J459" s="25">
        <f>J458+Dt*(-g+(18*_𝜇/(p_𝑝*d_p^2))*ABS(J458))</f>
        <v>-27.973534644981314</v>
      </c>
    </row>
    <row r="460" spans="8:10">
      <c r="H460" s="47">
        <f>H459+Dt</f>
        <v>8.9599999999998978</v>
      </c>
      <c r="I460" s="6">
        <f>I459+Dt*J459</f>
        <v>-179.92242971697962</v>
      </c>
      <c r="J460" s="25">
        <f>J459+Dt*(-g+(18*_𝜇/(p_𝑝*d_p^2))*ABS(J459))</f>
        <v>-27.983430904245736</v>
      </c>
    </row>
    <row r="461" spans="8:10">
      <c r="H461" s="47">
        <f>H460+Dt</f>
        <v>8.9799999999998974</v>
      </c>
      <c r="I461" s="6">
        <f>I460+Dt*J460</f>
        <v>-180.48209833506453</v>
      </c>
      <c r="J461" s="25">
        <f>J460+Dt*(-g+(18*_𝜇/(p_𝑝*d_p^2))*ABS(J460))</f>
        <v>-27.993261254423459</v>
      </c>
    </row>
    <row r="462" spans="8:10">
      <c r="H462" s="47">
        <f>H461+Dt</f>
        <v>8.999999999999897</v>
      </c>
      <c r="I462" s="6">
        <f>I461+Dt*J461</f>
        <v>-181.04196356015299</v>
      </c>
      <c r="J462" s="25">
        <f>J461+Dt*(-g+(18*_𝜇/(p_𝑝*d_p^2))*ABS(J461))</f>
        <v>-28.003026134469</v>
      </c>
    </row>
    <row r="463" spans="8:10">
      <c r="H463" s="47">
        <f>H462+Dt</f>
        <v>9.0199999999998965</v>
      </c>
      <c r="I463" s="6">
        <f>I462+Dt*J462</f>
        <v>-181.60202408284238</v>
      </c>
      <c r="J463" s="25">
        <f>J462+Dt*(-g+(18*_𝜇/(p_𝑝*d_p^2))*ABS(J462))</f>
        <v>-28.012725980413435</v>
      </c>
    </row>
    <row r="464" spans="8:10">
      <c r="H464" s="47">
        <f>H463+Dt</f>
        <v>9.0399999999998961</v>
      </c>
      <c r="I464" s="6">
        <f>I463+Dt*J463</f>
        <v>-182.16227860245064</v>
      </c>
      <c r="J464" s="25">
        <f>J463+Dt*(-g+(18*_𝜇/(p_𝑝*d_p^2))*ABS(J463))</f>
        <v>-28.022361225383882</v>
      </c>
    </row>
    <row r="465" spans="8:10">
      <c r="H465" s="47">
        <f>H464+Dt</f>
        <v>9.0599999999998957</v>
      </c>
      <c r="I465" s="6">
        <f>I464+Dt*J464</f>
        <v>-182.72272582695831</v>
      </c>
      <c r="J465" s="25">
        <f>J464+Dt*(-g+(18*_𝜇/(p_𝑝*d_p^2))*ABS(J464))</f>
        <v>-28.031932299622827</v>
      </c>
    </row>
    <row r="466" spans="8:10">
      <c r="H466" s="47">
        <f>H465+Dt</f>
        <v>9.0799999999998953</v>
      </c>
      <c r="I466" s="6">
        <f>I465+Dt*J465</f>
        <v>-183.28336447295078</v>
      </c>
      <c r="J466" s="25">
        <f>J465+Dt*(-g+(18*_𝜇/(p_𝑝*d_p^2))*ABS(J465))</f>
        <v>-28.041439630507341</v>
      </c>
    </row>
    <row r="467" spans="8:10">
      <c r="H467" s="47">
        <f>H466+Dt</f>
        <v>9.0999999999998948</v>
      </c>
      <c r="I467" s="6">
        <f>I466+Dt*J466</f>
        <v>-183.84419326556093</v>
      </c>
      <c r="J467" s="25">
        <f>J466+Dt*(-g+(18*_𝜇/(p_𝑝*d_p^2))*ABS(J466))</f>
        <v>-28.050883642568163</v>
      </c>
    </row>
    <row r="468" spans="8:10">
      <c r="H468" s="47">
        <f>H467+Dt</f>
        <v>9.1199999999998944</v>
      </c>
      <c r="I468" s="6">
        <f>I467+Dt*J467</f>
        <v>-184.4052109384123</v>
      </c>
      <c r="J468" s="25">
        <f>J467+Dt*(-g+(18*_𝜇/(p_𝑝*d_p^2))*ABS(J467))</f>
        <v>-28.060264757508659</v>
      </c>
    </row>
    <row r="469" spans="8:10">
      <c r="H469" s="47">
        <f>H468+Dt</f>
        <v>9.139999999999894</v>
      </c>
      <c r="I469" s="6">
        <f>I468+Dt*J468</f>
        <v>-184.96641623356246</v>
      </c>
      <c r="J469" s="25">
        <f>J468+Dt*(-g+(18*_𝜇/(p_𝑝*d_p^2))*ABS(J468))</f>
        <v>-28.069583394223653</v>
      </c>
    </row>
    <row r="470" spans="8:10">
      <c r="H470" s="47">
        <f>H469+Dt</f>
        <v>9.1599999999998936</v>
      </c>
      <c r="I470" s="6">
        <f>I469+Dt*J469</f>
        <v>-185.52780790144692</v>
      </c>
      <c r="J470" s="25">
        <f>J469+Dt*(-g+(18*_𝜇/(p_𝑝*d_p^2))*ABS(J469))</f>
        <v>-28.078839968818123</v>
      </c>
    </row>
    <row r="471" spans="8:10">
      <c r="H471" s="47">
        <f>H470+Dt</f>
        <v>9.1799999999998931</v>
      </c>
      <c r="I471" s="6">
        <f>I470+Dt*J470</f>
        <v>-186.08938470082327</v>
      </c>
      <c r="J471" s="25">
        <f>J470+Dt*(-g+(18*_𝜇/(p_𝑝*d_p^2))*ABS(J470))</f>
        <v>-28.088034894625793</v>
      </c>
    </row>
    <row r="472" spans="8:10">
      <c r="H472" s="47">
        <f>H471+Dt</f>
        <v>9.1999999999998927</v>
      </c>
      <c r="I472" s="6">
        <f>I471+Dt*J471</f>
        <v>-186.65114539871578</v>
      </c>
      <c r="J472" s="25">
        <f>J471+Dt*(-g+(18*_𝜇/(p_𝑝*d_p^2))*ABS(J471))</f>
        <v>-28.097168582227585</v>
      </c>
    </row>
    <row r="473" spans="8:10">
      <c r="H473" s="47">
        <f>H472+Dt</f>
        <v>9.2199999999998923</v>
      </c>
      <c r="I473" s="6">
        <f>I472+Dt*J472</f>
        <v>-187.21308877036034</v>
      </c>
      <c r="J473" s="25">
        <f>J472+Dt*(-g+(18*_𝜇/(p_𝑝*d_p^2))*ABS(J472))</f>
        <v>-28.106241439469951</v>
      </c>
    </row>
    <row r="474" spans="8:10">
      <c r="H474" s="47">
        <f>H473+Dt</f>
        <v>9.2399999999998919</v>
      </c>
      <c r="I474" s="6">
        <f>I473+Dt*J473</f>
        <v>-187.77521359914974</v>
      </c>
      <c r="J474" s="25">
        <f>J473+Dt*(-g+(18*_𝜇/(p_𝑝*d_p^2))*ABS(J473))</f>
        <v>-28.11525387148308</v>
      </c>
    </row>
    <row r="475" spans="8:10">
      <c r="H475" s="47">
        <f>H474+Dt</f>
        <v>9.2599999999998914</v>
      </c>
      <c r="I475" s="6">
        <f>I474+Dt*J474</f>
        <v>-188.33751867657941</v>
      </c>
      <c r="J475" s="25">
        <f>J474+Dt*(-g+(18*_𝜇/(p_𝑝*d_p^2))*ABS(J474))</f>
        <v>-28.124206280699003</v>
      </c>
    </row>
    <row r="476" spans="8:10">
      <c r="H476" s="47">
        <f>H475+Dt</f>
        <v>9.279999999999891</v>
      </c>
      <c r="I476" s="6">
        <f>I475+Dt*J475</f>
        <v>-188.9000028021934</v>
      </c>
      <c r="J476" s="25">
        <f>J475+Dt*(-g+(18*_𝜇/(p_𝑝*d_p^2))*ABS(J475))</f>
        <v>-28.133099066869548</v>
      </c>
    </row>
    <row r="477" spans="8:10">
      <c r="H477" s="47">
        <f>H476+Dt</f>
        <v>9.2999999999998906</v>
      </c>
      <c r="I477" s="6">
        <f>I476+Dt*J476</f>
        <v>-189.46266478353078</v>
      </c>
      <c r="J477" s="25">
        <f>J476+Dt*(-g+(18*_𝜇/(p_𝑝*d_p^2))*ABS(J476))</f>
        <v>-28.141932627084195</v>
      </c>
    </row>
    <row r="478" spans="8:10">
      <c r="H478" s="47">
        <f>H477+Dt</f>
        <v>9.3199999999998902</v>
      </c>
      <c r="I478" s="6">
        <f>I477+Dt*J477</f>
        <v>-190.02550343607246</v>
      </c>
      <c r="J478" s="25">
        <f>J477+Dt*(-g+(18*_𝜇/(p_𝑝*d_p^2))*ABS(J477))</f>
        <v>-28.150707355787816</v>
      </c>
    </row>
    <row r="479" spans="8:10">
      <c r="H479" s="47">
        <f>H478+Dt</f>
        <v>9.3399999999998897</v>
      </c>
      <c r="I479" s="6">
        <f>I478+Dt*J478</f>
        <v>-190.58851758318821</v>
      </c>
      <c r="J479" s="25">
        <f>J478+Dt*(-g+(18*_𝜇/(p_𝑝*d_p^2))*ABS(J478))</f>
        <v>-28.15942364479827</v>
      </c>
    </row>
    <row r="480" spans="8:10">
      <c r="H480" s="47">
        <f>H479+Dt</f>
        <v>9.3599999999998893</v>
      </c>
      <c r="I480" s="6">
        <f>I479+Dt*J479</f>
        <v>-191.15170605608418</v>
      </c>
      <c r="J480" s="25">
        <f>J479+Dt*(-g+(18*_𝜇/(p_𝑝*d_p^2))*ABS(J479))</f>
        <v>-28.168081883323914</v>
      </c>
    </row>
    <row r="481" spans="8:10">
      <c r="H481" s="47">
        <f>H480+Dt</f>
        <v>9.3799999999998889</v>
      </c>
      <c r="I481" s="6">
        <f>I480+Dt*J480</f>
        <v>-191.71506769375065</v>
      </c>
      <c r="J481" s="25">
        <f>J480+Dt*(-g+(18*_𝜇/(p_𝑝*d_p^2))*ABS(J480))</f>
        <v>-28.176682457980977</v>
      </c>
    </row>
    <row r="482" spans="8:10">
      <c r="H482" s="47">
        <f>H481+Dt</f>
        <v>9.3999999999998884</v>
      </c>
      <c r="I482" s="6">
        <f>I481+Dt*J481</f>
        <v>-192.27860134291026</v>
      </c>
      <c r="J482" s="25">
        <f>J481+Dt*(-g+(18*_𝜇/(p_𝑝*d_p^2))*ABS(J481))</f>
        <v>-28.185225752810823</v>
      </c>
    </row>
    <row r="483" spans="8:10">
      <c r="H483" s="47">
        <f>H482+Dt</f>
        <v>9.419999999999888</v>
      </c>
      <c r="I483" s="6">
        <f>I482+Dt*J482</f>
        <v>-192.84230585796649</v>
      </c>
      <c r="J483" s="25">
        <f>J482+Dt*(-g+(18*_𝜇/(p_𝑝*d_p^2))*ABS(J482))</f>
        <v>-28.193712149297102</v>
      </c>
    </row>
    <row r="484" spans="8:10">
      <c r="H484" s="47">
        <f>H483+Dt</f>
        <v>9.4399999999998876</v>
      </c>
      <c r="I484" s="6">
        <f>I483+Dt*J483</f>
        <v>-193.40618010095244</v>
      </c>
      <c r="J484" s="25">
        <f>J483+Dt*(-g+(18*_𝜇/(p_𝑝*d_p^2))*ABS(J483))</f>
        <v>-28.202142026382784</v>
      </c>
    </row>
    <row r="485" spans="8:10">
      <c r="H485" s="47">
        <f>H484+Dt</f>
        <v>9.4599999999998872</v>
      </c>
      <c r="I485" s="6">
        <f>I484+Dt*J484</f>
        <v>-193.9702229414801</v>
      </c>
      <c r="J485" s="25">
        <f>J484+Dt*(-g+(18*_𝜇/(p_𝑝*d_p^2))*ABS(J484))</f>
        <v>-28.210515760487073</v>
      </c>
    </row>
    <row r="486" spans="8:10">
      <c r="H486" s="47">
        <f>H485+Dt</f>
        <v>9.4799999999998867</v>
      </c>
      <c r="I486" s="6">
        <f>I485+Dt*J485</f>
        <v>-194.53443325668985</v>
      </c>
      <c r="J486" s="25">
        <f>J485+Dt*(-g+(18*_𝜇/(p_𝑝*d_p^2))*ABS(J485))</f>
        <v>-28.218833725522231</v>
      </c>
    </row>
    <row r="487" spans="8:10">
      <c r="H487" s="47">
        <f>H486+Dt</f>
        <v>9.4999999999998863</v>
      </c>
      <c r="I487" s="6">
        <f>I486+Dt*J486</f>
        <v>-195.09880993120029</v>
      </c>
      <c r="J487" s="25">
        <f>J486+Dt*(-g+(18*_𝜇/(p_𝑝*d_p^2))*ABS(J486))</f>
        <v>-28.227096292910254</v>
      </c>
    </row>
    <row r="488" spans="8:10">
      <c r="H488" s="47">
        <f>H487+Dt</f>
        <v>9.5199999999998859</v>
      </c>
      <c r="I488" s="6">
        <f>I487+Dt*J487</f>
        <v>-195.6633518570585</v>
      </c>
      <c r="J488" s="25">
        <f>J487+Dt*(-g+(18*_𝜇/(p_𝑝*d_p^2))*ABS(J487))</f>
        <v>-28.23530383159947</v>
      </c>
    </row>
    <row r="489" spans="8:10">
      <c r="H489" s="47">
        <f>H488+Dt</f>
        <v>9.5399999999998855</v>
      </c>
      <c r="I489" s="6">
        <f>I488+Dt*J488</f>
        <v>-196.22805793369048</v>
      </c>
      <c r="J489" s="25">
        <f>J488+Dt*(-g+(18*_𝜇/(p_𝑝*d_p^2))*ABS(J488))</f>
        <v>-28.243456708081016</v>
      </c>
    </row>
    <row r="490" spans="8:10">
      <c r="H490" s="47">
        <f>H489+Dt</f>
        <v>9.559999999999885</v>
      </c>
      <c r="I490" s="6">
        <f>I489+Dt*J489</f>
        <v>-196.7929270678521</v>
      </c>
      <c r="J490" s="25">
        <f>J489+Dt*(-g+(18*_𝜇/(p_𝑝*d_p^2))*ABS(J489))</f>
        <v>-28.251555286405196</v>
      </c>
    </row>
    <row r="491" spans="8:10">
      <c r="H491" s="47">
        <f>H490+Dt</f>
        <v>9.5799999999998846</v>
      </c>
      <c r="I491" s="6">
        <f>I490+Dt*J490</f>
        <v>-197.35795817358022</v>
      </c>
      <c r="J491" s="25">
        <f>J490+Dt*(-g+(18*_𝜇/(p_𝑝*d_p^2))*ABS(J490))</f>
        <v>-28.259599928197737</v>
      </c>
    </row>
    <row r="492" spans="8:10">
      <c r="H492" s="47">
        <f>H491+Dt</f>
        <v>9.5999999999998842</v>
      </c>
      <c r="I492" s="6">
        <f>I491+Dt*J491</f>
        <v>-197.92315017214418</v>
      </c>
      <c r="J492" s="25">
        <f>J491+Dt*(-g+(18*_𝜇/(p_𝑝*d_p^2))*ABS(J491))</f>
        <v>-28.267590992675942</v>
      </c>
    </row>
    <row r="493" spans="8:10">
      <c r="H493" s="47">
        <f>H492+Dt</f>
        <v>9.6199999999998838</v>
      </c>
      <c r="I493" s="6">
        <f>I492+Dt*J492</f>
        <v>-198.48850199199771</v>
      </c>
      <c r="J493" s="25">
        <f>J492+Dt*(-g+(18*_𝜇/(p_𝑝*d_p^2))*ABS(J492))</f>
        <v>-28.275528836664719</v>
      </c>
    </row>
    <row r="494" spans="8:10">
      <c r="H494" s="47">
        <f>H493+Dt</f>
        <v>9.6399999999998833</v>
      </c>
      <c r="I494" s="6">
        <f>I493+Dt*J493</f>
        <v>-199.054012568731</v>
      </c>
      <c r="J494" s="25">
        <f>J493+Dt*(-g+(18*_𝜇/(p_𝑝*d_p^2))*ABS(J493))</f>
        <v>-28.283413814612533</v>
      </c>
    </row>
    <row r="495" spans="8:10">
      <c r="H495" s="47">
        <f>H494+Dt</f>
        <v>9.6599999999998829</v>
      </c>
      <c r="I495" s="6">
        <f>I494+Dt*J494</f>
        <v>-199.61968084502325</v>
      </c>
      <c r="J495" s="25">
        <f>J494+Dt*(-g+(18*_𝜇/(p_𝑝*d_p^2))*ABS(J494))</f>
        <v>-28.291246278607215</v>
      </c>
    </row>
    <row r="496" spans="8:10">
      <c r="H496" s="47">
        <f>H495+Dt</f>
        <v>9.6799999999998825</v>
      </c>
      <c r="I496" s="6">
        <f>I495+Dt*J495</f>
        <v>-200.1855057705954</v>
      </c>
      <c r="J496" s="25">
        <f>J495+Dt*(-g+(18*_𝜇/(p_𝑝*d_p^2))*ABS(J495))</f>
        <v>-28.29902657839169</v>
      </c>
    </row>
    <row r="497" spans="8:10">
      <c r="H497" s="47">
        <f>H496+Dt</f>
        <v>9.699999999999882</v>
      </c>
      <c r="I497" s="6">
        <f>I496+Dt*J496</f>
        <v>-200.75148630216324</v>
      </c>
      <c r="J497" s="25">
        <f>J496+Dt*(-g+(18*_𝜇/(p_𝑝*d_p^2))*ABS(J496))</f>
        <v>-28.306755061379601</v>
      </c>
    </row>
    <row r="498" spans="8:10">
      <c r="H498" s="47">
        <f>H497+Dt</f>
        <v>9.7199999999998816</v>
      </c>
      <c r="I498" s="6">
        <f>I497+Dt*J497</f>
        <v>-201.31762140339083</v>
      </c>
      <c r="J498" s="25">
        <f>J497+Dt*(-g+(18*_𝜇/(p_𝑝*d_p^2))*ABS(J497))</f>
        <v>-28.314432072670812</v>
      </c>
    </row>
    <row r="499" spans="8:10">
      <c r="H499" s="47">
        <f>H498+Dt</f>
        <v>9.7399999999998812</v>
      </c>
      <c r="I499" s="6">
        <f>I498+Dt*J498</f>
        <v>-201.88391004484424</v>
      </c>
      <c r="J499" s="25">
        <f>J498+Dt*(-g+(18*_𝜇/(p_𝑝*d_p^2))*ABS(J498))</f>
        <v>-28.322057955066825</v>
      </c>
    </row>
    <row r="500" spans="8:10">
      <c r="H500" s="47">
        <f>H499+Dt</f>
        <v>9.7599999999998808</v>
      </c>
      <c r="I500" s="6">
        <f>I499+Dt*J499</f>
        <v>-202.45035120394559</v>
      </c>
      <c r="J500" s="25">
        <f>J499+Dt*(-g+(18*_𝜇/(p_𝑝*d_p^2))*ABS(J499))</f>
        <v>-28.32963304908608</v>
      </c>
    </row>
    <row r="501" spans="8:10">
      <c r="H501" s="47">
        <f>H500+Dt</f>
        <v>9.7799999999998803</v>
      </c>
      <c r="I501" s="6">
        <f>I500+Dt*J500</f>
        <v>-203.0169438649273</v>
      </c>
      <c r="J501" s="25">
        <f>J500+Dt*(-g+(18*_𝜇/(p_𝑝*d_p^2))*ABS(J500))</f>
        <v>-28.337157692979169</v>
      </c>
    </row>
    <row r="502" spans="8:10">
      <c r="H502" s="47">
        <f>H501+Dt</f>
        <v>9.7999999999998799</v>
      </c>
      <c r="I502" s="6">
        <f>I501+Dt*J501</f>
        <v>-203.58368701878689</v>
      </c>
      <c r="J502" s="25">
        <f>J501+Dt*(-g+(18*_𝜇/(p_𝑝*d_p^2))*ABS(J501))</f>
        <v>-28.344632222743929</v>
      </c>
    </row>
    <row r="503" spans="8:10">
      <c r="H503" s="47">
        <f>H502+Dt</f>
        <v>9.8199999999998795</v>
      </c>
      <c r="I503" s="6">
        <f>I502+Dt*J502</f>
        <v>-204.15057966324176</v>
      </c>
      <c r="J503" s="25">
        <f>J502+Dt*(-g+(18*_𝜇/(p_𝑝*d_p^2))*ABS(J502))</f>
        <v>-28.352056972140453</v>
      </c>
    </row>
    <row r="504" spans="8:10">
      <c r="H504" s="47">
        <f>H503+Dt</f>
        <v>9.8399999999998791</v>
      </c>
      <c r="I504" s="6">
        <f>I503+Dt*J503</f>
        <v>-204.71762080268456</v>
      </c>
      <c r="J504" s="25">
        <f>J503+Dt*(-g+(18*_𝜇/(p_𝑝*d_p^2))*ABS(J503))</f>
        <v>-28.359432272705998</v>
      </c>
    </row>
    <row r="505" spans="8:10">
      <c r="H505" s="47">
        <f>H504+Dt</f>
        <v>9.8599999999998786</v>
      </c>
      <c r="I505" s="6">
        <f>I504+Dt*J504</f>
        <v>-205.28480944813867</v>
      </c>
      <c r="J505" s="25">
        <f>J504+Dt*(-g+(18*_𝜇/(p_𝑝*d_p^2))*ABS(J504))</f>
        <v>-28.366758453769776</v>
      </c>
    </row>
    <row r="506" spans="8:10">
      <c r="H506" s="47">
        <f>H505+Dt</f>
        <v>9.8799999999998782</v>
      </c>
      <c r="I506" s="6">
        <f>I505+Dt*J505</f>
        <v>-205.85214461721407</v>
      </c>
      <c r="J506" s="25">
        <f>J505+Dt*(-g+(18*_𝜇/(p_𝑝*d_p^2))*ABS(J505))</f>
        <v>-28.37403584246767</v>
      </c>
    </row>
    <row r="507" spans="8:10">
      <c r="H507" s="47">
        <f>H506+Dt</f>
        <v>9.8999999999998778</v>
      </c>
      <c r="I507" s="6">
        <f>I506+Dt*J506</f>
        <v>-206.41962533406343</v>
      </c>
      <c r="J507" s="25">
        <f>J506+Dt*(-g+(18*_𝜇/(p_𝑝*d_p^2))*ABS(J506))</f>
        <v>-28.381264763756835</v>
      </c>
    </row>
    <row r="508" spans="8:10">
      <c r="H508" s="47">
        <f>H507+Dt</f>
        <v>9.9199999999998774</v>
      </c>
      <c r="I508" s="6">
        <f>I507+Dt*J507</f>
        <v>-206.98725062933858</v>
      </c>
      <c r="J508" s="25">
        <f>J507+Dt*(-g+(18*_𝜇/(p_𝑝*d_p^2))*ABS(J507))</f>
        <v>-28.388445540430215</v>
      </c>
    </row>
    <row r="509" spans="8:10">
      <c r="H509" s="47">
        <f>H508+Dt</f>
        <v>9.9399999999998769</v>
      </c>
      <c r="I509" s="6">
        <f>I508+Dt*J508</f>
        <v>-207.55501954014719</v>
      </c>
      <c r="J509" s="25">
        <f>J508+Dt*(-g+(18*_𝜇/(p_𝑝*d_p^2))*ABS(J508))</f>
        <v>-28.395578493130952</v>
      </c>
    </row>
    <row r="510" spans="8:10">
      <c r="H510" s="47">
        <f>H509+Dt</f>
        <v>9.9599999999998765</v>
      </c>
      <c r="I510" s="6">
        <f>I509+Dt*J509</f>
        <v>-208.1229311100098</v>
      </c>
      <c r="J510" s="25">
        <f>J509+Dt*(-g+(18*_𝜇/(p_𝑝*d_p^2))*ABS(J509))</f>
        <v>-28.402663940366701</v>
      </c>
    </row>
    <row r="511" spans="8:10">
      <c r="H511" s="47">
        <f>H510+Dt</f>
        <v>9.9799999999998761</v>
      </c>
      <c r="I511" s="6">
        <f>I510+Dt*J510</f>
        <v>-208.69098438881713</v>
      </c>
      <c r="J511" s="25">
        <f>J510+Dt*(-g+(18*_𝜇/(p_𝑝*d_p^2))*ABS(J510))</f>
        <v>-28.40970219852386</v>
      </c>
    </row>
    <row r="512" spans="8:10">
      <c r="H512" s="48">
        <f>H511+Dt</f>
        <v>9.9999999999998757</v>
      </c>
      <c r="I512" s="28">
        <f>I511+Dt*J511</f>
        <v>-209.25917843278759</v>
      </c>
      <c r="J512" s="29">
        <f>J511+Dt*(-g+(18*_𝜇/(p_𝑝*d_p^2))*ABS(J511))</f>
        <v>-28.416693581881692</v>
      </c>
    </row>
  </sheetData>
  <mergeCells count="2">
    <mergeCell ref="L22:N22"/>
    <mergeCell ref="L18:N1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tabSelected="1" workbookViewId="0">
      <selection activeCell="C16" sqref="C16"/>
    </sheetView>
  </sheetViews>
  <sheetFormatPr defaultColWidth="11" defaultRowHeight="15.75"/>
  <sheetData>
    <row r="1" spans="1:4">
      <c r="A1" s="4" t="s">
        <v>2</v>
      </c>
    </row>
    <row r="3" spans="1:4">
      <c r="A3" t="s">
        <v>3</v>
      </c>
    </row>
    <row r="4" spans="1:4">
      <c r="A4" t="s">
        <v>5</v>
      </c>
    </row>
    <row r="5" spans="1:4">
      <c r="A5" t="s">
        <v>7</v>
      </c>
    </row>
    <row r="6" spans="1:4">
      <c r="A6" s="5" t="s">
        <v>4</v>
      </c>
    </row>
    <row r="7" spans="1:4">
      <c r="A7" s="5"/>
    </row>
    <row r="8" spans="1:4">
      <c r="A8" s="3" t="s">
        <v>44</v>
      </c>
      <c r="B8" t="s">
        <v>6</v>
      </c>
    </row>
    <row r="9" spans="1:4">
      <c r="A9" s="6"/>
      <c r="B9" s="6"/>
      <c r="C9" s="6"/>
      <c r="D9" s="6"/>
    </row>
    <row r="10" spans="1:4">
      <c r="A10" s="6"/>
      <c r="B10" s="6"/>
      <c r="C10" s="6"/>
      <c r="D10" s="6"/>
    </row>
    <row r="11" spans="1:4">
      <c r="A11" s="6"/>
      <c r="B11" s="6"/>
      <c r="C11" s="6"/>
      <c r="D11" s="6"/>
    </row>
    <row r="12" spans="1:4">
      <c r="A12" s="6"/>
      <c r="B12" s="6"/>
      <c r="C12" s="6"/>
      <c r="D12" s="6"/>
    </row>
    <row r="13" spans="1:4">
      <c r="A13" s="6"/>
      <c r="B13" s="6"/>
      <c r="C13" s="6"/>
      <c r="D13" s="6"/>
    </row>
  </sheetData>
  <hyperlinks>
    <hyperlink ref="A6" r:id="rId1" xr:uid="{269E5C4E-2E10-4A3D-A7FF-5F987852680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12</vt:i4>
      </vt:variant>
    </vt:vector>
  </HeadingPairs>
  <TitlesOfParts>
    <vt:vector size="15" baseType="lpstr">
      <vt:lpstr>Problem 1</vt:lpstr>
      <vt:lpstr>Problem 2</vt:lpstr>
      <vt:lpstr>Problem 3</vt:lpstr>
      <vt:lpstr>'Problem 2'!_𝜇</vt:lpstr>
      <vt:lpstr>'Problem 1'!CA_0</vt:lpstr>
      <vt:lpstr>'Problem 1'!CA_in</vt:lpstr>
      <vt:lpstr>'Problem 2'!d_p</vt:lpstr>
      <vt:lpstr>'Problem 1'!Dt</vt:lpstr>
      <vt:lpstr>'Problem 2'!Dt</vt:lpstr>
      <vt:lpstr>'Problem 2'!g</vt:lpstr>
      <vt:lpstr>'Problem 1'!k</vt:lpstr>
      <vt:lpstr>'Problem 2'!p_𝑝</vt:lpstr>
      <vt:lpstr>'Problem 1'!tau</vt:lpstr>
      <vt:lpstr>'Problem 2'!v0</vt:lpstr>
      <vt:lpstr>'Problem 2'!x0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dc:creator>
  <cp:lastModifiedBy>Patrick van Duyse</cp:lastModifiedBy>
  <dcterms:created xsi:type="dcterms:W3CDTF">2018-09-17T22:21:45Z</dcterms:created>
  <dcterms:modified xsi:type="dcterms:W3CDTF">2021-09-16T04:51:44Z</dcterms:modified>
</cp:coreProperties>
</file>