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Results\"/>
    </mc:Choice>
  </mc:AlternateContent>
  <xr:revisionPtr revIDLastSave="0" documentId="13_ncr:1_{FED23E79-68AB-42F1-A30B-93DDB9320364}" xr6:coauthVersionLast="47" xr6:coauthVersionMax="47" xr10:uidLastSave="{00000000-0000-0000-0000-000000000000}"/>
  <bookViews>
    <workbookView xWindow="-108" yWindow="-108" windowWidth="23256" windowHeight="12576" firstSheet="10" activeTab="17" xr2:uid="{C1CEB2F7-65B0-4DFA-A9D4-78BC4AE5F151}"/>
  </bookViews>
  <sheets>
    <sheet name="Comparison" sheetId="19" state="hidden" r:id="rId1"/>
    <sheet name="Up to 30-06" sheetId="27" r:id="rId2"/>
    <sheet name="Up to 23-06" sheetId="24" state="hidden" r:id="rId3"/>
    <sheet name="All" sheetId="15" r:id="rId4"/>
    <sheet name="24-03-2022" sheetId="16" r:id="rId5"/>
    <sheet name="31-03-2022" sheetId="13" r:id="rId6"/>
    <sheet name="07-04-2022" sheetId="18" r:id="rId7"/>
    <sheet name="14-04-2022" sheetId="20" r:id="rId8"/>
    <sheet name="21-04-2022" sheetId="21" r:id="rId9"/>
    <sheet name="05-05-2022" sheetId="22" r:id="rId10"/>
    <sheet name="12-05-2022" sheetId="23" r:id="rId11"/>
    <sheet name="23-06-2022" sheetId="25" r:id="rId12"/>
    <sheet name="30-06-2022" sheetId="26" r:id="rId13"/>
    <sheet name="07-07-2022" sheetId="29" r:id="rId14"/>
    <sheet name="15-07-2022" sheetId="30" r:id="rId15"/>
    <sheet name="21-07-2022" sheetId="31" r:id="rId16"/>
    <sheet name="28-07-2022" sheetId="32" r:id="rId17"/>
    <sheet name="Up to 03-08" sheetId="3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9" l="1"/>
  <c r="X124" i="33"/>
  <c r="W124" i="33"/>
  <c r="V124" i="33"/>
  <c r="U124" i="33"/>
  <c r="T124" i="33"/>
  <c r="S124" i="33"/>
  <c r="R124" i="33"/>
  <c r="Q124" i="33"/>
  <c r="O124" i="33"/>
  <c r="Y123" i="33"/>
  <c r="X123" i="33"/>
  <c r="W123" i="33"/>
  <c r="V123" i="33"/>
  <c r="U123" i="33"/>
  <c r="T123" i="33"/>
  <c r="S123" i="33"/>
  <c r="R123" i="33"/>
  <c r="Q123" i="33"/>
  <c r="P123" i="33"/>
  <c r="O123" i="33"/>
  <c r="Y122" i="33"/>
  <c r="X122" i="33"/>
  <c r="W122" i="33"/>
  <c r="V122" i="33"/>
  <c r="U122" i="33"/>
  <c r="T122" i="33"/>
  <c r="S122" i="33"/>
  <c r="R122" i="33"/>
  <c r="Q122" i="33"/>
  <c r="P122" i="33"/>
  <c r="O122" i="33"/>
  <c r="Y121" i="33"/>
  <c r="X121" i="33"/>
  <c r="W121" i="33"/>
  <c r="V121" i="33"/>
  <c r="U121" i="33"/>
  <c r="T121" i="33"/>
  <c r="S121" i="33"/>
  <c r="R121" i="33"/>
  <c r="Q121" i="33"/>
  <c r="P121" i="33"/>
  <c r="O121" i="33"/>
  <c r="X120" i="33"/>
  <c r="W120" i="33"/>
  <c r="V120" i="33"/>
  <c r="U120" i="33"/>
  <c r="T120" i="33"/>
  <c r="S120" i="33"/>
  <c r="R120" i="33"/>
  <c r="Q120" i="33"/>
  <c r="O120" i="33"/>
  <c r="Y119" i="33"/>
  <c r="X119" i="33"/>
  <c r="W119" i="33"/>
  <c r="V119" i="33"/>
  <c r="U119" i="33"/>
  <c r="T119" i="33"/>
  <c r="S119" i="33"/>
  <c r="R119" i="33"/>
  <c r="Q119" i="33"/>
  <c r="P119" i="33"/>
  <c r="O119" i="33"/>
  <c r="Y118" i="33"/>
  <c r="X118" i="33"/>
  <c r="W118" i="33"/>
  <c r="V118" i="33"/>
  <c r="U118" i="33"/>
  <c r="T118" i="33"/>
  <c r="S118" i="33"/>
  <c r="R118" i="33"/>
  <c r="Q118" i="33"/>
  <c r="P118" i="33"/>
  <c r="O118" i="33"/>
  <c r="Y117" i="33"/>
  <c r="X117" i="33"/>
  <c r="W117" i="33"/>
  <c r="V117" i="33"/>
  <c r="U117" i="33"/>
  <c r="T117" i="33"/>
  <c r="S117" i="33"/>
  <c r="R117" i="33"/>
  <c r="Q117" i="33"/>
  <c r="P117" i="33"/>
  <c r="O117" i="33"/>
  <c r="X116" i="33"/>
  <c r="W116" i="33"/>
  <c r="V116" i="33"/>
  <c r="U116" i="33"/>
  <c r="T116" i="33"/>
  <c r="S116" i="33"/>
  <c r="R116" i="33"/>
  <c r="Q116" i="33"/>
  <c r="O116" i="33"/>
  <c r="Y115" i="33"/>
  <c r="X115" i="33"/>
  <c r="W115" i="33"/>
  <c r="V115" i="33"/>
  <c r="U115" i="33"/>
  <c r="T115" i="33"/>
  <c r="S115" i="33"/>
  <c r="R115" i="33"/>
  <c r="Q115" i="33"/>
  <c r="P115" i="33"/>
  <c r="O115" i="33"/>
  <c r="Y114" i="33"/>
  <c r="X114" i="33"/>
  <c r="W114" i="33"/>
  <c r="V114" i="33"/>
  <c r="U114" i="33"/>
  <c r="T114" i="33"/>
  <c r="S114" i="33"/>
  <c r="R114" i="33"/>
  <c r="Q114" i="33"/>
  <c r="P114" i="33"/>
  <c r="O114" i="33"/>
  <c r="Y113" i="33"/>
  <c r="X113" i="33"/>
  <c r="W113" i="33"/>
  <c r="V113" i="33"/>
  <c r="U113" i="33"/>
  <c r="T113" i="33"/>
  <c r="S113" i="33"/>
  <c r="R113" i="33"/>
  <c r="Q113" i="33"/>
  <c r="P113" i="33"/>
  <c r="X112" i="33"/>
  <c r="W112" i="33"/>
  <c r="V112" i="33"/>
  <c r="U112" i="33"/>
  <c r="T112" i="33"/>
  <c r="S112" i="33"/>
  <c r="R112" i="33"/>
  <c r="Q112" i="33"/>
  <c r="O112" i="33"/>
  <c r="Y111" i="33"/>
  <c r="X111" i="33"/>
  <c r="W111" i="33"/>
  <c r="V111" i="33"/>
  <c r="U111" i="33"/>
  <c r="T111" i="33"/>
  <c r="S111" i="33"/>
  <c r="R111" i="33"/>
  <c r="Q111" i="33"/>
  <c r="P111" i="33"/>
  <c r="O111" i="33"/>
  <c r="Y110" i="33"/>
  <c r="X110" i="33"/>
  <c r="W110" i="33"/>
  <c r="V110" i="33"/>
  <c r="U110" i="33"/>
  <c r="T110" i="33"/>
  <c r="S110" i="33"/>
  <c r="R110" i="33"/>
  <c r="Q110" i="33"/>
  <c r="P110" i="33"/>
  <c r="O110" i="33"/>
  <c r="Y109" i="33"/>
  <c r="X109" i="33"/>
  <c r="W109" i="33"/>
  <c r="V109" i="33"/>
  <c r="U109" i="33"/>
  <c r="T109" i="33"/>
  <c r="S109" i="33"/>
  <c r="R109" i="33"/>
  <c r="Q109" i="33"/>
  <c r="P109" i="33"/>
  <c r="O109" i="33"/>
  <c r="Y107" i="33"/>
  <c r="X107" i="33"/>
  <c r="W107" i="33"/>
  <c r="V107" i="33"/>
  <c r="U107" i="33"/>
  <c r="T107" i="33"/>
  <c r="S107" i="33"/>
  <c r="R107" i="33"/>
  <c r="Q107" i="33"/>
  <c r="P107" i="33"/>
  <c r="O107" i="33"/>
  <c r="Y106" i="33"/>
  <c r="X106" i="33"/>
  <c r="W106" i="33"/>
  <c r="V106" i="33"/>
  <c r="U106" i="33"/>
  <c r="T106" i="33"/>
  <c r="S106" i="33"/>
  <c r="R106" i="33"/>
  <c r="Q106" i="33"/>
  <c r="P106" i="33"/>
  <c r="O106" i="33"/>
  <c r="Y105" i="33"/>
  <c r="X105" i="33"/>
  <c r="X108" i="33" s="1"/>
  <c r="X125" i="33" s="1"/>
  <c r="W105" i="33"/>
  <c r="W108" i="33" s="1"/>
  <c r="W126" i="33" s="1"/>
  <c r="W127" i="33" s="1"/>
  <c r="V105" i="33"/>
  <c r="V108" i="33" s="1"/>
  <c r="U105" i="33"/>
  <c r="U108" i="33" s="1"/>
  <c r="T105" i="33"/>
  <c r="T108" i="33" s="1"/>
  <c r="S105" i="33"/>
  <c r="S108" i="33" s="1"/>
  <c r="S125" i="33" s="1"/>
  <c r="R105" i="33"/>
  <c r="R108" i="33" s="1"/>
  <c r="Q105" i="33"/>
  <c r="Q108" i="33" s="1"/>
  <c r="P105" i="33"/>
  <c r="O108" i="33" s="1"/>
  <c r="O125" i="33" s="1"/>
  <c r="O105" i="33"/>
  <c r="X104" i="33"/>
  <c r="W104" i="33"/>
  <c r="V104" i="33"/>
  <c r="V126" i="33" s="1"/>
  <c r="V127" i="33" s="1"/>
  <c r="U104" i="33"/>
  <c r="U126" i="33" s="1"/>
  <c r="U127" i="33" s="1"/>
  <c r="T104" i="33"/>
  <c r="T126" i="33" s="1"/>
  <c r="T127" i="33" s="1"/>
  <c r="S104" i="33"/>
  <c r="R104" i="33"/>
  <c r="Q104" i="33"/>
  <c r="Q126" i="33" s="1"/>
  <c r="Q127" i="33" s="1"/>
  <c r="O104" i="33"/>
  <c r="Y103" i="33"/>
  <c r="X103" i="33"/>
  <c r="W103" i="33"/>
  <c r="V103" i="33"/>
  <c r="U103" i="33"/>
  <c r="T103" i="33"/>
  <c r="S103" i="33"/>
  <c r="R103" i="33"/>
  <c r="Q103" i="33"/>
  <c r="P103" i="33"/>
  <c r="O103" i="33"/>
  <c r="Y102" i="33"/>
  <c r="X102" i="33"/>
  <c r="W102" i="33"/>
  <c r="V102" i="33"/>
  <c r="U102" i="33"/>
  <c r="T102" i="33"/>
  <c r="S102" i="33"/>
  <c r="R102" i="33"/>
  <c r="Q102" i="33"/>
  <c r="P102" i="33"/>
  <c r="O102" i="33"/>
  <c r="Y101" i="33"/>
  <c r="X101" i="33"/>
  <c r="W101" i="33"/>
  <c r="V101" i="33"/>
  <c r="U101" i="33"/>
  <c r="T101" i="33"/>
  <c r="S101" i="33"/>
  <c r="R101" i="33"/>
  <c r="Q101" i="33"/>
  <c r="P101" i="33"/>
  <c r="O101" i="33"/>
  <c r="U94" i="33"/>
  <c r="U95" i="33" s="1"/>
  <c r="V93" i="33"/>
  <c r="Q93" i="33"/>
  <c r="X92" i="33"/>
  <c r="W92" i="33"/>
  <c r="V92" i="33"/>
  <c r="U92" i="33"/>
  <c r="T92" i="33"/>
  <c r="S92" i="33"/>
  <c r="R92" i="33"/>
  <c r="Q92" i="33"/>
  <c r="O92" i="33"/>
  <c r="Y91" i="33"/>
  <c r="X91" i="33"/>
  <c r="W91" i="33"/>
  <c r="V91" i="33"/>
  <c r="U91" i="33"/>
  <c r="T91" i="33"/>
  <c r="S91" i="33"/>
  <c r="R91" i="33"/>
  <c r="Q91" i="33"/>
  <c r="P91" i="33"/>
  <c r="O91" i="33"/>
  <c r="Y90" i="33"/>
  <c r="X90" i="33"/>
  <c r="W90" i="33"/>
  <c r="V90" i="33"/>
  <c r="U90" i="33"/>
  <c r="T90" i="33"/>
  <c r="S90" i="33"/>
  <c r="R90" i="33"/>
  <c r="Q90" i="33"/>
  <c r="P90" i="33"/>
  <c r="O90" i="33"/>
  <c r="Y89" i="33"/>
  <c r="X89" i="33"/>
  <c r="W89" i="33"/>
  <c r="V89" i="33"/>
  <c r="U89" i="33"/>
  <c r="T89" i="33"/>
  <c r="S89" i="33"/>
  <c r="R89" i="33"/>
  <c r="Q89" i="33"/>
  <c r="P89" i="33"/>
  <c r="O89" i="33"/>
  <c r="I89" i="33"/>
  <c r="F89" i="33"/>
  <c r="X88" i="33"/>
  <c r="W88" i="33"/>
  <c r="V88" i="33"/>
  <c r="U88" i="33"/>
  <c r="T88" i="33"/>
  <c r="S88" i="33"/>
  <c r="R88" i="33"/>
  <c r="Q88" i="33"/>
  <c r="O88" i="33"/>
  <c r="K88" i="33"/>
  <c r="J88" i="33"/>
  <c r="I88" i="33"/>
  <c r="H88" i="33"/>
  <c r="G88" i="33"/>
  <c r="F88" i="33"/>
  <c r="E88" i="33"/>
  <c r="D88" i="33"/>
  <c r="B88" i="33"/>
  <c r="Y87" i="33"/>
  <c r="X87" i="33"/>
  <c r="W87" i="33"/>
  <c r="V87" i="33"/>
  <c r="U87" i="33"/>
  <c r="T87" i="33"/>
  <c r="S87" i="33"/>
  <c r="R87" i="33"/>
  <c r="Q87" i="33"/>
  <c r="P87" i="33"/>
  <c r="O87" i="33"/>
  <c r="L87" i="33"/>
  <c r="K87" i="33"/>
  <c r="J87" i="33"/>
  <c r="I87" i="33"/>
  <c r="H87" i="33"/>
  <c r="G87" i="33"/>
  <c r="F87" i="33"/>
  <c r="E87" i="33"/>
  <c r="D87" i="33"/>
  <c r="C87" i="33"/>
  <c r="B87" i="33"/>
  <c r="Y86" i="33"/>
  <c r="X86" i="33"/>
  <c r="W86" i="33"/>
  <c r="V86" i="33"/>
  <c r="U86" i="33"/>
  <c r="T86" i="33"/>
  <c r="S86" i="33"/>
  <c r="R86" i="33"/>
  <c r="Q86" i="33"/>
  <c r="P86" i="33"/>
  <c r="O86" i="33"/>
  <c r="L86" i="33"/>
  <c r="K86" i="33"/>
  <c r="J86" i="33"/>
  <c r="I86" i="33"/>
  <c r="H86" i="33"/>
  <c r="G86" i="33"/>
  <c r="F86" i="33"/>
  <c r="E86" i="33"/>
  <c r="D86" i="33"/>
  <c r="C86" i="33"/>
  <c r="B86" i="33"/>
  <c r="Y85" i="33"/>
  <c r="X85" i="33"/>
  <c r="W85" i="33"/>
  <c r="V85" i="33"/>
  <c r="U85" i="33"/>
  <c r="T85" i="33"/>
  <c r="S85" i="33"/>
  <c r="R85" i="33"/>
  <c r="Q85" i="33"/>
  <c r="P85" i="33"/>
  <c r="O85" i="33"/>
  <c r="L85" i="33"/>
  <c r="K85" i="33"/>
  <c r="J85" i="33"/>
  <c r="I85" i="33"/>
  <c r="H85" i="33"/>
  <c r="G85" i="33"/>
  <c r="F85" i="33"/>
  <c r="E85" i="33"/>
  <c r="D85" i="33"/>
  <c r="C85" i="33"/>
  <c r="B85" i="33"/>
  <c r="X84" i="33"/>
  <c r="W84" i="33"/>
  <c r="V84" i="33"/>
  <c r="U84" i="33"/>
  <c r="T84" i="33"/>
  <c r="S84" i="33"/>
  <c r="R84" i="33"/>
  <c r="Q84" i="33"/>
  <c r="O84" i="33"/>
  <c r="K84" i="33"/>
  <c r="J84" i="33"/>
  <c r="I84" i="33"/>
  <c r="H84" i="33"/>
  <c r="G84" i="33"/>
  <c r="F84" i="33"/>
  <c r="E84" i="33"/>
  <c r="D84" i="33"/>
  <c r="B84" i="33"/>
  <c r="Y83" i="33"/>
  <c r="X83" i="33"/>
  <c r="W83" i="33"/>
  <c r="V83" i="33"/>
  <c r="U83" i="33"/>
  <c r="T83" i="33"/>
  <c r="S83" i="33"/>
  <c r="R83" i="33"/>
  <c r="Q83" i="33"/>
  <c r="P83" i="33"/>
  <c r="O83" i="33"/>
  <c r="L83" i="33"/>
  <c r="K83" i="33"/>
  <c r="J83" i="33"/>
  <c r="I83" i="33"/>
  <c r="H83" i="33"/>
  <c r="G83" i="33"/>
  <c r="F83" i="33"/>
  <c r="E83" i="33"/>
  <c r="D83" i="33"/>
  <c r="C83" i="33"/>
  <c r="B83" i="33"/>
  <c r="Y82" i="33"/>
  <c r="X82" i="33"/>
  <c r="W82" i="33"/>
  <c r="V82" i="33"/>
  <c r="U82" i="33"/>
  <c r="T82" i="33"/>
  <c r="S82" i="33"/>
  <c r="R82" i="33"/>
  <c r="Q82" i="33"/>
  <c r="P82" i="33"/>
  <c r="O82" i="33"/>
  <c r="L82" i="33"/>
  <c r="K82" i="33"/>
  <c r="J82" i="33"/>
  <c r="I82" i="33"/>
  <c r="H82" i="33"/>
  <c r="G82" i="33"/>
  <c r="F82" i="33"/>
  <c r="E82" i="33"/>
  <c r="D82" i="33"/>
  <c r="C82" i="33"/>
  <c r="B82" i="33"/>
  <c r="Y81" i="33"/>
  <c r="X81" i="33"/>
  <c r="W81" i="33"/>
  <c r="V81" i="33"/>
  <c r="U81" i="33"/>
  <c r="T81" i="33"/>
  <c r="S81" i="33"/>
  <c r="R81" i="33"/>
  <c r="Q81" i="33"/>
  <c r="P81" i="33"/>
  <c r="O81" i="33"/>
  <c r="L81" i="33"/>
  <c r="K81" i="33"/>
  <c r="J81" i="33"/>
  <c r="I81" i="33"/>
  <c r="H81" i="33"/>
  <c r="G81" i="33"/>
  <c r="F81" i="33"/>
  <c r="E81" i="33"/>
  <c r="D81" i="33"/>
  <c r="C81" i="33"/>
  <c r="B81" i="33"/>
  <c r="X80" i="33"/>
  <c r="W80" i="33"/>
  <c r="V80" i="33"/>
  <c r="U80" i="33"/>
  <c r="T80" i="33"/>
  <c r="S80" i="33"/>
  <c r="R80" i="33"/>
  <c r="Q80" i="33"/>
  <c r="O80" i="33"/>
  <c r="K80" i="33"/>
  <c r="J80" i="33"/>
  <c r="I80" i="33"/>
  <c r="H80" i="33"/>
  <c r="G80" i="33"/>
  <c r="F80" i="33"/>
  <c r="E80" i="33"/>
  <c r="D80" i="33"/>
  <c r="B80" i="33"/>
  <c r="Y79" i="33"/>
  <c r="X79" i="33"/>
  <c r="W79" i="33"/>
  <c r="V79" i="33"/>
  <c r="U79" i="33"/>
  <c r="T79" i="33"/>
  <c r="S79" i="33"/>
  <c r="R79" i="33"/>
  <c r="Q79" i="33"/>
  <c r="P79" i="33"/>
  <c r="O79" i="33"/>
  <c r="L79" i="33"/>
  <c r="K79" i="33"/>
  <c r="J79" i="33"/>
  <c r="I79" i="33"/>
  <c r="H79" i="33"/>
  <c r="G79" i="33"/>
  <c r="F79" i="33"/>
  <c r="E79" i="33"/>
  <c r="D79" i="33"/>
  <c r="C79" i="33"/>
  <c r="B79" i="33"/>
  <c r="Y78" i="33"/>
  <c r="X78" i="33"/>
  <c r="W78" i="33"/>
  <c r="V78" i="33"/>
  <c r="U78" i="33"/>
  <c r="T78" i="33"/>
  <c r="S78" i="33"/>
  <c r="R78" i="33"/>
  <c r="Q78" i="33"/>
  <c r="P78" i="33"/>
  <c r="O78" i="33"/>
  <c r="L78" i="33"/>
  <c r="K78" i="33"/>
  <c r="J78" i="33"/>
  <c r="I78" i="33"/>
  <c r="H78" i="33"/>
  <c r="G78" i="33"/>
  <c r="F78" i="33"/>
  <c r="E78" i="33"/>
  <c r="D78" i="33"/>
  <c r="C78" i="33"/>
  <c r="B78" i="33"/>
  <c r="Y77" i="33"/>
  <c r="X77" i="33"/>
  <c r="W77" i="33"/>
  <c r="V77" i="33"/>
  <c r="U77" i="33"/>
  <c r="T77" i="33"/>
  <c r="S77" i="33"/>
  <c r="R77" i="33"/>
  <c r="Q77" i="33"/>
  <c r="P77" i="33"/>
  <c r="O77" i="33"/>
  <c r="L77" i="33"/>
  <c r="K77" i="33"/>
  <c r="J77" i="33"/>
  <c r="I77" i="33"/>
  <c r="H77" i="33"/>
  <c r="G77" i="33"/>
  <c r="F77" i="33"/>
  <c r="E77" i="33"/>
  <c r="D77" i="33"/>
  <c r="C77" i="33"/>
  <c r="K76" i="33"/>
  <c r="J76" i="33"/>
  <c r="I76" i="33"/>
  <c r="G76" i="33"/>
  <c r="F76" i="33"/>
  <c r="E76" i="33"/>
  <c r="E90" i="33" s="1"/>
  <c r="E91" i="33" s="1"/>
  <c r="D76" i="33"/>
  <c r="B76" i="33"/>
  <c r="L75" i="33"/>
  <c r="K75" i="33"/>
  <c r="J75" i="33"/>
  <c r="I75" i="33"/>
  <c r="G75" i="33"/>
  <c r="F75" i="33"/>
  <c r="E75" i="33"/>
  <c r="D75" i="33"/>
  <c r="C75" i="33"/>
  <c r="B75" i="33"/>
  <c r="L74" i="33"/>
  <c r="K74" i="33"/>
  <c r="J74" i="33"/>
  <c r="I74" i="33"/>
  <c r="H74" i="33"/>
  <c r="G74" i="33"/>
  <c r="F74" i="33"/>
  <c r="E74" i="33"/>
  <c r="D74" i="33"/>
  <c r="C74" i="33"/>
  <c r="B74" i="33"/>
  <c r="L73" i="33"/>
  <c r="K73" i="33"/>
  <c r="J73" i="33"/>
  <c r="I73" i="33"/>
  <c r="G73" i="33"/>
  <c r="F73" i="33"/>
  <c r="E73" i="33"/>
  <c r="D73" i="33"/>
  <c r="C73" i="33"/>
  <c r="B73" i="33"/>
  <c r="X72" i="33"/>
  <c r="X93" i="33" s="1"/>
  <c r="W72" i="33"/>
  <c r="W94" i="33" s="1"/>
  <c r="W95" i="33" s="1"/>
  <c r="V72" i="33"/>
  <c r="V94" i="33" s="1"/>
  <c r="V95" i="33" s="1"/>
  <c r="U72" i="33"/>
  <c r="U93" i="33" s="1"/>
  <c r="T72" i="33"/>
  <c r="T94" i="33" s="1"/>
  <c r="T95" i="33" s="1"/>
  <c r="S72" i="33"/>
  <c r="S94" i="33" s="1"/>
  <c r="S95" i="33" s="1"/>
  <c r="R72" i="33"/>
  <c r="R94" i="33" s="1"/>
  <c r="R95" i="33" s="1"/>
  <c r="Q72" i="33"/>
  <c r="Q94" i="33" s="1"/>
  <c r="Q95" i="33" s="1"/>
  <c r="O72" i="33"/>
  <c r="O93" i="33" s="1"/>
  <c r="K72" i="33"/>
  <c r="J72" i="33"/>
  <c r="I72" i="33"/>
  <c r="H72" i="33"/>
  <c r="G72" i="33"/>
  <c r="F72" i="33"/>
  <c r="E72" i="33"/>
  <c r="D72" i="33"/>
  <c r="B72" i="33"/>
  <c r="Y71" i="33"/>
  <c r="X71" i="33"/>
  <c r="W71" i="33"/>
  <c r="V71" i="33"/>
  <c r="U71" i="33"/>
  <c r="T71" i="33"/>
  <c r="S71" i="33"/>
  <c r="R71" i="33"/>
  <c r="Q71" i="33"/>
  <c r="P71" i="33"/>
  <c r="O71" i="33"/>
  <c r="L71" i="33"/>
  <c r="K71" i="33"/>
  <c r="J71" i="33"/>
  <c r="I71" i="33"/>
  <c r="H71" i="33"/>
  <c r="G71" i="33"/>
  <c r="F71" i="33"/>
  <c r="E71" i="33"/>
  <c r="D71" i="33"/>
  <c r="C71" i="33"/>
  <c r="B71" i="33"/>
  <c r="Y70" i="33"/>
  <c r="X70" i="33"/>
  <c r="W70" i="33"/>
  <c r="V70" i="33"/>
  <c r="U70" i="33"/>
  <c r="T70" i="33"/>
  <c r="S70" i="33"/>
  <c r="R70" i="33"/>
  <c r="Q70" i="33"/>
  <c r="P70" i="33"/>
  <c r="O70" i="33"/>
  <c r="L70" i="33"/>
  <c r="K70" i="33"/>
  <c r="J70" i="33"/>
  <c r="I70" i="33"/>
  <c r="H70" i="33"/>
  <c r="G70" i="33"/>
  <c r="F70" i="33"/>
  <c r="E70" i="33"/>
  <c r="D70" i="33"/>
  <c r="C70" i="33"/>
  <c r="B70" i="33"/>
  <c r="Y69" i="33"/>
  <c r="X69" i="33"/>
  <c r="W69" i="33"/>
  <c r="V69" i="33"/>
  <c r="U69" i="33"/>
  <c r="T69" i="33"/>
  <c r="S69" i="33"/>
  <c r="R69" i="33"/>
  <c r="Q69" i="33"/>
  <c r="P69" i="33"/>
  <c r="O69" i="33"/>
  <c r="L69" i="33"/>
  <c r="K69" i="33"/>
  <c r="J69" i="33"/>
  <c r="I69" i="33"/>
  <c r="H69" i="33"/>
  <c r="G69" i="33"/>
  <c r="F69" i="33"/>
  <c r="E69" i="33"/>
  <c r="D69" i="33"/>
  <c r="C69" i="33"/>
  <c r="B69" i="33"/>
  <c r="K68" i="33"/>
  <c r="K90" i="33" s="1"/>
  <c r="K91" i="33" s="1"/>
  <c r="J68" i="33"/>
  <c r="J90" i="33" s="1"/>
  <c r="J91" i="33" s="1"/>
  <c r="I68" i="33"/>
  <c r="I90" i="33" s="1"/>
  <c r="I91" i="33" s="1"/>
  <c r="H68" i="33"/>
  <c r="G68" i="33"/>
  <c r="G89" i="33" s="1"/>
  <c r="F68" i="33"/>
  <c r="F90" i="33" s="1"/>
  <c r="F91" i="33" s="1"/>
  <c r="E68" i="33"/>
  <c r="E89" i="33" s="1"/>
  <c r="D68" i="33"/>
  <c r="D90" i="33" s="1"/>
  <c r="D91" i="33" s="1"/>
  <c r="B68" i="33"/>
  <c r="B90" i="33" s="1"/>
  <c r="B91" i="33" s="1"/>
  <c r="L67" i="33"/>
  <c r="K67" i="33"/>
  <c r="J67" i="33"/>
  <c r="I67" i="33"/>
  <c r="H67" i="33"/>
  <c r="G67" i="33"/>
  <c r="F67" i="33"/>
  <c r="E67" i="33"/>
  <c r="D67" i="33"/>
  <c r="C67" i="33"/>
  <c r="B67" i="33"/>
  <c r="L66" i="33"/>
  <c r="K66" i="33"/>
  <c r="J66" i="33"/>
  <c r="I66" i="33"/>
  <c r="H66" i="33"/>
  <c r="G66" i="33"/>
  <c r="F66" i="33"/>
  <c r="E66" i="33"/>
  <c r="D66" i="33"/>
  <c r="C66" i="33"/>
  <c r="B66" i="33"/>
  <c r="L65" i="33"/>
  <c r="K65" i="33"/>
  <c r="J65" i="33"/>
  <c r="I65" i="33"/>
  <c r="H65" i="33"/>
  <c r="G65" i="33"/>
  <c r="F65" i="33"/>
  <c r="E65" i="33"/>
  <c r="D65" i="33"/>
  <c r="C65" i="33"/>
  <c r="B65" i="33"/>
  <c r="A65" i="33"/>
  <c r="T61" i="33"/>
  <c r="Q61" i="33"/>
  <c r="X60" i="33"/>
  <c r="W60" i="33"/>
  <c r="V60" i="33"/>
  <c r="U60" i="33"/>
  <c r="T60" i="33"/>
  <c r="S60" i="33"/>
  <c r="R60" i="33"/>
  <c r="Q60" i="33"/>
  <c r="O60" i="33"/>
  <c r="Y59" i="33"/>
  <c r="X59" i="33"/>
  <c r="W59" i="33"/>
  <c r="V59" i="33"/>
  <c r="U59" i="33"/>
  <c r="T59" i="33"/>
  <c r="S59" i="33"/>
  <c r="R59" i="33"/>
  <c r="Q59" i="33"/>
  <c r="P59" i="33"/>
  <c r="O59" i="33"/>
  <c r="Y58" i="33"/>
  <c r="X58" i="33"/>
  <c r="W58" i="33"/>
  <c r="V58" i="33"/>
  <c r="U58" i="33"/>
  <c r="T58" i="33"/>
  <c r="S58" i="33"/>
  <c r="R58" i="33"/>
  <c r="Q58" i="33"/>
  <c r="P58" i="33"/>
  <c r="O58" i="33"/>
  <c r="Y57" i="33"/>
  <c r="X57" i="33"/>
  <c r="W57" i="33"/>
  <c r="V57" i="33"/>
  <c r="U57" i="33"/>
  <c r="T57" i="33"/>
  <c r="S57" i="33"/>
  <c r="R57" i="33"/>
  <c r="Q57" i="33"/>
  <c r="P57" i="33"/>
  <c r="O57" i="33"/>
  <c r="X56" i="33"/>
  <c r="W56" i="33"/>
  <c r="V56" i="33"/>
  <c r="U56" i="33"/>
  <c r="T56" i="33"/>
  <c r="S56" i="33"/>
  <c r="R56" i="33"/>
  <c r="Q56" i="33"/>
  <c r="O56" i="33"/>
  <c r="K56" i="33"/>
  <c r="J56" i="33"/>
  <c r="I56" i="33"/>
  <c r="H56" i="33"/>
  <c r="G56" i="33"/>
  <c r="F56" i="33"/>
  <c r="E56" i="33"/>
  <c r="D56" i="33"/>
  <c r="B56" i="33"/>
  <c r="Y55" i="33"/>
  <c r="X55" i="33"/>
  <c r="W55" i="33"/>
  <c r="V55" i="33"/>
  <c r="U55" i="33"/>
  <c r="T55" i="33"/>
  <c r="S55" i="33"/>
  <c r="R55" i="33"/>
  <c r="Q55" i="33"/>
  <c r="P55" i="33"/>
  <c r="O55" i="33"/>
  <c r="L55" i="33"/>
  <c r="K55" i="33"/>
  <c r="J55" i="33"/>
  <c r="I55" i="33"/>
  <c r="H55" i="33"/>
  <c r="G55" i="33"/>
  <c r="F55" i="33"/>
  <c r="E55" i="33"/>
  <c r="D55" i="33"/>
  <c r="C55" i="33"/>
  <c r="B55" i="33"/>
  <c r="Y54" i="33"/>
  <c r="X54" i="33"/>
  <c r="W54" i="33"/>
  <c r="V54" i="33"/>
  <c r="U54" i="33"/>
  <c r="T54" i="33"/>
  <c r="S54" i="33"/>
  <c r="R54" i="33"/>
  <c r="Q54" i="33"/>
  <c r="P54" i="33"/>
  <c r="O54" i="33"/>
  <c r="L54" i="33"/>
  <c r="K54" i="33"/>
  <c r="J54" i="33"/>
  <c r="I54" i="33"/>
  <c r="H54" i="33"/>
  <c r="G54" i="33"/>
  <c r="F54" i="33"/>
  <c r="E54" i="33"/>
  <c r="D54" i="33"/>
  <c r="C54" i="33"/>
  <c r="B54" i="33"/>
  <c r="Y53" i="33"/>
  <c r="X53" i="33"/>
  <c r="W53" i="33"/>
  <c r="V53" i="33"/>
  <c r="U53" i="33"/>
  <c r="T53" i="33"/>
  <c r="S53" i="33"/>
  <c r="R53" i="33"/>
  <c r="Q53" i="33"/>
  <c r="P53" i="33"/>
  <c r="O53" i="33"/>
  <c r="L53" i="33"/>
  <c r="K53" i="33"/>
  <c r="J53" i="33"/>
  <c r="I53" i="33"/>
  <c r="H53" i="33"/>
  <c r="G53" i="33"/>
  <c r="F53" i="33"/>
  <c r="E53" i="33"/>
  <c r="D53" i="33"/>
  <c r="C53" i="33"/>
  <c r="B53" i="33"/>
  <c r="X52" i="33"/>
  <c r="W52" i="33"/>
  <c r="V52" i="33"/>
  <c r="U52" i="33"/>
  <c r="T52" i="33"/>
  <c r="S52" i="33"/>
  <c r="R52" i="33"/>
  <c r="Q52" i="33"/>
  <c r="O52" i="33"/>
  <c r="Y51" i="33"/>
  <c r="X51" i="33"/>
  <c r="W51" i="33"/>
  <c r="V51" i="33"/>
  <c r="U51" i="33"/>
  <c r="T51" i="33"/>
  <c r="S51" i="33"/>
  <c r="R51" i="33"/>
  <c r="Q51" i="33"/>
  <c r="P51" i="33"/>
  <c r="O51" i="33"/>
  <c r="L51" i="33"/>
  <c r="K51" i="33"/>
  <c r="J51" i="33"/>
  <c r="I51" i="33"/>
  <c r="H51" i="33"/>
  <c r="G51" i="33"/>
  <c r="F51" i="33"/>
  <c r="E51" i="33"/>
  <c r="D51" i="33"/>
  <c r="C51" i="33"/>
  <c r="B51" i="33"/>
  <c r="Y50" i="33"/>
  <c r="X50" i="33"/>
  <c r="W50" i="33"/>
  <c r="V50" i="33"/>
  <c r="U50" i="33"/>
  <c r="T50" i="33"/>
  <c r="S50" i="33"/>
  <c r="R50" i="33"/>
  <c r="Q50" i="33"/>
  <c r="P50" i="33"/>
  <c r="O50" i="33"/>
  <c r="L50" i="33"/>
  <c r="K50" i="33"/>
  <c r="J50" i="33"/>
  <c r="I50" i="33"/>
  <c r="H50" i="33"/>
  <c r="G50" i="33"/>
  <c r="F50" i="33"/>
  <c r="E50" i="33"/>
  <c r="D50" i="33"/>
  <c r="C50" i="33"/>
  <c r="B50" i="33"/>
  <c r="Y49" i="33"/>
  <c r="X49" i="33"/>
  <c r="W49" i="33"/>
  <c r="V49" i="33"/>
  <c r="U49" i="33"/>
  <c r="T49" i="33"/>
  <c r="S49" i="33"/>
  <c r="R49" i="33"/>
  <c r="Q49" i="33"/>
  <c r="P49" i="33"/>
  <c r="O49" i="33"/>
  <c r="L49" i="33"/>
  <c r="K49" i="33"/>
  <c r="J49" i="33"/>
  <c r="I49" i="33"/>
  <c r="H49" i="33"/>
  <c r="G49" i="33"/>
  <c r="F49" i="33"/>
  <c r="E49" i="33"/>
  <c r="D49" i="33"/>
  <c r="C49" i="33"/>
  <c r="B49" i="33"/>
  <c r="X48" i="33"/>
  <c r="W48" i="33"/>
  <c r="V48" i="33"/>
  <c r="U48" i="33"/>
  <c r="T48" i="33"/>
  <c r="S48" i="33"/>
  <c r="R48" i="33"/>
  <c r="Q48" i="33"/>
  <c r="O48" i="33"/>
  <c r="K48" i="33"/>
  <c r="J48" i="33"/>
  <c r="I48" i="33"/>
  <c r="H48" i="33"/>
  <c r="G48" i="33"/>
  <c r="F48" i="33"/>
  <c r="E48" i="33"/>
  <c r="D48" i="33"/>
  <c r="B48" i="33"/>
  <c r="Y47" i="33"/>
  <c r="X47" i="33"/>
  <c r="W47" i="33"/>
  <c r="V47" i="33"/>
  <c r="U47" i="33"/>
  <c r="T47" i="33"/>
  <c r="S47" i="33"/>
  <c r="R47" i="33"/>
  <c r="Q47" i="33"/>
  <c r="P47" i="33"/>
  <c r="O47" i="33"/>
  <c r="L47" i="33"/>
  <c r="K47" i="33"/>
  <c r="J47" i="33"/>
  <c r="I47" i="33"/>
  <c r="H47" i="33"/>
  <c r="G47" i="33"/>
  <c r="F47" i="33"/>
  <c r="E47" i="33"/>
  <c r="D47" i="33"/>
  <c r="C47" i="33"/>
  <c r="B47" i="33"/>
  <c r="Y46" i="33"/>
  <c r="X46" i="33"/>
  <c r="W46" i="33"/>
  <c r="V46" i="33"/>
  <c r="U46" i="33"/>
  <c r="T46" i="33"/>
  <c r="S46" i="33"/>
  <c r="R46" i="33"/>
  <c r="Q46" i="33"/>
  <c r="P46" i="33"/>
  <c r="O46" i="33"/>
  <c r="L46" i="33"/>
  <c r="K46" i="33"/>
  <c r="J46" i="33"/>
  <c r="I46" i="33"/>
  <c r="H46" i="33"/>
  <c r="G46" i="33"/>
  <c r="F46" i="33"/>
  <c r="E46" i="33"/>
  <c r="D46" i="33"/>
  <c r="C46" i="33"/>
  <c r="B46" i="33"/>
  <c r="Y45" i="33"/>
  <c r="X45" i="33"/>
  <c r="W45" i="33"/>
  <c r="V45" i="33"/>
  <c r="U45" i="33"/>
  <c r="T45" i="33"/>
  <c r="S45" i="33"/>
  <c r="R45" i="33"/>
  <c r="Q45" i="33"/>
  <c r="P45" i="33"/>
  <c r="O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X44" i="33"/>
  <c r="W44" i="33"/>
  <c r="V44" i="33"/>
  <c r="U44" i="33"/>
  <c r="T44" i="33"/>
  <c r="S44" i="33"/>
  <c r="R44" i="33"/>
  <c r="Q44" i="33"/>
  <c r="O44" i="33"/>
  <c r="K44" i="33"/>
  <c r="K57" i="33" s="1"/>
  <c r="J44" i="33"/>
  <c r="I44" i="33"/>
  <c r="H44" i="33"/>
  <c r="G44" i="33"/>
  <c r="F44" i="33"/>
  <c r="E44" i="33"/>
  <c r="D44" i="33"/>
  <c r="B44" i="33"/>
  <c r="Y43" i="33"/>
  <c r="X43" i="33"/>
  <c r="W43" i="33"/>
  <c r="V43" i="33"/>
  <c r="U43" i="33"/>
  <c r="T43" i="33"/>
  <c r="S43" i="33"/>
  <c r="R43" i="33"/>
  <c r="Q43" i="33"/>
  <c r="P43" i="33"/>
  <c r="O43" i="33"/>
  <c r="L43" i="33"/>
  <c r="K43" i="33"/>
  <c r="J43" i="33"/>
  <c r="I43" i="33"/>
  <c r="H43" i="33"/>
  <c r="G43" i="33"/>
  <c r="F43" i="33"/>
  <c r="E43" i="33"/>
  <c r="D43" i="33"/>
  <c r="C43" i="33"/>
  <c r="B43" i="33"/>
  <c r="Y42" i="33"/>
  <c r="X42" i="33"/>
  <c r="W42" i="33"/>
  <c r="V42" i="33"/>
  <c r="U42" i="33"/>
  <c r="T42" i="33"/>
  <c r="S42" i="33"/>
  <c r="R42" i="33"/>
  <c r="Q42" i="33"/>
  <c r="P42" i="33"/>
  <c r="O42" i="33"/>
  <c r="L42" i="33"/>
  <c r="K42" i="33"/>
  <c r="J42" i="33"/>
  <c r="I42" i="33"/>
  <c r="H42" i="33"/>
  <c r="G42" i="33"/>
  <c r="F42" i="33"/>
  <c r="E42" i="33"/>
  <c r="D42" i="33"/>
  <c r="C42" i="33"/>
  <c r="B42" i="33"/>
  <c r="Y41" i="33"/>
  <c r="X41" i="33"/>
  <c r="W41" i="33"/>
  <c r="V41" i="33"/>
  <c r="U41" i="33"/>
  <c r="T41" i="33"/>
  <c r="S41" i="33"/>
  <c r="R41" i="33"/>
  <c r="Q41" i="33"/>
  <c r="P41" i="33"/>
  <c r="O41" i="33"/>
  <c r="L41" i="33"/>
  <c r="K41" i="33"/>
  <c r="J41" i="33"/>
  <c r="I41" i="33"/>
  <c r="H41" i="33"/>
  <c r="G41" i="33"/>
  <c r="F41" i="33"/>
  <c r="E41" i="33"/>
  <c r="D41" i="33"/>
  <c r="C41" i="33"/>
  <c r="B41" i="33"/>
  <c r="A41" i="33"/>
  <c r="X40" i="33"/>
  <c r="X62" i="33" s="1"/>
  <c r="X63" i="33" s="1"/>
  <c r="W40" i="33"/>
  <c r="W62" i="33" s="1"/>
  <c r="W63" i="33" s="1"/>
  <c r="V40" i="33"/>
  <c r="V62" i="33" s="1"/>
  <c r="V63" i="33" s="1"/>
  <c r="U40" i="33"/>
  <c r="U62" i="33" s="1"/>
  <c r="U63" i="33" s="1"/>
  <c r="T40" i="33"/>
  <c r="T62" i="33" s="1"/>
  <c r="T63" i="33" s="1"/>
  <c r="S40" i="33"/>
  <c r="S61" i="33" s="1"/>
  <c r="R40" i="33"/>
  <c r="R62" i="33" s="1"/>
  <c r="R63" i="33" s="1"/>
  <c r="Q40" i="33"/>
  <c r="Q62" i="33" s="1"/>
  <c r="Q63" i="33" s="1"/>
  <c r="O40" i="33"/>
  <c r="O62" i="33" s="1"/>
  <c r="O63" i="33" s="1"/>
  <c r="B40" i="33"/>
  <c r="B57" i="33" s="1"/>
  <c r="Y39" i="33"/>
  <c r="X39" i="33"/>
  <c r="W39" i="33"/>
  <c r="V39" i="33"/>
  <c r="U39" i="33"/>
  <c r="T39" i="33"/>
  <c r="S39" i="33"/>
  <c r="R39" i="33"/>
  <c r="Q39" i="33"/>
  <c r="P39" i="33"/>
  <c r="O39" i="33"/>
  <c r="L39" i="33"/>
  <c r="K39" i="33"/>
  <c r="J39" i="33"/>
  <c r="I39" i="33"/>
  <c r="H39" i="33"/>
  <c r="G39" i="33"/>
  <c r="F39" i="33"/>
  <c r="E39" i="33"/>
  <c r="D39" i="33"/>
  <c r="C39" i="33"/>
  <c r="B39" i="33"/>
  <c r="Y38" i="33"/>
  <c r="X38" i="33"/>
  <c r="W38" i="33"/>
  <c r="V38" i="33"/>
  <c r="U38" i="33"/>
  <c r="T38" i="33"/>
  <c r="S38" i="33"/>
  <c r="R38" i="33"/>
  <c r="Q38" i="33"/>
  <c r="P38" i="33"/>
  <c r="O38" i="33"/>
  <c r="L38" i="33"/>
  <c r="K38" i="33"/>
  <c r="J38" i="33"/>
  <c r="I38" i="33"/>
  <c r="H38" i="33"/>
  <c r="G38" i="33"/>
  <c r="F38" i="33"/>
  <c r="F40" i="33" s="1"/>
  <c r="E38" i="33"/>
  <c r="D38" i="33"/>
  <c r="C38" i="33"/>
  <c r="B38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L37" i="33"/>
  <c r="K37" i="33"/>
  <c r="J37" i="33"/>
  <c r="J40" i="33" s="1"/>
  <c r="I37" i="33"/>
  <c r="I40" i="33" s="1"/>
  <c r="H37" i="33"/>
  <c r="H40" i="33" s="1"/>
  <c r="G37" i="33"/>
  <c r="G40" i="33" s="1"/>
  <c r="F37" i="33"/>
  <c r="E37" i="33"/>
  <c r="E40" i="33" s="1"/>
  <c r="D37" i="33"/>
  <c r="D40" i="33" s="1"/>
  <c r="C37" i="33"/>
  <c r="B37" i="33"/>
  <c r="A37" i="33"/>
  <c r="X28" i="33"/>
  <c r="W28" i="33"/>
  <c r="V28" i="33"/>
  <c r="U28" i="33"/>
  <c r="T28" i="33"/>
  <c r="S28" i="33"/>
  <c r="R28" i="33"/>
  <c r="Q28" i="33"/>
  <c r="O28" i="33"/>
  <c r="K28" i="33"/>
  <c r="J28" i="33"/>
  <c r="I28" i="33"/>
  <c r="H28" i="33"/>
  <c r="G28" i="33"/>
  <c r="F28" i="33"/>
  <c r="E28" i="33"/>
  <c r="D28" i="33"/>
  <c r="B28" i="33"/>
  <c r="Y27" i="33"/>
  <c r="X27" i="33"/>
  <c r="W27" i="33"/>
  <c r="V27" i="33"/>
  <c r="U27" i="33"/>
  <c r="T27" i="33"/>
  <c r="S27" i="33"/>
  <c r="R27" i="33"/>
  <c r="Q27" i="33"/>
  <c r="P27" i="33"/>
  <c r="O27" i="33"/>
  <c r="L27" i="33"/>
  <c r="K27" i="33"/>
  <c r="J27" i="33"/>
  <c r="I27" i="33"/>
  <c r="H27" i="33"/>
  <c r="G27" i="33"/>
  <c r="F27" i="33"/>
  <c r="E27" i="33"/>
  <c r="D27" i="33"/>
  <c r="C27" i="33"/>
  <c r="B27" i="33"/>
  <c r="Y26" i="33"/>
  <c r="X26" i="33"/>
  <c r="W26" i="33"/>
  <c r="V26" i="33"/>
  <c r="U26" i="33"/>
  <c r="T26" i="33"/>
  <c r="S26" i="33"/>
  <c r="R26" i="33"/>
  <c r="Q26" i="33"/>
  <c r="P26" i="33"/>
  <c r="O26" i="33"/>
  <c r="L26" i="33"/>
  <c r="K26" i="33"/>
  <c r="J26" i="33"/>
  <c r="I26" i="33"/>
  <c r="H26" i="33"/>
  <c r="G26" i="33"/>
  <c r="F26" i="33"/>
  <c r="E26" i="33"/>
  <c r="D26" i="33"/>
  <c r="C26" i="33"/>
  <c r="B26" i="33"/>
  <c r="Y25" i="33"/>
  <c r="X25" i="33"/>
  <c r="W25" i="33"/>
  <c r="V25" i="33"/>
  <c r="U25" i="33"/>
  <c r="T25" i="33"/>
  <c r="S25" i="33"/>
  <c r="R25" i="33"/>
  <c r="Q25" i="33"/>
  <c r="P25" i="33"/>
  <c r="O25" i="33"/>
  <c r="L25" i="33"/>
  <c r="K25" i="33"/>
  <c r="J25" i="33"/>
  <c r="I25" i="33"/>
  <c r="H25" i="33"/>
  <c r="G25" i="33"/>
  <c r="F25" i="33"/>
  <c r="E25" i="33"/>
  <c r="D25" i="33"/>
  <c r="C25" i="33"/>
  <c r="B25" i="33"/>
  <c r="X24" i="33"/>
  <c r="W24" i="33"/>
  <c r="V24" i="33"/>
  <c r="U24" i="33"/>
  <c r="T24" i="33"/>
  <c r="S24" i="33"/>
  <c r="R24" i="33"/>
  <c r="Q24" i="33"/>
  <c r="O24" i="33"/>
  <c r="K24" i="33"/>
  <c r="K30" i="33" s="1"/>
  <c r="K31" i="33" s="1"/>
  <c r="J24" i="33"/>
  <c r="I24" i="33"/>
  <c r="H24" i="33"/>
  <c r="G24" i="33"/>
  <c r="F24" i="33"/>
  <c r="E24" i="33"/>
  <c r="D24" i="33"/>
  <c r="B24" i="33"/>
  <c r="Y23" i="33"/>
  <c r="X23" i="33"/>
  <c r="W23" i="33"/>
  <c r="V23" i="33"/>
  <c r="U23" i="33"/>
  <c r="T23" i="33"/>
  <c r="S23" i="33"/>
  <c r="R23" i="33"/>
  <c r="Q23" i="33"/>
  <c r="P23" i="33"/>
  <c r="O23" i="33"/>
  <c r="L23" i="33"/>
  <c r="K23" i="33"/>
  <c r="J23" i="33"/>
  <c r="I23" i="33"/>
  <c r="H23" i="33"/>
  <c r="G23" i="33"/>
  <c r="F23" i="33"/>
  <c r="E23" i="33"/>
  <c r="D23" i="33"/>
  <c r="C23" i="33"/>
  <c r="B23" i="33"/>
  <c r="Y22" i="33"/>
  <c r="X22" i="33"/>
  <c r="W22" i="33"/>
  <c r="V22" i="33"/>
  <c r="U22" i="33"/>
  <c r="T22" i="33"/>
  <c r="S22" i="33"/>
  <c r="R22" i="33"/>
  <c r="Q22" i="33"/>
  <c r="P22" i="33"/>
  <c r="O22" i="33"/>
  <c r="L22" i="33"/>
  <c r="K22" i="33"/>
  <c r="J22" i="33"/>
  <c r="I22" i="33"/>
  <c r="H22" i="33"/>
  <c r="G22" i="33"/>
  <c r="F22" i="33"/>
  <c r="E22" i="33"/>
  <c r="D22" i="33"/>
  <c r="C22" i="33"/>
  <c r="B22" i="33"/>
  <c r="Y21" i="33"/>
  <c r="X21" i="33"/>
  <c r="W21" i="33"/>
  <c r="V21" i="33"/>
  <c r="U21" i="33"/>
  <c r="T21" i="33"/>
  <c r="S21" i="33"/>
  <c r="R21" i="33"/>
  <c r="Q21" i="33"/>
  <c r="P21" i="33"/>
  <c r="O21" i="33"/>
  <c r="L21" i="33"/>
  <c r="K21" i="33"/>
  <c r="J21" i="33"/>
  <c r="I21" i="33"/>
  <c r="H21" i="33"/>
  <c r="G21" i="33"/>
  <c r="F21" i="33"/>
  <c r="E21" i="33"/>
  <c r="D21" i="33"/>
  <c r="C21" i="33"/>
  <c r="B21" i="33"/>
  <c r="A21" i="33"/>
  <c r="X20" i="33"/>
  <c r="W20" i="33"/>
  <c r="V20" i="33"/>
  <c r="U20" i="33"/>
  <c r="T20" i="33"/>
  <c r="S20" i="33"/>
  <c r="R20" i="33"/>
  <c r="Q20" i="33"/>
  <c r="O20" i="33"/>
  <c r="K20" i="33"/>
  <c r="J20" i="33"/>
  <c r="I20" i="33"/>
  <c r="H20" i="33"/>
  <c r="G20" i="33"/>
  <c r="F20" i="33"/>
  <c r="E20" i="33"/>
  <c r="D20" i="33"/>
  <c r="B20" i="33"/>
  <c r="Y19" i="33"/>
  <c r="X19" i="33"/>
  <c r="W19" i="33"/>
  <c r="V19" i="33"/>
  <c r="U19" i="33"/>
  <c r="T19" i="33"/>
  <c r="S19" i="33"/>
  <c r="R19" i="33"/>
  <c r="Q19" i="33"/>
  <c r="P19" i="33"/>
  <c r="O19" i="33"/>
  <c r="L19" i="33"/>
  <c r="K19" i="33"/>
  <c r="J19" i="33"/>
  <c r="I19" i="33"/>
  <c r="H19" i="33"/>
  <c r="G19" i="33"/>
  <c r="F19" i="33"/>
  <c r="E19" i="33"/>
  <c r="D19" i="33"/>
  <c r="C19" i="33"/>
  <c r="B19" i="33"/>
  <c r="Y18" i="33"/>
  <c r="X18" i="33"/>
  <c r="W18" i="33"/>
  <c r="V18" i="33"/>
  <c r="U18" i="33"/>
  <c r="T18" i="33"/>
  <c r="S18" i="33"/>
  <c r="R18" i="33"/>
  <c r="Q18" i="33"/>
  <c r="P18" i="33"/>
  <c r="O18" i="33"/>
  <c r="L18" i="33"/>
  <c r="K18" i="33"/>
  <c r="J18" i="33"/>
  <c r="I18" i="33"/>
  <c r="H18" i="33"/>
  <c r="G18" i="33"/>
  <c r="F18" i="33"/>
  <c r="E18" i="33"/>
  <c r="D18" i="33"/>
  <c r="C18" i="33"/>
  <c r="B18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L17" i="33"/>
  <c r="K17" i="33"/>
  <c r="J17" i="33"/>
  <c r="I17" i="33"/>
  <c r="H17" i="33"/>
  <c r="G17" i="33"/>
  <c r="F17" i="33"/>
  <c r="E17" i="33"/>
  <c r="D17" i="33"/>
  <c r="C17" i="33"/>
  <c r="B17" i="33"/>
  <c r="A17" i="33"/>
  <c r="X16" i="33"/>
  <c r="W16" i="33"/>
  <c r="V16" i="33"/>
  <c r="U16" i="33"/>
  <c r="T16" i="33"/>
  <c r="S16" i="33"/>
  <c r="R16" i="33"/>
  <c r="Q16" i="33"/>
  <c r="O16" i="33"/>
  <c r="K16" i="33"/>
  <c r="K29" i="33" s="1"/>
  <c r="J16" i="33"/>
  <c r="I16" i="33"/>
  <c r="H16" i="33"/>
  <c r="G16" i="33"/>
  <c r="F16" i="33"/>
  <c r="E16" i="33"/>
  <c r="D16" i="33"/>
  <c r="B16" i="33"/>
  <c r="Y15" i="33"/>
  <c r="X15" i="33"/>
  <c r="W15" i="33"/>
  <c r="V15" i="33"/>
  <c r="U15" i="33"/>
  <c r="S15" i="33"/>
  <c r="R15" i="33"/>
  <c r="Q15" i="33"/>
  <c r="P15" i="33"/>
  <c r="O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L13" i="33"/>
  <c r="K13" i="33"/>
  <c r="J13" i="33"/>
  <c r="I13" i="33"/>
  <c r="H13" i="33"/>
  <c r="G13" i="33"/>
  <c r="F13" i="33"/>
  <c r="E13" i="33"/>
  <c r="D13" i="33"/>
  <c r="C13" i="33"/>
  <c r="B13" i="33"/>
  <c r="A13" i="33"/>
  <c r="J12" i="33"/>
  <c r="Y11" i="33"/>
  <c r="X11" i="33"/>
  <c r="W11" i="33"/>
  <c r="V11" i="33"/>
  <c r="U11" i="33"/>
  <c r="T11" i="33"/>
  <c r="S11" i="33"/>
  <c r="R11" i="33"/>
  <c r="Q11" i="33"/>
  <c r="P11" i="33"/>
  <c r="O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W12" i="33" s="1"/>
  <c r="V10" i="33"/>
  <c r="U10" i="33"/>
  <c r="T10" i="33"/>
  <c r="S10" i="33"/>
  <c r="R10" i="33"/>
  <c r="R12" i="33" s="1"/>
  <c r="Q10" i="33"/>
  <c r="P10" i="33"/>
  <c r="O10" i="33"/>
  <c r="L10" i="33"/>
  <c r="K10" i="33"/>
  <c r="J10" i="33"/>
  <c r="I10" i="33"/>
  <c r="H10" i="33"/>
  <c r="G10" i="33"/>
  <c r="F10" i="33"/>
  <c r="E10" i="33"/>
  <c r="E12" i="33" s="1"/>
  <c r="D10" i="33"/>
  <c r="C10" i="33"/>
  <c r="B10" i="33"/>
  <c r="Y9" i="33"/>
  <c r="X9" i="33"/>
  <c r="X12" i="33" s="1"/>
  <c r="W9" i="33"/>
  <c r="V9" i="33"/>
  <c r="V12" i="33" s="1"/>
  <c r="U9" i="33"/>
  <c r="U12" i="33" s="1"/>
  <c r="T9" i="33"/>
  <c r="T12" i="33" s="1"/>
  <c r="S9" i="33"/>
  <c r="S12" i="33" s="1"/>
  <c r="R9" i="33"/>
  <c r="Q9" i="33"/>
  <c r="Q12" i="33" s="1"/>
  <c r="P9" i="33"/>
  <c r="O9" i="33"/>
  <c r="O12" i="33" s="1"/>
  <c r="N9" i="33"/>
  <c r="L9" i="33"/>
  <c r="K9" i="33"/>
  <c r="J9" i="33"/>
  <c r="I9" i="33"/>
  <c r="I12" i="33" s="1"/>
  <c r="H9" i="33"/>
  <c r="H12" i="33" s="1"/>
  <c r="G9" i="33"/>
  <c r="G12" i="33" s="1"/>
  <c r="F9" i="33"/>
  <c r="F12" i="33" s="1"/>
  <c r="E9" i="33"/>
  <c r="D9" i="33"/>
  <c r="D12" i="33" s="1"/>
  <c r="C9" i="33"/>
  <c r="B9" i="33"/>
  <c r="B12" i="33" s="1"/>
  <c r="A9" i="33"/>
  <c r="G8" i="33"/>
  <c r="Y7" i="33"/>
  <c r="X7" i="33"/>
  <c r="W7" i="33"/>
  <c r="V7" i="33"/>
  <c r="U7" i="33"/>
  <c r="T7" i="33"/>
  <c r="S7" i="33"/>
  <c r="R7" i="33"/>
  <c r="Q7" i="33"/>
  <c r="P7" i="33"/>
  <c r="O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W8" i="33" s="1"/>
  <c r="V6" i="33"/>
  <c r="U6" i="33"/>
  <c r="T6" i="33"/>
  <c r="T8" i="33" s="1"/>
  <c r="S6" i="33"/>
  <c r="R6" i="33"/>
  <c r="Q6" i="33"/>
  <c r="P6" i="33"/>
  <c r="O6" i="33"/>
  <c r="L6" i="33"/>
  <c r="K6" i="33"/>
  <c r="J6" i="33"/>
  <c r="J8" i="33" s="1"/>
  <c r="I6" i="33"/>
  <c r="H6" i="33"/>
  <c r="G6" i="33"/>
  <c r="F6" i="33"/>
  <c r="E6" i="33"/>
  <c r="D6" i="33"/>
  <c r="C6" i="33"/>
  <c r="B6" i="33"/>
  <c r="Y5" i="33"/>
  <c r="X5" i="33"/>
  <c r="X8" i="33" s="1"/>
  <c r="W5" i="33"/>
  <c r="V5" i="33"/>
  <c r="V8" i="33" s="1"/>
  <c r="U5" i="33"/>
  <c r="U8" i="33" s="1"/>
  <c r="T5" i="33"/>
  <c r="S5" i="33"/>
  <c r="S8" i="33" s="1"/>
  <c r="R5" i="33"/>
  <c r="R8" i="33" s="1"/>
  <c r="Q5" i="33"/>
  <c r="Q8" i="33" s="1"/>
  <c r="P5" i="33"/>
  <c r="O5" i="33"/>
  <c r="O8" i="33" s="1"/>
  <c r="N5" i="33"/>
  <c r="L5" i="33"/>
  <c r="K5" i="33"/>
  <c r="J5" i="33"/>
  <c r="I5" i="33"/>
  <c r="I8" i="33" s="1"/>
  <c r="H5" i="33"/>
  <c r="H8" i="33" s="1"/>
  <c r="G5" i="33"/>
  <c r="F5" i="33"/>
  <c r="F8" i="33" s="1"/>
  <c r="E5" i="33"/>
  <c r="E8" i="33" s="1"/>
  <c r="D5" i="33"/>
  <c r="D8" i="33" s="1"/>
  <c r="C5" i="33"/>
  <c r="B5" i="33"/>
  <c r="B8" i="33" s="1"/>
  <c r="A5" i="33"/>
  <c r="O121" i="15"/>
  <c r="Q121" i="15"/>
  <c r="R121" i="15"/>
  <c r="W121" i="15"/>
  <c r="Y121" i="15"/>
  <c r="O122" i="15"/>
  <c r="T122" i="15"/>
  <c r="V122" i="15"/>
  <c r="W122" i="15"/>
  <c r="Q123" i="15"/>
  <c r="S123" i="15"/>
  <c r="T123" i="15"/>
  <c r="Y123" i="15"/>
  <c r="K88" i="15"/>
  <c r="O26" i="32"/>
  <c r="P26" i="32"/>
  <c r="P121" i="15" s="1"/>
  <c r="Q26" i="32"/>
  <c r="R26" i="32"/>
  <c r="S26" i="32"/>
  <c r="T26" i="32"/>
  <c r="T121" i="15" s="1"/>
  <c r="U26" i="32"/>
  <c r="U121" i="15" s="1"/>
  <c r="V26" i="32"/>
  <c r="V29" i="32" s="1"/>
  <c r="V124" i="15" s="1"/>
  <c r="W26" i="32"/>
  <c r="X26" i="32"/>
  <c r="X121" i="15" s="1"/>
  <c r="Y26" i="32"/>
  <c r="O27" i="32"/>
  <c r="P27" i="32"/>
  <c r="P122" i="15" s="1"/>
  <c r="Q27" i="32"/>
  <c r="Q122" i="15" s="1"/>
  <c r="R27" i="32"/>
  <c r="R122" i="15" s="1"/>
  <c r="S27" i="32"/>
  <c r="S122" i="15" s="1"/>
  <c r="T27" i="32"/>
  <c r="U27" i="32"/>
  <c r="U122" i="15" s="1"/>
  <c r="V27" i="32"/>
  <c r="W27" i="32"/>
  <c r="W30" i="32" s="1"/>
  <c r="W31" i="32" s="1"/>
  <c r="X27" i="32"/>
  <c r="X29" i="32" s="1"/>
  <c r="X124" i="15" s="1"/>
  <c r="Y27" i="32"/>
  <c r="Y122" i="15" s="1"/>
  <c r="O28" i="32"/>
  <c r="O123" i="15" s="1"/>
  <c r="P28" i="32"/>
  <c r="P123" i="15" s="1"/>
  <c r="Q28" i="32"/>
  <c r="R28" i="32"/>
  <c r="R123" i="15" s="1"/>
  <c r="S28" i="32"/>
  <c r="T28" i="32"/>
  <c r="T30" i="32" s="1"/>
  <c r="T31" i="32" s="1"/>
  <c r="U28" i="32"/>
  <c r="U30" i="32" s="1"/>
  <c r="U31" i="32" s="1"/>
  <c r="V28" i="32"/>
  <c r="V123" i="15" s="1"/>
  <c r="W28" i="32"/>
  <c r="W123" i="15" s="1"/>
  <c r="X28" i="32"/>
  <c r="X123" i="15" s="1"/>
  <c r="Y28" i="32"/>
  <c r="Q29" i="32"/>
  <c r="Q124" i="15" s="1"/>
  <c r="B5" i="32"/>
  <c r="B85" i="15" s="1"/>
  <c r="C5" i="32"/>
  <c r="C85" i="15" s="1"/>
  <c r="D5" i="32"/>
  <c r="D9" i="32" s="1"/>
  <c r="D10" i="32" s="1"/>
  <c r="E5" i="32"/>
  <c r="E85" i="15" s="1"/>
  <c r="F5" i="32"/>
  <c r="F85" i="15" s="1"/>
  <c r="G5" i="32"/>
  <c r="G8" i="32" s="1"/>
  <c r="G88" i="15" s="1"/>
  <c r="H5" i="32"/>
  <c r="I5" i="32"/>
  <c r="I9" i="32" s="1"/>
  <c r="I10" i="32" s="1"/>
  <c r="J5" i="32"/>
  <c r="J85" i="15" s="1"/>
  <c r="K5" i="32"/>
  <c r="K85" i="15" s="1"/>
  <c r="L5" i="32"/>
  <c r="L85" i="15" s="1"/>
  <c r="B6" i="32"/>
  <c r="B86" i="15" s="1"/>
  <c r="C6" i="32"/>
  <c r="C86" i="15" s="1"/>
  <c r="D6" i="32"/>
  <c r="D86" i="15" s="1"/>
  <c r="E6" i="32"/>
  <c r="F6" i="32"/>
  <c r="F9" i="32" s="1"/>
  <c r="F10" i="32" s="1"/>
  <c r="G6" i="32"/>
  <c r="G86" i="15" s="1"/>
  <c r="H6" i="32"/>
  <c r="H86" i="15" s="1"/>
  <c r="I6" i="32"/>
  <c r="I86" i="15" s="1"/>
  <c r="J6" i="32"/>
  <c r="J86" i="15" s="1"/>
  <c r="K6" i="32"/>
  <c r="K86" i="15" s="1"/>
  <c r="L6" i="32"/>
  <c r="L86" i="15" s="1"/>
  <c r="B7" i="32"/>
  <c r="C7" i="32"/>
  <c r="C87" i="15" s="1"/>
  <c r="D7" i="32"/>
  <c r="D87" i="15" s="1"/>
  <c r="E7" i="32"/>
  <c r="E87" i="15" s="1"/>
  <c r="F7" i="32"/>
  <c r="F87" i="15" s="1"/>
  <c r="G7" i="32"/>
  <c r="G87" i="15" s="1"/>
  <c r="H7" i="32"/>
  <c r="H87" i="15" s="1"/>
  <c r="I7" i="32"/>
  <c r="I87" i="15" s="1"/>
  <c r="J7" i="32"/>
  <c r="J9" i="32" s="1"/>
  <c r="J10" i="32" s="1"/>
  <c r="K7" i="32"/>
  <c r="K87" i="15" s="1"/>
  <c r="L7" i="32"/>
  <c r="L87" i="15" s="1"/>
  <c r="X31" i="32"/>
  <c r="O30" i="32"/>
  <c r="O31" i="32" s="1"/>
  <c r="X21" i="32"/>
  <c r="U20" i="32"/>
  <c r="U21" i="32" s="1"/>
  <c r="S20" i="32"/>
  <c r="S21" i="32" s="1"/>
  <c r="Q20" i="32"/>
  <c r="Q21" i="32" s="1"/>
  <c r="X19" i="32"/>
  <c r="W20" i="32"/>
  <c r="W21" i="32" s="1"/>
  <c r="V20" i="32"/>
  <c r="V21" i="32" s="1"/>
  <c r="U19" i="32"/>
  <c r="T19" i="32"/>
  <c r="S19" i="32"/>
  <c r="R20" i="32"/>
  <c r="R21" i="32" s="1"/>
  <c r="Q19" i="32"/>
  <c r="O20" i="32"/>
  <c r="O21" i="32" s="1"/>
  <c r="X10" i="32"/>
  <c r="K10" i="32"/>
  <c r="W9" i="32"/>
  <c r="W10" i="32" s="1"/>
  <c r="V9" i="32"/>
  <c r="V10" i="32" s="1"/>
  <c r="U9" i="32"/>
  <c r="U10" i="32" s="1"/>
  <c r="T9" i="32"/>
  <c r="T10" i="32" s="1"/>
  <c r="S9" i="32"/>
  <c r="S10" i="32" s="1"/>
  <c r="R9" i="32"/>
  <c r="R10" i="32" s="1"/>
  <c r="Q9" i="32"/>
  <c r="Q10" i="32" s="1"/>
  <c r="O9" i="32"/>
  <c r="O10" i="32" s="1"/>
  <c r="X8" i="32"/>
  <c r="W8" i="32"/>
  <c r="V8" i="32"/>
  <c r="U8" i="32"/>
  <c r="T8" i="32"/>
  <c r="S8" i="32"/>
  <c r="R8" i="32"/>
  <c r="Q8" i="32"/>
  <c r="O8" i="32"/>
  <c r="U117" i="15"/>
  <c r="O118" i="15"/>
  <c r="Y118" i="15"/>
  <c r="D81" i="15"/>
  <c r="G81" i="15"/>
  <c r="D82" i="15"/>
  <c r="I82" i="15"/>
  <c r="K84" i="15"/>
  <c r="O26" i="31"/>
  <c r="O117" i="15" s="1"/>
  <c r="P26" i="31"/>
  <c r="P117" i="15" s="1"/>
  <c r="Q26" i="31"/>
  <c r="Q117" i="15" s="1"/>
  <c r="R26" i="31"/>
  <c r="R117" i="15" s="1"/>
  <c r="S26" i="31"/>
  <c r="S117" i="15" s="1"/>
  <c r="T26" i="31"/>
  <c r="T117" i="15" s="1"/>
  <c r="U26" i="31"/>
  <c r="V26" i="31"/>
  <c r="W26" i="31"/>
  <c r="W117" i="15" s="1"/>
  <c r="X26" i="31"/>
  <c r="X117" i="15" s="1"/>
  <c r="Y26" i="31"/>
  <c r="Y117" i="15" s="1"/>
  <c r="O27" i="31"/>
  <c r="P27" i="31"/>
  <c r="P118" i="15" s="1"/>
  <c r="Q27" i="31"/>
  <c r="Q118" i="15" s="1"/>
  <c r="R27" i="31"/>
  <c r="S27" i="31"/>
  <c r="T27" i="31"/>
  <c r="T118" i="15" s="1"/>
  <c r="U27" i="31"/>
  <c r="U118" i="15" s="1"/>
  <c r="V27" i="31"/>
  <c r="V118" i="15" s="1"/>
  <c r="W27" i="31"/>
  <c r="W118" i="15" s="1"/>
  <c r="X27" i="31"/>
  <c r="X118" i="15" s="1"/>
  <c r="Y27" i="31"/>
  <c r="O28" i="31"/>
  <c r="O119" i="15" s="1"/>
  <c r="P28" i="31"/>
  <c r="P119" i="15" s="1"/>
  <c r="Q28" i="31"/>
  <c r="Q119" i="15" s="1"/>
  <c r="R28" i="31"/>
  <c r="R119" i="15" s="1"/>
  <c r="S28" i="31"/>
  <c r="S119" i="15" s="1"/>
  <c r="T28" i="31"/>
  <c r="T119" i="15" s="1"/>
  <c r="U28" i="31"/>
  <c r="U119" i="15" s="1"/>
  <c r="V28" i="31"/>
  <c r="V119" i="15" s="1"/>
  <c r="W28" i="31"/>
  <c r="X28" i="31"/>
  <c r="X119" i="15" s="1"/>
  <c r="Y28" i="31"/>
  <c r="Y119" i="15" s="1"/>
  <c r="B5" i="31"/>
  <c r="B81" i="15" s="1"/>
  <c r="C5" i="31"/>
  <c r="C81" i="15" s="1"/>
  <c r="D5" i="31"/>
  <c r="E5" i="31"/>
  <c r="E81" i="15" s="1"/>
  <c r="F5" i="31"/>
  <c r="F81" i="15" s="1"/>
  <c r="G5" i="31"/>
  <c r="H5" i="31"/>
  <c r="I5" i="31"/>
  <c r="J5" i="31"/>
  <c r="J81" i="15" s="1"/>
  <c r="K5" i="31"/>
  <c r="K81" i="15" s="1"/>
  <c r="L5" i="31"/>
  <c r="L81" i="15" s="1"/>
  <c r="B6" i="31"/>
  <c r="B82" i="15" s="1"/>
  <c r="C6" i="31"/>
  <c r="D6" i="31"/>
  <c r="D9" i="31" s="1"/>
  <c r="D10" i="31" s="1"/>
  <c r="E6" i="31"/>
  <c r="F6" i="31"/>
  <c r="G6" i="31"/>
  <c r="G82" i="15" s="1"/>
  <c r="H6" i="31"/>
  <c r="H82" i="15" s="1"/>
  <c r="I6" i="31"/>
  <c r="J6" i="31"/>
  <c r="J82" i="15" s="1"/>
  <c r="K6" i="31"/>
  <c r="K82" i="15" s="1"/>
  <c r="L6" i="31"/>
  <c r="L82" i="15" s="1"/>
  <c r="B7" i="31"/>
  <c r="B83" i="15" s="1"/>
  <c r="C7" i="31"/>
  <c r="C83" i="15" s="1"/>
  <c r="D7" i="31"/>
  <c r="D83" i="15" s="1"/>
  <c r="E7" i="31"/>
  <c r="E83" i="15" s="1"/>
  <c r="F7" i="31"/>
  <c r="F83" i="15" s="1"/>
  <c r="G7" i="31"/>
  <c r="H7" i="31"/>
  <c r="H83" i="15" s="1"/>
  <c r="I7" i="31"/>
  <c r="I83" i="15" s="1"/>
  <c r="J7" i="31"/>
  <c r="K7" i="31"/>
  <c r="K83" i="15" s="1"/>
  <c r="L7" i="31"/>
  <c r="L83" i="15" s="1"/>
  <c r="O16" i="31"/>
  <c r="P16" i="31"/>
  <c r="Q16" i="31"/>
  <c r="R16" i="31"/>
  <c r="S16" i="31"/>
  <c r="T16" i="31"/>
  <c r="T19" i="31" s="1"/>
  <c r="U16" i="31"/>
  <c r="V16" i="31"/>
  <c r="W16" i="31"/>
  <c r="W20" i="31" s="1"/>
  <c r="W21" i="31" s="1"/>
  <c r="X16" i="31"/>
  <c r="Y16" i="31"/>
  <c r="O17" i="31"/>
  <c r="P17" i="31"/>
  <c r="Q17" i="31"/>
  <c r="R17" i="31"/>
  <c r="S17" i="31"/>
  <c r="T17" i="31"/>
  <c r="U17" i="31"/>
  <c r="V17" i="31"/>
  <c r="W17" i="31"/>
  <c r="X17" i="31"/>
  <c r="X19" i="31" s="1"/>
  <c r="Y17" i="31"/>
  <c r="O18" i="31"/>
  <c r="P18" i="31"/>
  <c r="Q18" i="31"/>
  <c r="R18" i="31"/>
  <c r="S18" i="31"/>
  <c r="T18" i="31"/>
  <c r="U18" i="31"/>
  <c r="V18" i="31"/>
  <c r="V19" i="31" s="1"/>
  <c r="W18" i="31"/>
  <c r="X18" i="31"/>
  <c r="Y18" i="31"/>
  <c r="X31" i="31"/>
  <c r="X21" i="31"/>
  <c r="T20" i="31"/>
  <c r="T21" i="31" s="1"/>
  <c r="X10" i="31"/>
  <c r="V10" i="31"/>
  <c r="S10" i="31"/>
  <c r="O10" i="31"/>
  <c r="K10" i="31"/>
  <c r="W9" i="31"/>
  <c r="W10" i="31" s="1"/>
  <c r="V9" i="31"/>
  <c r="U9" i="31"/>
  <c r="U10" i="31" s="1"/>
  <c r="T9" i="31"/>
  <c r="T10" i="31" s="1"/>
  <c r="S9" i="31"/>
  <c r="R9" i="31"/>
  <c r="R10" i="31" s="1"/>
  <c r="Q9" i="31"/>
  <c r="Q10" i="31" s="1"/>
  <c r="O9" i="31"/>
  <c r="X8" i="31"/>
  <c r="W8" i="31"/>
  <c r="V8" i="31"/>
  <c r="U8" i="31"/>
  <c r="T8" i="31"/>
  <c r="S8" i="31"/>
  <c r="R8" i="31"/>
  <c r="Q8" i="31"/>
  <c r="O8" i="31"/>
  <c r="D8" i="31"/>
  <c r="D84" i="15" s="1"/>
  <c r="R114" i="15"/>
  <c r="Y114" i="15"/>
  <c r="K80" i="15"/>
  <c r="P26" i="30"/>
  <c r="P113" i="15" s="1"/>
  <c r="Q26" i="30"/>
  <c r="Q113" i="15" s="1"/>
  <c r="R26" i="30"/>
  <c r="R113" i="15" s="1"/>
  <c r="S26" i="30"/>
  <c r="T26" i="30"/>
  <c r="U26" i="30"/>
  <c r="U113" i="15" s="1"/>
  <c r="V26" i="30"/>
  <c r="W26" i="30"/>
  <c r="W113" i="15" s="1"/>
  <c r="X26" i="30"/>
  <c r="X113" i="15" s="1"/>
  <c r="Y26" i="30"/>
  <c r="Y113" i="15" s="1"/>
  <c r="O27" i="30"/>
  <c r="O114" i="15" s="1"/>
  <c r="P27" i="30"/>
  <c r="Q27" i="30"/>
  <c r="Q114" i="15" s="1"/>
  <c r="R27" i="30"/>
  <c r="S27" i="30"/>
  <c r="T27" i="30"/>
  <c r="T114" i="15" s="1"/>
  <c r="U27" i="30"/>
  <c r="U114" i="15" s="1"/>
  <c r="V27" i="30"/>
  <c r="V114" i="15" s="1"/>
  <c r="W27" i="30"/>
  <c r="W114" i="15" s="1"/>
  <c r="X27" i="30"/>
  <c r="Y27" i="30"/>
  <c r="O28" i="30"/>
  <c r="O115" i="15" s="1"/>
  <c r="P28" i="30"/>
  <c r="P115" i="15" s="1"/>
  <c r="Q28" i="30"/>
  <c r="Q115" i="15" s="1"/>
  <c r="R28" i="30"/>
  <c r="R115" i="15" s="1"/>
  <c r="S28" i="30"/>
  <c r="S115" i="15" s="1"/>
  <c r="T28" i="30"/>
  <c r="T115" i="15" s="1"/>
  <c r="U28" i="30"/>
  <c r="U115" i="15" s="1"/>
  <c r="V28" i="30"/>
  <c r="V115" i="15" s="1"/>
  <c r="W28" i="30"/>
  <c r="X28" i="30"/>
  <c r="X115" i="15" s="1"/>
  <c r="Y28" i="30"/>
  <c r="Y115" i="15" s="1"/>
  <c r="C5" i="30"/>
  <c r="C77" i="15" s="1"/>
  <c r="D5" i="30"/>
  <c r="D77" i="15" s="1"/>
  <c r="E5" i="30"/>
  <c r="E77" i="15" s="1"/>
  <c r="F5" i="30"/>
  <c r="F77" i="15" s="1"/>
  <c r="G5" i="30"/>
  <c r="H5" i="30"/>
  <c r="I5" i="30"/>
  <c r="J5" i="30"/>
  <c r="J77" i="15" s="1"/>
  <c r="K5" i="30"/>
  <c r="K77" i="15" s="1"/>
  <c r="L5" i="30"/>
  <c r="L77" i="15" s="1"/>
  <c r="B6" i="30"/>
  <c r="B78" i="15" s="1"/>
  <c r="C6" i="30"/>
  <c r="C78" i="15" s="1"/>
  <c r="D6" i="30"/>
  <c r="E6" i="30"/>
  <c r="F6" i="30"/>
  <c r="G6" i="30"/>
  <c r="G78" i="15" s="1"/>
  <c r="H6" i="30"/>
  <c r="H78" i="15" s="1"/>
  <c r="I6" i="30"/>
  <c r="I78" i="15" s="1"/>
  <c r="J6" i="30"/>
  <c r="J78" i="15" s="1"/>
  <c r="K6" i="30"/>
  <c r="K78" i="15" s="1"/>
  <c r="L6" i="30"/>
  <c r="L78" i="15" s="1"/>
  <c r="B7" i="30"/>
  <c r="B79" i="15" s="1"/>
  <c r="C7" i="30"/>
  <c r="C79" i="15" s="1"/>
  <c r="D7" i="30"/>
  <c r="D79" i="15" s="1"/>
  <c r="E7" i="30"/>
  <c r="E79" i="15" s="1"/>
  <c r="F7" i="30"/>
  <c r="F79" i="15" s="1"/>
  <c r="G7" i="30"/>
  <c r="G79" i="15" s="1"/>
  <c r="H7" i="30"/>
  <c r="H79" i="15" s="1"/>
  <c r="I7" i="30"/>
  <c r="I79" i="15" s="1"/>
  <c r="J7" i="30"/>
  <c r="K7" i="30"/>
  <c r="K79" i="15" s="1"/>
  <c r="L7" i="30"/>
  <c r="L79" i="15" s="1"/>
  <c r="K76" i="15"/>
  <c r="V110" i="15"/>
  <c r="O5" i="29"/>
  <c r="O57" i="15" s="1"/>
  <c r="P5" i="29"/>
  <c r="P57" i="15" s="1"/>
  <c r="Q5" i="29"/>
  <c r="Q57" i="15" s="1"/>
  <c r="R5" i="29"/>
  <c r="S5" i="29"/>
  <c r="S57" i="15" s="1"/>
  <c r="T5" i="29"/>
  <c r="U5" i="29"/>
  <c r="U57" i="15" s="1"/>
  <c r="V5" i="29"/>
  <c r="V57" i="15" s="1"/>
  <c r="W5" i="29"/>
  <c r="W57" i="15" s="1"/>
  <c r="X5" i="29"/>
  <c r="X57" i="15" s="1"/>
  <c r="Y5" i="29"/>
  <c r="Y57" i="15" s="1"/>
  <c r="O6" i="29"/>
  <c r="P6" i="29"/>
  <c r="P58" i="15" s="1"/>
  <c r="Q6" i="29"/>
  <c r="R6" i="29"/>
  <c r="R58" i="15" s="1"/>
  <c r="S6" i="29"/>
  <c r="S58" i="15" s="1"/>
  <c r="T6" i="29"/>
  <c r="T58" i="15" s="1"/>
  <c r="U6" i="29"/>
  <c r="U58" i="15" s="1"/>
  <c r="V6" i="29"/>
  <c r="V58" i="15" s="1"/>
  <c r="W6" i="29"/>
  <c r="W58" i="15" s="1"/>
  <c r="X6" i="29"/>
  <c r="Y6" i="29"/>
  <c r="Y58" i="15" s="1"/>
  <c r="O7" i="29"/>
  <c r="O59" i="15" s="1"/>
  <c r="P7" i="29"/>
  <c r="P59" i="15" s="1"/>
  <c r="Q7" i="29"/>
  <c r="Q59" i="15" s="1"/>
  <c r="R7" i="29"/>
  <c r="R59" i="15" s="1"/>
  <c r="S7" i="29"/>
  <c r="S59" i="15" s="1"/>
  <c r="T7" i="29"/>
  <c r="T59" i="15" s="1"/>
  <c r="U7" i="29"/>
  <c r="U59" i="15" s="1"/>
  <c r="V7" i="29"/>
  <c r="V59" i="15" s="1"/>
  <c r="W7" i="29"/>
  <c r="W59" i="15" s="1"/>
  <c r="X7" i="29"/>
  <c r="X59" i="15" s="1"/>
  <c r="Y7" i="29"/>
  <c r="Y59" i="15" s="1"/>
  <c r="O16" i="29"/>
  <c r="O89" i="15" s="1"/>
  <c r="P16" i="29"/>
  <c r="P89" i="15" s="1"/>
  <c r="Q16" i="29"/>
  <c r="Q89" i="15" s="1"/>
  <c r="R16" i="29"/>
  <c r="S16" i="29"/>
  <c r="T16" i="29"/>
  <c r="T89" i="15" s="1"/>
  <c r="U16" i="29"/>
  <c r="U89" i="15" s="1"/>
  <c r="V16" i="29"/>
  <c r="V89" i="15" s="1"/>
  <c r="W16" i="29"/>
  <c r="W89" i="15" s="1"/>
  <c r="X16" i="29"/>
  <c r="X89" i="15" s="1"/>
  <c r="Y16" i="29"/>
  <c r="Y89" i="15" s="1"/>
  <c r="O17" i="29"/>
  <c r="P17" i="29"/>
  <c r="P90" i="15" s="1"/>
  <c r="Q17" i="29"/>
  <c r="Q90" i="15" s="1"/>
  <c r="R17" i="29"/>
  <c r="R90" i="15" s="1"/>
  <c r="S17" i="29"/>
  <c r="S90" i="15" s="1"/>
  <c r="T17" i="29"/>
  <c r="T90" i="15" s="1"/>
  <c r="U17" i="29"/>
  <c r="U90" i="15" s="1"/>
  <c r="V17" i="29"/>
  <c r="W17" i="29"/>
  <c r="X17" i="29"/>
  <c r="Y17" i="29"/>
  <c r="Y90" i="15" s="1"/>
  <c r="O18" i="29"/>
  <c r="O91" i="15" s="1"/>
  <c r="P18" i="29"/>
  <c r="P91" i="15" s="1"/>
  <c r="Q18" i="29"/>
  <c r="Q91" i="15" s="1"/>
  <c r="R18" i="29"/>
  <c r="R91" i="15" s="1"/>
  <c r="S18" i="29"/>
  <c r="S91" i="15" s="1"/>
  <c r="T18" i="29"/>
  <c r="U18" i="29"/>
  <c r="U91" i="15" s="1"/>
  <c r="V18" i="29"/>
  <c r="V91" i="15" s="1"/>
  <c r="W18" i="29"/>
  <c r="W91" i="15" s="1"/>
  <c r="X18" i="29"/>
  <c r="X91" i="15" s="1"/>
  <c r="Y18" i="29"/>
  <c r="Y91" i="15" s="1"/>
  <c r="O26" i="29"/>
  <c r="O109" i="15" s="1"/>
  <c r="P26" i="29"/>
  <c r="P109" i="15" s="1"/>
  <c r="Q26" i="29"/>
  <c r="Q109" i="15" s="1"/>
  <c r="R26" i="29"/>
  <c r="R109" i="15" s="1"/>
  <c r="S26" i="29"/>
  <c r="S109" i="15" s="1"/>
  <c r="T26" i="29"/>
  <c r="T109" i="15" s="1"/>
  <c r="U26" i="29"/>
  <c r="U109" i="15" s="1"/>
  <c r="V26" i="29"/>
  <c r="W26" i="29"/>
  <c r="W109" i="15" s="1"/>
  <c r="X26" i="29"/>
  <c r="X109" i="15" s="1"/>
  <c r="Y26" i="29"/>
  <c r="Y109" i="15" s="1"/>
  <c r="O27" i="29"/>
  <c r="O110" i="15" s="1"/>
  <c r="P27" i="29"/>
  <c r="Q27" i="29"/>
  <c r="Q110" i="15" s="1"/>
  <c r="R27" i="29"/>
  <c r="R110" i="15" s="1"/>
  <c r="S27" i="29"/>
  <c r="S110" i="15" s="1"/>
  <c r="T27" i="29"/>
  <c r="T110" i="15" s="1"/>
  <c r="U27" i="29"/>
  <c r="U110" i="15" s="1"/>
  <c r="V27" i="29"/>
  <c r="W27" i="29"/>
  <c r="W110" i="15" s="1"/>
  <c r="X27" i="29"/>
  <c r="X110" i="15" s="1"/>
  <c r="Y27" i="29"/>
  <c r="Y110" i="15" s="1"/>
  <c r="O28" i="29"/>
  <c r="O111" i="15" s="1"/>
  <c r="P28" i="29"/>
  <c r="P111" i="15" s="1"/>
  <c r="Q28" i="29"/>
  <c r="R28" i="29"/>
  <c r="R111" i="15" s="1"/>
  <c r="S28" i="29"/>
  <c r="S111" i="15" s="1"/>
  <c r="T28" i="29"/>
  <c r="T111" i="15" s="1"/>
  <c r="U28" i="29"/>
  <c r="U111" i="15" s="1"/>
  <c r="V28" i="29"/>
  <c r="V111" i="15" s="1"/>
  <c r="W28" i="29"/>
  <c r="W111" i="15" s="1"/>
  <c r="X28" i="29"/>
  <c r="X111" i="15" s="1"/>
  <c r="Y28" i="29"/>
  <c r="Y111" i="15" s="1"/>
  <c r="B5" i="29"/>
  <c r="B73" i="15" s="1"/>
  <c r="C5" i="29"/>
  <c r="C73" i="15" s="1"/>
  <c r="D5" i="29"/>
  <c r="D73" i="15" s="1"/>
  <c r="E5" i="29"/>
  <c r="E73" i="15" s="1"/>
  <c r="F5" i="29"/>
  <c r="G5" i="29"/>
  <c r="G73" i="15" s="1"/>
  <c r="H73" i="15"/>
  <c r="I5" i="29"/>
  <c r="J5" i="29"/>
  <c r="J73" i="15" s="1"/>
  <c r="K5" i="29"/>
  <c r="K73" i="15" s="1"/>
  <c r="L5" i="29"/>
  <c r="L73" i="15" s="1"/>
  <c r="B6" i="29"/>
  <c r="B74" i="15" s="1"/>
  <c r="C6" i="29"/>
  <c r="D6" i="29"/>
  <c r="D8" i="29" s="1"/>
  <c r="D76" i="15" s="1"/>
  <c r="E6" i="29"/>
  <c r="F6" i="29"/>
  <c r="F74" i="15" s="1"/>
  <c r="G6" i="29"/>
  <c r="G74" i="15" s="1"/>
  <c r="H6" i="29"/>
  <c r="H74" i="15" s="1"/>
  <c r="I6" i="29"/>
  <c r="I74" i="15" s="1"/>
  <c r="J6" i="29"/>
  <c r="K6" i="29"/>
  <c r="K74" i="15" s="1"/>
  <c r="L6" i="29"/>
  <c r="L74" i="15" s="1"/>
  <c r="B7" i="29"/>
  <c r="B75" i="15" s="1"/>
  <c r="C7" i="29"/>
  <c r="C75" i="15" s="1"/>
  <c r="D7" i="29"/>
  <c r="D75" i="15" s="1"/>
  <c r="E7" i="29"/>
  <c r="E75" i="15" s="1"/>
  <c r="F7" i="29"/>
  <c r="F75" i="15" s="1"/>
  <c r="G7" i="29"/>
  <c r="G75" i="15" s="1"/>
  <c r="I7" i="29"/>
  <c r="I75" i="15" s="1"/>
  <c r="J7" i="29"/>
  <c r="J8" i="29" s="1"/>
  <c r="J76" i="15" s="1"/>
  <c r="K7" i="29"/>
  <c r="K75" i="15" s="1"/>
  <c r="L7" i="29"/>
  <c r="L75" i="15" s="1"/>
  <c r="X31" i="30"/>
  <c r="R29" i="30"/>
  <c r="R116" i="15" s="1"/>
  <c r="X21" i="30"/>
  <c r="W20" i="30"/>
  <c r="W21" i="30" s="1"/>
  <c r="V20" i="30"/>
  <c r="V21" i="30" s="1"/>
  <c r="U20" i="30"/>
  <c r="U21" i="30" s="1"/>
  <c r="T20" i="30"/>
  <c r="T21" i="30" s="1"/>
  <c r="S20" i="30"/>
  <c r="S21" i="30" s="1"/>
  <c r="R20" i="30"/>
  <c r="R21" i="30" s="1"/>
  <c r="Q20" i="30"/>
  <c r="Q21" i="30" s="1"/>
  <c r="O20" i="30"/>
  <c r="O21" i="30" s="1"/>
  <c r="X19" i="30"/>
  <c r="W19" i="30"/>
  <c r="V19" i="30"/>
  <c r="U19" i="30"/>
  <c r="T19" i="30"/>
  <c r="S19" i="30"/>
  <c r="R19" i="30"/>
  <c r="Q19" i="30"/>
  <c r="O19" i="30"/>
  <c r="X10" i="30"/>
  <c r="V10" i="30"/>
  <c r="K10" i="30"/>
  <c r="W9" i="30"/>
  <c r="W10" i="30" s="1"/>
  <c r="V9" i="30"/>
  <c r="U9" i="30"/>
  <c r="U10" i="30" s="1"/>
  <c r="T9" i="30"/>
  <c r="T10" i="30" s="1"/>
  <c r="S9" i="30"/>
  <c r="S10" i="30" s="1"/>
  <c r="R9" i="30"/>
  <c r="R10" i="30" s="1"/>
  <c r="Q9" i="30"/>
  <c r="Q10" i="30" s="1"/>
  <c r="O9" i="30"/>
  <c r="O10" i="30" s="1"/>
  <c r="X8" i="30"/>
  <c r="W8" i="30"/>
  <c r="V8" i="30"/>
  <c r="U8" i="30"/>
  <c r="T8" i="30"/>
  <c r="S8" i="30"/>
  <c r="R8" i="30"/>
  <c r="Q8" i="30"/>
  <c r="O8" i="30"/>
  <c r="X31" i="29"/>
  <c r="X21" i="29"/>
  <c r="X10" i="29"/>
  <c r="K10" i="29"/>
  <c r="X80" i="27"/>
  <c r="X72" i="27"/>
  <c r="K72" i="27"/>
  <c r="K68" i="27"/>
  <c r="K90" i="27" s="1"/>
  <c r="K91" i="27" s="1"/>
  <c r="A65" i="27"/>
  <c r="K56" i="27"/>
  <c r="K58" i="27" s="1"/>
  <c r="K59" i="27" s="1"/>
  <c r="X48" i="27"/>
  <c r="K48" i="27"/>
  <c r="A45" i="27"/>
  <c r="X44" i="27"/>
  <c r="K44" i="27"/>
  <c r="K57" i="27" s="1"/>
  <c r="A41" i="27"/>
  <c r="X40" i="27"/>
  <c r="N37" i="27"/>
  <c r="A37" i="27"/>
  <c r="K28" i="27"/>
  <c r="K24" i="27"/>
  <c r="K30" i="27" s="1"/>
  <c r="K31" i="27" s="1"/>
  <c r="A21" i="27"/>
  <c r="K20" i="27"/>
  <c r="N17" i="27"/>
  <c r="A17" i="27"/>
  <c r="K16" i="27"/>
  <c r="K29" i="27" s="1"/>
  <c r="N13" i="27"/>
  <c r="A13" i="27"/>
  <c r="N9" i="27"/>
  <c r="A9" i="27"/>
  <c r="N5" i="27"/>
  <c r="A5" i="27"/>
  <c r="K72" i="15"/>
  <c r="O16" i="26"/>
  <c r="P16" i="26"/>
  <c r="P85" i="27" s="1"/>
  <c r="Q16" i="26"/>
  <c r="R16" i="26"/>
  <c r="S16" i="26"/>
  <c r="T16" i="26"/>
  <c r="T85" i="27" s="1"/>
  <c r="U16" i="26"/>
  <c r="U85" i="27" s="1"/>
  <c r="V16" i="26"/>
  <c r="W16" i="26"/>
  <c r="X16" i="26"/>
  <c r="X85" i="27" s="1"/>
  <c r="Y16" i="26"/>
  <c r="O17" i="26"/>
  <c r="P17" i="26"/>
  <c r="P86" i="15" s="1"/>
  <c r="Q17" i="26"/>
  <c r="Q86" i="27" s="1"/>
  <c r="R17" i="26"/>
  <c r="R86" i="27" s="1"/>
  <c r="S17" i="26"/>
  <c r="T17" i="26"/>
  <c r="U17" i="26"/>
  <c r="U86" i="27" s="1"/>
  <c r="V17" i="26"/>
  <c r="W17" i="26"/>
  <c r="X17" i="26"/>
  <c r="X86" i="15" s="1"/>
  <c r="Y17" i="26"/>
  <c r="Y86" i="27" s="1"/>
  <c r="O18" i="26"/>
  <c r="O87" i="27" s="1"/>
  <c r="P18" i="26"/>
  <c r="Q18" i="26"/>
  <c r="R18" i="26"/>
  <c r="R87" i="27" s="1"/>
  <c r="S18" i="26"/>
  <c r="T18" i="26"/>
  <c r="U18" i="26"/>
  <c r="V18" i="26"/>
  <c r="V87" i="27" s="1"/>
  <c r="W18" i="26"/>
  <c r="W87" i="27" s="1"/>
  <c r="X18" i="26"/>
  <c r="Y18" i="26"/>
  <c r="O5" i="26"/>
  <c r="P5" i="26"/>
  <c r="Q5" i="26"/>
  <c r="R5" i="26"/>
  <c r="S5" i="26"/>
  <c r="S53" i="27" s="1"/>
  <c r="T5" i="26"/>
  <c r="U5" i="26"/>
  <c r="V5" i="26"/>
  <c r="V53" i="27" s="1"/>
  <c r="W5" i="26"/>
  <c r="X5" i="26"/>
  <c r="Y5" i="26"/>
  <c r="Y53" i="15" s="1"/>
  <c r="O6" i="26"/>
  <c r="P6" i="26"/>
  <c r="P54" i="27" s="1"/>
  <c r="Q6" i="26"/>
  <c r="R6" i="26"/>
  <c r="S6" i="26"/>
  <c r="S54" i="27" s="1"/>
  <c r="T6" i="26"/>
  <c r="U6" i="26"/>
  <c r="V6" i="26"/>
  <c r="W6" i="26"/>
  <c r="X6" i="26"/>
  <c r="X54" i="27" s="1"/>
  <c r="Y6" i="26"/>
  <c r="O7" i="26"/>
  <c r="P7" i="26"/>
  <c r="P55" i="27" s="1"/>
  <c r="Q7" i="26"/>
  <c r="R7" i="26"/>
  <c r="S7" i="26"/>
  <c r="T7" i="26"/>
  <c r="U7" i="26"/>
  <c r="U55" i="27" s="1"/>
  <c r="V7" i="26"/>
  <c r="W7" i="26"/>
  <c r="X7" i="26"/>
  <c r="X55" i="27" s="1"/>
  <c r="Y7" i="26"/>
  <c r="O26" i="26"/>
  <c r="P26" i="26"/>
  <c r="Q26" i="26"/>
  <c r="Q109" i="27" s="1"/>
  <c r="R26" i="26"/>
  <c r="S26" i="26"/>
  <c r="T26" i="26"/>
  <c r="U26" i="26"/>
  <c r="U109" i="27" s="1"/>
  <c r="V26" i="26"/>
  <c r="V105" i="15" s="1"/>
  <c r="W26" i="26"/>
  <c r="X26" i="26"/>
  <c r="Y26" i="26"/>
  <c r="Y109" i="27" s="1"/>
  <c r="O27" i="26"/>
  <c r="P27" i="26"/>
  <c r="P106" i="15" s="1"/>
  <c r="Q27" i="26"/>
  <c r="Q106" i="15" s="1"/>
  <c r="R27" i="26"/>
  <c r="R110" i="27" s="1"/>
  <c r="S27" i="26"/>
  <c r="S110" i="27" s="1"/>
  <c r="T27" i="26"/>
  <c r="U27" i="26"/>
  <c r="V27" i="26"/>
  <c r="V110" i="27" s="1"/>
  <c r="W27" i="26"/>
  <c r="X27" i="26"/>
  <c r="X106" i="15" s="1"/>
  <c r="Y27" i="26"/>
  <c r="O28" i="26"/>
  <c r="O111" i="27" s="1"/>
  <c r="P28" i="26"/>
  <c r="P111" i="27" s="1"/>
  <c r="Q28" i="26"/>
  <c r="R28" i="26"/>
  <c r="S28" i="26"/>
  <c r="S111" i="27" s="1"/>
  <c r="T28" i="26"/>
  <c r="U28" i="26"/>
  <c r="V28" i="26"/>
  <c r="W28" i="26"/>
  <c r="W111" i="27" s="1"/>
  <c r="X28" i="26"/>
  <c r="X111" i="27" s="1"/>
  <c r="Y28" i="26"/>
  <c r="B5" i="26"/>
  <c r="C5" i="26"/>
  <c r="C69" i="27" s="1"/>
  <c r="D5" i="26"/>
  <c r="D69" i="27" s="1"/>
  <c r="E5" i="26"/>
  <c r="E69" i="15" s="1"/>
  <c r="F5" i="26"/>
  <c r="G5" i="26"/>
  <c r="G69" i="27" s="1"/>
  <c r="H5" i="26"/>
  <c r="I5" i="26"/>
  <c r="J5" i="26"/>
  <c r="K5" i="26"/>
  <c r="K69" i="27" s="1"/>
  <c r="L5" i="26"/>
  <c r="L69" i="27" s="1"/>
  <c r="B6" i="26"/>
  <c r="C6" i="26"/>
  <c r="D6" i="26"/>
  <c r="E6" i="26"/>
  <c r="E70" i="27" s="1"/>
  <c r="F6" i="26"/>
  <c r="G6" i="26"/>
  <c r="H6" i="26"/>
  <c r="H70" i="27" s="1"/>
  <c r="I6" i="26"/>
  <c r="I70" i="27" s="1"/>
  <c r="J6" i="26"/>
  <c r="K6" i="26"/>
  <c r="L6" i="26"/>
  <c r="L70" i="27" s="1"/>
  <c r="B7" i="26"/>
  <c r="B71" i="27" s="1"/>
  <c r="C7" i="26"/>
  <c r="D7" i="26"/>
  <c r="E7" i="26"/>
  <c r="E71" i="27" s="1"/>
  <c r="F7" i="26"/>
  <c r="F71" i="27" s="1"/>
  <c r="G7" i="26"/>
  <c r="H7" i="26"/>
  <c r="I7" i="26"/>
  <c r="I71" i="27" s="1"/>
  <c r="J7" i="26"/>
  <c r="J71" i="27" s="1"/>
  <c r="K7" i="26"/>
  <c r="L7" i="26"/>
  <c r="K68" i="15"/>
  <c r="K89" i="15" s="1"/>
  <c r="A65" i="15"/>
  <c r="B5" i="25"/>
  <c r="C5" i="25"/>
  <c r="C65" i="27" s="1"/>
  <c r="D5" i="25"/>
  <c r="E5" i="25"/>
  <c r="F5" i="25"/>
  <c r="G5" i="25"/>
  <c r="G65" i="15" s="1"/>
  <c r="H5" i="25"/>
  <c r="H65" i="27" s="1"/>
  <c r="I5" i="25"/>
  <c r="J5" i="25"/>
  <c r="J65" i="27" s="1"/>
  <c r="K5" i="25"/>
  <c r="L5" i="25"/>
  <c r="B6" i="25"/>
  <c r="C6" i="25"/>
  <c r="D6" i="25"/>
  <c r="E6" i="25"/>
  <c r="F6" i="25"/>
  <c r="F66" i="27" s="1"/>
  <c r="G6" i="25"/>
  <c r="H6" i="25"/>
  <c r="H66" i="27" s="1"/>
  <c r="I6" i="25"/>
  <c r="J6" i="25"/>
  <c r="J66" i="15" s="1"/>
  <c r="K6" i="25"/>
  <c r="L6" i="25"/>
  <c r="L66" i="15" s="1"/>
  <c r="B7" i="25"/>
  <c r="C7" i="25"/>
  <c r="D7" i="25"/>
  <c r="E7" i="25"/>
  <c r="F7" i="25"/>
  <c r="G7" i="25"/>
  <c r="G67" i="15" s="1"/>
  <c r="H7" i="25"/>
  <c r="I7" i="25"/>
  <c r="J7" i="25"/>
  <c r="K7" i="25"/>
  <c r="L7" i="25"/>
  <c r="O5" i="25"/>
  <c r="P5" i="25"/>
  <c r="Q5" i="25"/>
  <c r="R5" i="25"/>
  <c r="S5" i="25"/>
  <c r="T5" i="25"/>
  <c r="U5" i="25"/>
  <c r="V5" i="25"/>
  <c r="W5" i="25"/>
  <c r="X5" i="25"/>
  <c r="Y5" i="25"/>
  <c r="O6" i="25"/>
  <c r="P6" i="25"/>
  <c r="P102" i="15" s="1"/>
  <c r="Q6" i="25"/>
  <c r="R6" i="25"/>
  <c r="R102" i="15" s="1"/>
  <c r="S6" i="25"/>
  <c r="T6" i="25"/>
  <c r="U6" i="25"/>
  <c r="V6" i="25"/>
  <c r="W6" i="25"/>
  <c r="X6" i="25"/>
  <c r="X106" i="27" s="1"/>
  <c r="Y6" i="25"/>
  <c r="O7" i="25"/>
  <c r="P7" i="25"/>
  <c r="Q7" i="25"/>
  <c r="R7" i="25"/>
  <c r="S7" i="25"/>
  <c r="T7" i="25"/>
  <c r="U7" i="25"/>
  <c r="V7" i="25"/>
  <c r="W7" i="25"/>
  <c r="X7" i="25"/>
  <c r="X103" i="15" s="1"/>
  <c r="Y7" i="25"/>
  <c r="X21" i="26"/>
  <c r="X10" i="26"/>
  <c r="X31" i="26"/>
  <c r="K10" i="26"/>
  <c r="K90" i="15"/>
  <c r="K91" i="15" s="1"/>
  <c r="X10" i="25"/>
  <c r="K10" i="25"/>
  <c r="X72" i="24"/>
  <c r="X64" i="24"/>
  <c r="K56" i="24"/>
  <c r="X48" i="24"/>
  <c r="K48" i="24"/>
  <c r="A45" i="24"/>
  <c r="X44" i="24"/>
  <c r="K44" i="24"/>
  <c r="K58" i="24" s="1"/>
  <c r="K59" i="24" s="1"/>
  <c r="A41" i="24"/>
  <c r="X40" i="24"/>
  <c r="N37" i="24"/>
  <c r="A37" i="24"/>
  <c r="K28" i="24"/>
  <c r="K24" i="24"/>
  <c r="A21" i="24"/>
  <c r="K20" i="24"/>
  <c r="N17" i="24"/>
  <c r="A17" i="24"/>
  <c r="K16" i="24"/>
  <c r="K29" i="24" s="1"/>
  <c r="N13" i="24"/>
  <c r="A13" i="24"/>
  <c r="N9" i="24"/>
  <c r="A9" i="24"/>
  <c r="N5" i="24"/>
  <c r="A5" i="24"/>
  <c r="O5" i="23"/>
  <c r="O25" i="27" s="1"/>
  <c r="P5" i="23"/>
  <c r="P25" i="27" s="1"/>
  <c r="Q5" i="23"/>
  <c r="R5" i="23"/>
  <c r="R25" i="15" s="1"/>
  <c r="S5" i="23"/>
  <c r="S25" i="27" s="1"/>
  <c r="T5" i="23"/>
  <c r="T25" i="27" s="1"/>
  <c r="U5" i="23"/>
  <c r="U25" i="27" s="1"/>
  <c r="V5" i="23"/>
  <c r="V25" i="27" s="1"/>
  <c r="W5" i="23"/>
  <c r="W25" i="27" s="1"/>
  <c r="X5" i="23"/>
  <c r="X25" i="27" s="1"/>
  <c r="Y5" i="23"/>
  <c r="Y25" i="27" s="1"/>
  <c r="O6" i="23"/>
  <c r="O26" i="24" s="1"/>
  <c r="P6" i="23"/>
  <c r="P26" i="27" s="1"/>
  <c r="Q6" i="23"/>
  <c r="Q26" i="27" s="1"/>
  <c r="R6" i="23"/>
  <c r="R26" i="27" s="1"/>
  <c r="S6" i="23"/>
  <c r="S26" i="27" s="1"/>
  <c r="T6" i="23"/>
  <c r="T26" i="27" s="1"/>
  <c r="U6" i="23"/>
  <c r="U26" i="27" s="1"/>
  <c r="V6" i="23"/>
  <c r="W6" i="23"/>
  <c r="W26" i="15" s="1"/>
  <c r="X6" i="23"/>
  <c r="X26" i="27" s="1"/>
  <c r="Y6" i="23"/>
  <c r="Y26" i="27" s="1"/>
  <c r="O7" i="23"/>
  <c r="O27" i="27" s="1"/>
  <c r="P7" i="23"/>
  <c r="P27" i="27" s="1"/>
  <c r="Q7" i="23"/>
  <c r="Q27" i="27" s="1"/>
  <c r="R7" i="23"/>
  <c r="R27" i="27" s="1"/>
  <c r="S7" i="23"/>
  <c r="T7" i="23"/>
  <c r="U7" i="23"/>
  <c r="U27" i="27" s="1"/>
  <c r="V7" i="23"/>
  <c r="V27" i="27" s="1"/>
  <c r="W7" i="23"/>
  <c r="W27" i="27" s="1"/>
  <c r="X7" i="23"/>
  <c r="X27" i="27" s="1"/>
  <c r="Y7" i="23"/>
  <c r="Y27" i="27" s="1"/>
  <c r="O27" i="23"/>
  <c r="P27" i="23"/>
  <c r="P81" i="27" s="1"/>
  <c r="Q27" i="23"/>
  <c r="R27" i="23"/>
  <c r="S27" i="23"/>
  <c r="T27" i="23"/>
  <c r="T81" i="27" s="1"/>
  <c r="U27" i="23"/>
  <c r="U81" i="27" s="1"/>
  <c r="V27" i="23"/>
  <c r="V81" i="27" s="1"/>
  <c r="W27" i="23"/>
  <c r="X27" i="23"/>
  <c r="X81" i="27" s="1"/>
  <c r="Y27" i="23"/>
  <c r="Y81" i="27" s="1"/>
  <c r="O28" i="23"/>
  <c r="O82" i="27" s="1"/>
  <c r="P28" i="23"/>
  <c r="P82" i="27" s="1"/>
  <c r="Q28" i="23"/>
  <c r="Q82" i="27" s="1"/>
  <c r="R28" i="23"/>
  <c r="R82" i="15" s="1"/>
  <c r="S28" i="23"/>
  <c r="T28" i="23"/>
  <c r="U28" i="23"/>
  <c r="U82" i="27" s="1"/>
  <c r="V28" i="23"/>
  <c r="V82" i="27" s="1"/>
  <c r="W28" i="23"/>
  <c r="W82" i="27" s="1"/>
  <c r="X28" i="23"/>
  <c r="Y28" i="23"/>
  <c r="Y82" i="27" s="1"/>
  <c r="O29" i="23"/>
  <c r="O83" i="27" s="1"/>
  <c r="P29" i="23"/>
  <c r="P83" i="27" s="1"/>
  <c r="Q29" i="23"/>
  <c r="R29" i="23"/>
  <c r="S29" i="23"/>
  <c r="S83" i="27" s="1"/>
  <c r="T29" i="23"/>
  <c r="T83" i="27" s="1"/>
  <c r="U29" i="23"/>
  <c r="V29" i="23"/>
  <c r="V83" i="27" s="1"/>
  <c r="W29" i="23"/>
  <c r="W83" i="27" s="1"/>
  <c r="X29" i="23"/>
  <c r="X83" i="27" s="1"/>
  <c r="Y29" i="23"/>
  <c r="O16" i="23"/>
  <c r="O49" i="27" s="1"/>
  <c r="P16" i="23"/>
  <c r="P49" i="27" s="1"/>
  <c r="Q16" i="23"/>
  <c r="Q49" i="24" s="1"/>
  <c r="R16" i="23"/>
  <c r="R49" i="27" s="1"/>
  <c r="S16" i="23"/>
  <c r="S49" i="27" s="1"/>
  <c r="T16" i="23"/>
  <c r="U16" i="23"/>
  <c r="U49" i="27" s="1"/>
  <c r="V16" i="23"/>
  <c r="V49" i="27" s="1"/>
  <c r="W16" i="23"/>
  <c r="W49" i="27" s="1"/>
  <c r="X16" i="23"/>
  <c r="X49" i="27" s="1"/>
  <c r="Y16" i="23"/>
  <c r="Y49" i="24" s="1"/>
  <c r="O17" i="23"/>
  <c r="O50" i="27" s="1"/>
  <c r="P17" i="23"/>
  <c r="Q17" i="23"/>
  <c r="R17" i="23"/>
  <c r="R50" i="27" s="1"/>
  <c r="S17" i="23"/>
  <c r="S50" i="27" s="1"/>
  <c r="T17" i="23"/>
  <c r="T50" i="27" s="1"/>
  <c r="U17" i="23"/>
  <c r="U50" i="27" s="1"/>
  <c r="V17" i="23"/>
  <c r="V50" i="24" s="1"/>
  <c r="W17" i="23"/>
  <c r="W50" i="27" s="1"/>
  <c r="X17" i="23"/>
  <c r="X50" i="27" s="1"/>
  <c r="Y17" i="23"/>
  <c r="O18" i="23"/>
  <c r="O51" i="27" s="1"/>
  <c r="P18" i="23"/>
  <c r="P51" i="27" s="1"/>
  <c r="Q18" i="23"/>
  <c r="Q51" i="27" s="1"/>
  <c r="R18" i="23"/>
  <c r="R51" i="27" s="1"/>
  <c r="S18" i="23"/>
  <c r="T18" i="23"/>
  <c r="T51" i="27" s="1"/>
  <c r="U18" i="23"/>
  <c r="V18" i="23"/>
  <c r="W18" i="23"/>
  <c r="W51" i="24" s="1"/>
  <c r="X18" i="23"/>
  <c r="X51" i="27" s="1"/>
  <c r="Y18" i="23"/>
  <c r="Y51" i="27" s="1"/>
  <c r="X32" i="23"/>
  <c r="X21" i="23"/>
  <c r="K21" i="23"/>
  <c r="I20" i="23"/>
  <c r="I21" i="23" s="1"/>
  <c r="F20" i="23"/>
  <c r="F21" i="23" s="1"/>
  <c r="J20" i="23"/>
  <c r="J21" i="23" s="1"/>
  <c r="H20" i="23"/>
  <c r="H21" i="23" s="1"/>
  <c r="G20" i="23"/>
  <c r="G21" i="23" s="1"/>
  <c r="E20" i="23"/>
  <c r="E21" i="23" s="1"/>
  <c r="D20" i="23"/>
  <c r="D21" i="23" s="1"/>
  <c r="B20" i="23"/>
  <c r="B21" i="23" s="1"/>
  <c r="X10" i="23"/>
  <c r="K10" i="23"/>
  <c r="J9" i="23"/>
  <c r="J10" i="23" s="1"/>
  <c r="I9" i="23"/>
  <c r="I10" i="23" s="1"/>
  <c r="H9" i="23"/>
  <c r="H10" i="23" s="1"/>
  <c r="G9" i="23"/>
  <c r="G10" i="23" s="1"/>
  <c r="F9" i="23"/>
  <c r="F10" i="23" s="1"/>
  <c r="E9" i="23"/>
  <c r="E10" i="23" s="1"/>
  <c r="D9" i="23"/>
  <c r="D10" i="23" s="1"/>
  <c r="B9" i="23"/>
  <c r="B10" i="23" s="1"/>
  <c r="K28" i="15"/>
  <c r="K24" i="15"/>
  <c r="K56" i="15"/>
  <c r="X80" i="15"/>
  <c r="X48" i="15"/>
  <c r="B16" i="22"/>
  <c r="B53" i="27" s="1"/>
  <c r="C16" i="22"/>
  <c r="C53" i="27" s="1"/>
  <c r="D16" i="22"/>
  <c r="D53" i="27" s="1"/>
  <c r="E16" i="22"/>
  <c r="E53" i="27" s="1"/>
  <c r="F16" i="22"/>
  <c r="F53" i="27" s="1"/>
  <c r="G16" i="22"/>
  <c r="H16" i="22"/>
  <c r="I16" i="22"/>
  <c r="I53" i="27" s="1"/>
  <c r="J16" i="22"/>
  <c r="J53" i="27" s="1"/>
  <c r="K16" i="22"/>
  <c r="K53" i="27" s="1"/>
  <c r="L16" i="22"/>
  <c r="L53" i="27" s="1"/>
  <c r="B17" i="22"/>
  <c r="B54" i="27" s="1"/>
  <c r="C17" i="22"/>
  <c r="C54" i="27" s="1"/>
  <c r="D17" i="22"/>
  <c r="E17" i="22"/>
  <c r="F17" i="22"/>
  <c r="F54" i="27" s="1"/>
  <c r="G17" i="22"/>
  <c r="H17" i="22"/>
  <c r="H54" i="27" s="1"/>
  <c r="I17" i="22"/>
  <c r="I54" i="27" s="1"/>
  <c r="J17" i="22"/>
  <c r="J54" i="27" s="1"/>
  <c r="K17" i="22"/>
  <c r="K54" i="27" s="1"/>
  <c r="L17" i="22"/>
  <c r="L54" i="27" s="1"/>
  <c r="B18" i="22"/>
  <c r="B55" i="15" s="1"/>
  <c r="C18" i="22"/>
  <c r="C55" i="15" s="1"/>
  <c r="D18" i="22"/>
  <c r="D55" i="27" s="1"/>
  <c r="E18" i="22"/>
  <c r="E55" i="27" s="1"/>
  <c r="F18" i="22"/>
  <c r="F55" i="27" s="1"/>
  <c r="G18" i="22"/>
  <c r="G55" i="27" s="1"/>
  <c r="H18" i="22"/>
  <c r="H55" i="27" s="1"/>
  <c r="I18" i="22"/>
  <c r="J18" i="22"/>
  <c r="J55" i="27" s="1"/>
  <c r="K18" i="22"/>
  <c r="L18" i="22"/>
  <c r="O16" i="22"/>
  <c r="P16" i="22"/>
  <c r="P45" i="27" s="1"/>
  <c r="Q16" i="22"/>
  <c r="R16" i="22"/>
  <c r="R45" i="27" s="1"/>
  <c r="S16" i="22"/>
  <c r="T16" i="22"/>
  <c r="T45" i="27" s="1"/>
  <c r="U16" i="22"/>
  <c r="U45" i="27" s="1"/>
  <c r="V16" i="22"/>
  <c r="V45" i="27" s="1"/>
  <c r="W16" i="22"/>
  <c r="W45" i="15" s="1"/>
  <c r="X16" i="22"/>
  <c r="Y16" i="22"/>
  <c r="Y45" i="27" s="1"/>
  <c r="O17" i="22"/>
  <c r="O46" i="27" s="1"/>
  <c r="P17" i="22"/>
  <c r="P46" i="27" s="1"/>
  <c r="Q17" i="22"/>
  <c r="Q46" i="27" s="1"/>
  <c r="R17" i="22"/>
  <c r="R46" i="27" s="1"/>
  <c r="S17" i="22"/>
  <c r="T17" i="22"/>
  <c r="U17" i="22"/>
  <c r="U46" i="27" s="1"/>
  <c r="V17" i="22"/>
  <c r="W17" i="22"/>
  <c r="W46" i="27" s="1"/>
  <c r="X17" i="22"/>
  <c r="X46" i="27" s="1"/>
  <c r="Y17" i="22"/>
  <c r="Y46" i="27" s="1"/>
  <c r="O18" i="22"/>
  <c r="P18" i="22"/>
  <c r="Q18" i="22"/>
  <c r="Q47" i="27" s="1"/>
  <c r="R18" i="22"/>
  <c r="R47" i="27" s="1"/>
  <c r="S18" i="22"/>
  <c r="S47" i="27" s="1"/>
  <c r="T18" i="22"/>
  <c r="T47" i="27" s="1"/>
  <c r="U18" i="22"/>
  <c r="U47" i="27" s="1"/>
  <c r="V18" i="22"/>
  <c r="V47" i="27" s="1"/>
  <c r="W18" i="22"/>
  <c r="W47" i="27" s="1"/>
  <c r="X18" i="22"/>
  <c r="Y18" i="22"/>
  <c r="Y47" i="15" s="1"/>
  <c r="B5" i="22"/>
  <c r="C5" i="22"/>
  <c r="C25" i="27" s="1"/>
  <c r="D5" i="22"/>
  <c r="E5" i="22"/>
  <c r="E25" i="27" s="1"/>
  <c r="F5" i="22"/>
  <c r="G5" i="22"/>
  <c r="H5" i="22"/>
  <c r="H25" i="27" s="1"/>
  <c r="I5" i="22"/>
  <c r="I25" i="27" s="1"/>
  <c r="J5" i="22"/>
  <c r="K5" i="22"/>
  <c r="K25" i="27" s="1"/>
  <c r="L5" i="22"/>
  <c r="L25" i="27" s="1"/>
  <c r="B6" i="22"/>
  <c r="B26" i="15" s="1"/>
  <c r="C6" i="22"/>
  <c r="C26" i="15" s="1"/>
  <c r="D6" i="22"/>
  <c r="D26" i="27" s="1"/>
  <c r="E6" i="22"/>
  <c r="E26" i="27" s="1"/>
  <c r="F6" i="22"/>
  <c r="F26" i="27" s="1"/>
  <c r="G6" i="22"/>
  <c r="H6" i="22"/>
  <c r="H26" i="27" s="1"/>
  <c r="I6" i="22"/>
  <c r="I26" i="27" s="1"/>
  <c r="J6" i="22"/>
  <c r="J26" i="27" s="1"/>
  <c r="K6" i="22"/>
  <c r="K26" i="15" s="1"/>
  <c r="L6" i="22"/>
  <c r="B7" i="22"/>
  <c r="B27" i="27" s="1"/>
  <c r="C7" i="22"/>
  <c r="C27" i="27" s="1"/>
  <c r="D7" i="22"/>
  <c r="D27" i="27" s="1"/>
  <c r="E7" i="22"/>
  <c r="E27" i="27" s="1"/>
  <c r="F7" i="22"/>
  <c r="G7" i="22"/>
  <c r="G27" i="15" s="1"/>
  <c r="H7" i="22"/>
  <c r="I7" i="22"/>
  <c r="J7" i="22"/>
  <c r="J27" i="27" s="1"/>
  <c r="K7" i="22"/>
  <c r="K27" i="27" s="1"/>
  <c r="L7" i="22"/>
  <c r="L27" i="27" s="1"/>
  <c r="O27" i="22"/>
  <c r="O77" i="27" s="1"/>
  <c r="P27" i="22"/>
  <c r="P77" i="27" s="1"/>
  <c r="Q27" i="22"/>
  <c r="R27" i="22"/>
  <c r="S27" i="22"/>
  <c r="T27" i="22"/>
  <c r="T77" i="27" s="1"/>
  <c r="U27" i="22"/>
  <c r="U77" i="27" s="1"/>
  <c r="V27" i="22"/>
  <c r="V77" i="27" s="1"/>
  <c r="W27" i="22"/>
  <c r="W77" i="27" s="1"/>
  <c r="X27" i="22"/>
  <c r="X77" i="27" s="1"/>
  <c r="Y27" i="22"/>
  <c r="Y77" i="27" s="1"/>
  <c r="O28" i="22"/>
  <c r="O78" i="27" s="1"/>
  <c r="P28" i="22"/>
  <c r="Q28" i="22"/>
  <c r="R28" i="22"/>
  <c r="R78" i="27" s="1"/>
  <c r="S28" i="22"/>
  <c r="S78" i="27" s="1"/>
  <c r="T28" i="22"/>
  <c r="T78" i="27" s="1"/>
  <c r="U28" i="22"/>
  <c r="U78" i="27" s="1"/>
  <c r="V28" i="22"/>
  <c r="V78" i="27" s="1"/>
  <c r="W28" i="22"/>
  <c r="W78" i="27" s="1"/>
  <c r="X28" i="22"/>
  <c r="X78" i="27" s="1"/>
  <c r="Y28" i="22"/>
  <c r="Y78" i="27" s="1"/>
  <c r="O29" i="22"/>
  <c r="O79" i="27" s="1"/>
  <c r="P29" i="22"/>
  <c r="P79" i="27" s="1"/>
  <c r="Q29" i="22"/>
  <c r="R29" i="22"/>
  <c r="S29" i="22"/>
  <c r="S79" i="27" s="1"/>
  <c r="T29" i="22"/>
  <c r="U29" i="22"/>
  <c r="U79" i="27" s="1"/>
  <c r="V29" i="22"/>
  <c r="V79" i="27" s="1"/>
  <c r="W29" i="22"/>
  <c r="W79" i="27" s="1"/>
  <c r="X29" i="22"/>
  <c r="X79" i="27" s="1"/>
  <c r="Y29" i="22"/>
  <c r="Y79" i="27" s="1"/>
  <c r="X32" i="22"/>
  <c r="X21" i="22"/>
  <c r="K21" i="22"/>
  <c r="X10" i="22"/>
  <c r="K10" i="22"/>
  <c r="W9" i="22"/>
  <c r="W10" i="22" s="1"/>
  <c r="R9" i="22"/>
  <c r="R10" i="22" s="1"/>
  <c r="T8" i="22"/>
  <c r="S8" i="22"/>
  <c r="O8" i="22"/>
  <c r="X8" i="22"/>
  <c r="W8" i="22"/>
  <c r="V9" i="22"/>
  <c r="V10" i="22" s="1"/>
  <c r="U9" i="22"/>
  <c r="U10" i="22" s="1"/>
  <c r="T9" i="22"/>
  <c r="T10" i="22" s="1"/>
  <c r="R8" i="22"/>
  <c r="Q9" i="22"/>
  <c r="Q10" i="22" s="1"/>
  <c r="O9" i="22"/>
  <c r="O10" i="22" s="1"/>
  <c r="C16" i="21"/>
  <c r="H17" i="21"/>
  <c r="H50" i="27" s="1"/>
  <c r="I17" i="21"/>
  <c r="I50" i="27" s="1"/>
  <c r="L17" i="21"/>
  <c r="L50" i="27" s="1"/>
  <c r="H18" i="21"/>
  <c r="H51" i="27" s="1"/>
  <c r="F17" i="21"/>
  <c r="F18" i="21"/>
  <c r="F51" i="27" s="1"/>
  <c r="G17" i="21"/>
  <c r="G50" i="27" s="1"/>
  <c r="J17" i="21"/>
  <c r="J50" i="27" s="1"/>
  <c r="I18" i="21"/>
  <c r="I51" i="27" s="1"/>
  <c r="E18" i="21"/>
  <c r="E51" i="27" s="1"/>
  <c r="G18" i="21"/>
  <c r="G51" i="27" s="1"/>
  <c r="L18" i="21"/>
  <c r="L51" i="27" s="1"/>
  <c r="E17" i="21"/>
  <c r="D17" i="21"/>
  <c r="D50" i="27" s="1"/>
  <c r="K17" i="21"/>
  <c r="K50" i="27" s="1"/>
  <c r="K18" i="21"/>
  <c r="C18" i="21"/>
  <c r="C51" i="27" s="1"/>
  <c r="X44" i="15"/>
  <c r="K20" i="15"/>
  <c r="A21" i="15"/>
  <c r="U31" i="21"/>
  <c r="U32" i="21" s="1"/>
  <c r="R31" i="21"/>
  <c r="R32" i="21" s="1"/>
  <c r="O31" i="21"/>
  <c r="O32" i="21" s="1"/>
  <c r="W31" i="21"/>
  <c r="W32" i="21" s="1"/>
  <c r="V31" i="21"/>
  <c r="V32" i="21" s="1"/>
  <c r="T30" i="21"/>
  <c r="Q31" i="21"/>
  <c r="Q32" i="21" s="1"/>
  <c r="D18" i="21"/>
  <c r="D51" i="27" s="1"/>
  <c r="B16" i="21"/>
  <c r="B49" i="27" s="1"/>
  <c r="B17" i="21"/>
  <c r="B50" i="27" s="1"/>
  <c r="O5" i="21"/>
  <c r="O21" i="24" s="1"/>
  <c r="P5" i="21"/>
  <c r="P21" i="27" s="1"/>
  <c r="Q5" i="21"/>
  <c r="Q21" i="27" s="1"/>
  <c r="R5" i="21"/>
  <c r="R21" i="27" s="1"/>
  <c r="S5" i="21"/>
  <c r="T5" i="21"/>
  <c r="U5" i="21"/>
  <c r="V5" i="21"/>
  <c r="V21" i="24" s="1"/>
  <c r="W5" i="21"/>
  <c r="W21" i="27" s="1"/>
  <c r="X5" i="21"/>
  <c r="X21" i="27" s="1"/>
  <c r="Y5" i="21"/>
  <c r="Y21" i="27" s="1"/>
  <c r="O6" i="21"/>
  <c r="P6" i="21"/>
  <c r="P22" i="15" s="1"/>
  <c r="Q6" i="21"/>
  <c r="Q22" i="27" s="1"/>
  <c r="R6" i="21"/>
  <c r="S6" i="21"/>
  <c r="S22" i="24" s="1"/>
  <c r="T6" i="21"/>
  <c r="U6" i="21"/>
  <c r="U22" i="27" s="1"/>
  <c r="V6" i="21"/>
  <c r="V22" i="27" s="1"/>
  <c r="W6" i="21"/>
  <c r="W22" i="27" s="1"/>
  <c r="X6" i="21"/>
  <c r="X22" i="15" s="1"/>
  <c r="Y6" i="21"/>
  <c r="Y22" i="15" s="1"/>
  <c r="O7" i="21"/>
  <c r="O23" i="27" s="1"/>
  <c r="P7" i="21"/>
  <c r="P23" i="27" s="1"/>
  <c r="Q7" i="21"/>
  <c r="R7" i="21"/>
  <c r="R23" i="27" s="1"/>
  <c r="S7" i="21"/>
  <c r="S23" i="27" s="1"/>
  <c r="T7" i="21"/>
  <c r="U7" i="21"/>
  <c r="U23" i="15" s="1"/>
  <c r="V7" i="21"/>
  <c r="V23" i="27" s="1"/>
  <c r="W7" i="21"/>
  <c r="X7" i="21"/>
  <c r="Y7" i="21"/>
  <c r="Y23" i="27" s="1"/>
  <c r="O16" i="21"/>
  <c r="O41" i="27" s="1"/>
  <c r="P16" i="21"/>
  <c r="Q16" i="21"/>
  <c r="R16" i="21"/>
  <c r="R41" i="27" s="1"/>
  <c r="S16" i="21"/>
  <c r="S41" i="27" s="1"/>
  <c r="T16" i="21"/>
  <c r="T41" i="27" s="1"/>
  <c r="U16" i="21"/>
  <c r="V16" i="21"/>
  <c r="W16" i="21"/>
  <c r="W41" i="27" s="1"/>
  <c r="X16" i="21"/>
  <c r="X41" i="27" s="1"/>
  <c r="Y16" i="21"/>
  <c r="O17" i="21"/>
  <c r="O42" i="27" s="1"/>
  <c r="P17" i="21"/>
  <c r="P42" i="27" s="1"/>
  <c r="Q17" i="21"/>
  <c r="Q42" i="27" s="1"/>
  <c r="R17" i="21"/>
  <c r="S17" i="21"/>
  <c r="T17" i="21"/>
  <c r="U17" i="21"/>
  <c r="U42" i="27" s="1"/>
  <c r="V17" i="21"/>
  <c r="W17" i="21"/>
  <c r="W42" i="15" s="1"/>
  <c r="X17" i="21"/>
  <c r="X42" i="27" s="1"/>
  <c r="Y17" i="21"/>
  <c r="Y42" i="27" s="1"/>
  <c r="O18" i="21"/>
  <c r="O43" i="27" s="1"/>
  <c r="P18" i="21"/>
  <c r="P43" i="27" s="1"/>
  <c r="Q18" i="21"/>
  <c r="Q43" i="27" s="1"/>
  <c r="R18" i="21"/>
  <c r="S18" i="21"/>
  <c r="S43" i="15" s="1"/>
  <c r="T18" i="21"/>
  <c r="T43" i="27" s="1"/>
  <c r="U18" i="21"/>
  <c r="U43" i="27" s="1"/>
  <c r="V18" i="21"/>
  <c r="V43" i="27" s="1"/>
  <c r="W18" i="21"/>
  <c r="X18" i="21"/>
  <c r="X43" i="27" s="1"/>
  <c r="Y18" i="21"/>
  <c r="Y43" i="27" s="1"/>
  <c r="B5" i="21"/>
  <c r="B21" i="27" s="1"/>
  <c r="C5" i="21"/>
  <c r="C21" i="27" s="1"/>
  <c r="D5" i="21"/>
  <c r="D21" i="27" s="1"/>
  <c r="E5" i="21"/>
  <c r="E21" i="27" s="1"/>
  <c r="F5" i="21"/>
  <c r="F21" i="27" s="1"/>
  <c r="G5" i="21"/>
  <c r="G21" i="15" s="1"/>
  <c r="H5" i="21"/>
  <c r="H21" i="27" s="1"/>
  <c r="I5" i="21"/>
  <c r="J5" i="21"/>
  <c r="J21" i="27" s="1"/>
  <c r="K5" i="21"/>
  <c r="K21" i="27" s="1"/>
  <c r="L5" i="21"/>
  <c r="L21" i="27" s="1"/>
  <c r="B6" i="21"/>
  <c r="B22" i="27" s="1"/>
  <c r="C6" i="21"/>
  <c r="C22" i="27" s="1"/>
  <c r="D6" i="21"/>
  <c r="E6" i="21"/>
  <c r="F6" i="21"/>
  <c r="F22" i="27" s="1"/>
  <c r="G6" i="21"/>
  <c r="G22" i="27" s="1"/>
  <c r="H6" i="21"/>
  <c r="H22" i="27" s="1"/>
  <c r="I6" i="21"/>
  <c r="I22" i="27" s="1"/>
  <c r="J6" i="21"/>
  <c r="J22" i="27" s="1"/>
  <c r="K6" i="21"/>
  <c r="K22" i="27" s="1"/>
  <c r="L6" i="21"/>
  <c r="L22" i="27" s="1"/>
  <c r="B7" i="21"/>
  <c r="B23" i="27" s="1"/>
  <c r="C7" i="21"/>
  <c r="C23" i="27" s="1"/>
  <c r="D7" i="21"/>
  <c r="D23" i="27" s="1"/>
  <c r="E7" i="21"/>
  <c r="E23" i="27" s="1"/>
  <c r="F7" i="21"/>
  <c r="F23" i="27" s="1"/>
  <c r="G7" i="21"/>
  <c r="G23" i="27" s="1"/>
  <c r="H7" i="21"/>
  <c r="H23" i="27" s="1"/>
  <c r="I7" i="21"/>
  <c r="I23" i="15" s="1"/>
  <c r="J7" i="21"/>
  <c r="K7" i="21"/>
  <c r="K23" i="27" s="1"/>
  <c r="L7" i="21"/>
  <c r="L23" i="27" s="1"/>
  <c r="X32" i="21"/>
  <c r="S31" i="21"/>
  <c r="S32" i="21" s="1"/>
  <c r="X21" i="21"/>
  <c r="K21" i="21"/>
  <c r="X10" i="21"/>
  <c r="K10" i="21"/>
  <c r="X72" i="15"/>
  <c r="X40" i="15"/>
  <c r="K48" i="15"/>
  <c r="A45" i="15"/>
  <c r="N17" i="15"/>
  <c r="A17" i="15"/>
  <c r="A41" i="15"/>
  <c r="K44" i="15"/>
  <c r="N13" i="15"/>
  <c r="A13" i="15"/>
  <c r="K16" i="15"/>
  <c r="A37" i="15"/>
  <c r="N9" i="15"/>
  <c r="A9" i="15"/>
  <c r="N5" i="15"/>
  <c r="A5" i="15"/>
  <c r="O16" i="20"/>
  <c r="O37" i="27" s="1"/>
  <c r="P16" i="20"/>
  <c r="P37" i="27" s="1"/>
  <c r="Q16" i="20"/>
  <c r="Q37" i="27" s="1"/>
  <c r="R16" i="20"/>
  <c r="R37" i="27" s="1"/>
  <c r="S16" i="20"/>
  <c r="T16" i="20"/>
  <c r="T37" i="27" s="1"/>
  <c r="U16" i="20"/>
  <c r="U37" i="24" s="1"/>
  <c r="V16" i="20"/>
  <c r="W16" i="20"/>
  <c r="W37" i="27" s="1"/>
  <c r="X16" i="20"/>
  <c r="X37" i="27" s="1"/>
  <c r="Y16" i="20"/>
  <c r="Y37" i="27" s="1"/>
  <c r="O17" i="20"/>
  <c r="O38" i="27" s="1"/>
  <c r="P17" i="20"/>
  <c r="P38" i="27" s="1"/>
  <c r="Q17" i="20"/>
  <c r="Q38" i="15" s="1"/>
  <c r="R17" i="20"/>
  <c r="S17" i="20"/>
  <c r="T17" i="20"/>
  <c r="T38" i="27" s="1"/>
  <c r="U17" i="20"/>
  <c r="U38" i="27" s="1"/>
  <c r="V17" i="20"/>
  <c r="V38" i="27" s="1"/>
  <c r="W17" i="20"/>
  <c r="W38" i="27" s="1"/>
  <c r="X17" i="20"/>
  <c r="X38" i="27" s="1"/>
  <c r="Y17" i="20"/>
  <c r="Y38" i="27" s="1"/>
  <c r="O18" i="20"/>
  <c r="P18" i="20"/>
  <c r="P39" i="27" s="1"/>
  <c r="Q18" i="20"/>
  <c r="Q39" i="27" s="1"/>
  <c r="R18" i="20"/>
  <c r="R39" i="27" s="1"/>
  <c r="S18" i="20"/>
  <c r="S39" i="27" s="1"/>
  <c r="T18" i="20"/>
  <c r="T39" i="27" s="1"/>
  <c r="U18" i="20"/>
  <c r="U39" i="27" s="1"/>
  <c r="V18" i="20"/>
  <c r="V39" i="27" s="1"/>
  <c r="W18" i="20"/>
  <c r="W39" i="24" s="1"/>
  <c r="X18" i="20"/>
  <c r="Y18" i="20"/>
  <c r="Y39" i="27" s="1"/>
  <c r="B5" i="20"/>
  <c r="B17" i="27" s="1"/>
  <c r="C5" i="20"/>
  <c r="C17" i="27" s="1"/>
  <c r="D5" i="20"/>
  <c r="D17" i="27" s="1"/>
  <c r="E5" i="20"/>
  <c r="E17" i="27" s="1"/>
  <c r="F5" i="20"/>
  <c r="F17" i="27" s="1"/>
  <c r="G5" i="20"/>
  <c r="H5" i="20"/>
  <c r="I5" i="20"/>
  <c r="I17" i="27" s="1"/>
  <c r="J5" i="20"/>
  <c r="J17" i="27" s="1"/>
  <c r="K5" i="20"/>
  <c r="K17" i="27" s="1"/>
  <c r="L5" i="20"/>
  <c r="L17" i="27" s="1"/>
  <c r="B6" i="20"/>
  <c r="B18" i="27" s="1"/>
  <c r="C6" i="20"/>
  <c r="C18" i="27" s="1"/>
  <c r="D6" i="20"/>
  <c r="D18" i="27" s="1"/>
  <c r="E6" i="20"/>
  <c r="E18" i="27" s="1"/>
  <c r="F6" i="20"/>
  <c r="F18" i="27" s="1"/>
  <c r="G6" i="20"/>
  <c r="G18" i="27" s="1"/>
  <c r="H6" i="20"/>
  <c r="I6" i="20"/>
  <c r="J6" i="20"/>
  <c r="J18" i="27" s="1"/>
  <c r="K6" i="20"/>
  <c r="K18" i="27" s="1"/>
  <c r="L6" i="20"/>
  <c r="L18" i="27" s="1"/>
  <c r="B7" i="20"/>
  <c r="B19" i="27" s="1"/>
  <c r="C7" i="20"/>
  <c r="D7" i="20"/>
  <c r="E7" i="20"/>
  <c r="E19" i="27" s="1"/>
  <c r="F7" i="20"/>
  <c r="F19" i="27" s="1"/>
  <c r="G7" i="20"/>
  <c r="G19" i="27" s="1"/>
  <c r="H7" i="20"/>
  <c r="H19" i="27" s="1"/>
  <c r="I7" i="20"/>
  <c r="I19" i="27" s="1"/>
  <c r="J7" i="20"/>
  <c r="J19" i="27" s="1"/>
  <c r="K7" i="20"/>
  <c r="K19" i="27" s="1"/>
  <c r="L7" i="20"/>
  <c r="O27" i="20"/>
  <c r="O69" i="27" s="1"/>
  <c r="P27" i="20"/>
  <c r="P69" i="27" s="1"/>
  <c r="Q27" i="20"/>
  <c r="Q69" i="27" s="1"/>
  <c r="R27" i="20"/>
  <c r="R69" i="27" s="1"/>
  <c r="S27" i="20"/>
  <c r="S69" i="27" s="1"/>
  <c r="T27" i="20"/>
  <c r="T69" i="27" s="1"/>
  <c r="U27" i="20"/>
  <c r="U61" i="24" s="1"/>
  <c r="V27" i="20"/>
  <c r="W27" i="20"/>
  <c r="W69" i="27" s="1"/>
  <c r="X27" i="20"/>
  <c r="Y27" i="20"/>
  <c r="Y69" i="27" s="1"/>
  <c r="O28" i="20"/>
  <c r="O70" i="27" s="1"/>
  <c r="P28" i="20"/>
  <c r="P70" i="27" s="1"/>
  <c r="Q28" i="20"/>
  <c r="Q70" i="27" s="1"/>
  <c r="R28" i="20"/>
  <c r="R62" i="24" s="1"/>
  <c r="S28" i="20"/>
  <c r="S70" i="27" s="1"/>
  <c r="T28" i="20"/>
  <c r="T70" i="27" s="1"/>
  <c r="U28" i="20"/>
  <c r="V28" i="20"/>
  <c r="W28" i="20"/>
  <c r="W70" i="27" s="1"/>
  <c r="X28" i="20"/>
  <c r="X70" i="27" s="1"/>
  <c r="Y28" i="20"/>
  <c r="Y70" i="27" s="1"/>
  <c r="O29" i="20"/>
  <c r="P29" i="20"/>
  <c r="P71" i="27" s="1"/>
  <c r="Q29" i="20"/>
  <c r="Q71" i="27" s="1"/>
  <c r="R29" i="20"/>
  <c r="R71" i="27" s="1"/>
  <c r="S29" i="20"/>
  <c r="S71" i="15" s="1"/>
  <c r="T29" i="20"/>
  <c r="T71" i="15" s="1"/>
  <c r="U29" i="20"/>
  <c r="U71" i="27" s="1"/>
  <c r="V29" i="20"/>
  <c r="V71" i="27" s="1"/>
  <c r="W29" i="20"/>
  <c r="W71" i="27" s="1"/>
  <c r="X29" i="20"/>
  <c r="X71" i="27" s="1"/>
  <c r="Y29" i="20"/>
  <c r="Y71" i="27" s="1"/>
  <c r="B16" i="20"/>
  <c r="C16" i="20"/>
  <c r="C45" i="15" s="1"/>
  <c r="D16" i="20"/>
  <c r="E16" i="20"/>
  <c r="E45" i="27" s="1"/>
  <c r="F16" i="20"/>
  <c r="F45" i="27" s="1"/>
  <c r="G16" i="20"/>
  <c r="G45" i="27" s="1"/>
  <c r="H16" i="20"/>
  <c r="H45" i="27" s="1"/>
  <c r="I16" i="20"/>
  <c r="I45" i="27" s="1"/>
  <c r="J16" i="20"/>
  <c r="J45" i="27" s="1"/>
  <c r="K16" i="20"/>
  <c r="L16" i="20"/>
  <c r="L45" i="27" s="1"/>
  <c r="B17" i="20"/>
  <c r="B46" i="27" s="1"/>
  <c r="C17" i="20"/>
  <c r="C46" i="27" s="1"/>
  <c r="D17" i="20"/>
  <c r="D46" i="27" s="1"/>
  <c r="E17" i="20"/>
  <c r="E46" i="27" s="1"/>
  <c r="F17" i="20"/>
  <c r="F46" i="27" s="1"/>
  <c r="G17" i="20"/>
  <c r="G46" i="27" s="1"/>
  <c r="H17" i="20"/>
  <c r="I17" i="20"/>
  <c r="J17" i="20"/>
  <c r="J46" i="27" s="1"/>
  <c r="K17" i="20"/>
  <c r="K46" i="27" s="1"/>
  <c r="L17" i="20"/>
  <c r="L46" i="27" s="1"/>
  <c r="B18" i="20"/>
  <c r="B47" i="27" s="1"/>
  <c r="C18" i="20"/>
  <c r="C47" i="27" s="1"/>
  <c r="D18" i="20"/>
  <c r="E18" i="20"/>
  <c r="F18" i="20"/>
  <c r="F47" i="27" s="1"/>
  <c r="G18" i="20"/>
  <c r="G47" i="27" s="1"/>
  <c r="H18" i="20"/>
  <c r="H47" i="27" s="1"/>
  <c r="I18" i="20"/>
  <c r="I47" i="27" s="1"/>
  <c r="J18" i="20"/>
  <c r="J47" i="27" s="1"/>
  <c r="K18" i="20"/>
  <c r="K47" i="27" s="1"/>
  <c r="L18" i="20"/>
  <c r="L47" i="27" s="1"/>
  <c r="B16" i="18"/>
  <c r="B41" i="27" s="1"/>
  <c r="C16" i="18"/>
  <c r="C41" i="27" s="1"/>
  <c r="D16" i="18"/>
  <c r="D41" i="27" s="1"/>
  <c r="E16" i="18"/>
  <c r="F16" i="18"/>
  <c r="G16" i="18"/>
  <c r="G41" i="27" s="1"/>
  <c r="H16" i="18"/>
  <c r="I16" i="18"/>
  <c r="I41" i="27" s="1"/>
  <c r="J16" i="18"/>
  <c r="J41" i="27" s="1"/>
  <c r="K16" i="18"/>
  <c r="K41" i="27" s="1"/>
  <c r="L16" i="18"/>
  <c r="L41" i="27" s="1"/>
  <c r="B17" i="18"/>
  <c r="C17" i="18"/>
  <c r="C42" i="27" s="1"/>
  <c r="D17" i="18"/>
  <c r="D42" i="27" s="1"/>
  <c r="E17" i="18"/>
  <c r="E42" i="27" s="1"/>
  <c r="F17" i="18"/>
  <c r="F42" i="27" s="1"/>
  <c r="G17" i="18"/>
  <c r="G42" i="27" s="1"/>
  <c r="H17" i="18"/>
  <c r="H42" i="27" s="1"/>
  <c r="I17" i="18"/>
  <c r="I42" i="27" s="1"/>
  <c r="J17" i="18"/>
  <c r="K17" i="18"/>
  <c r="K42" i="27" s="1"/>
  <c r="L17" i="18"/>
  <c r="L42" i="15" s="1"/>
  <c r="B18" i="18"/>
  <c r="B43" i="27" s="1"/>
  <c r="C18" i="18"/>
  <c r="C43" i="27" s="1"/>
  <c r="D18" i="18"/>
  <c r="D43" i="27" s="1"/>
  <c r="E18" i="18"/>
  <c r="E43" i="27" s="1"/>
  <c r="F18" i="18"/>
  <c r="F43" i="27" s="1"/>
  <c r="G18" i="18"/>
  <c r="H18" i="18"/>
  <c r="I18" i="18"/>
  <c r="I43" i="27" s="1"/>
  <c r="J18" i="18"/>
  <c r="J43" i="27" s="1"/>
  <c r="K18" i="18"/>
  <c r="K43" i="27" s="1"/>
  <c r="L18" i="18"/>
  <c r="L43" i="27" s="1"/>
  <c r="B5" i="18"/>
  <c r="B13" i="15" s="1"/>
  <c r="C5" i="18"/>
  <c r="D5" i="18"/>
  <c r="E5" i="18"/>
  <c r="F5" i="18"/>
  <c r="G5" i="18"/>
  <c r="G13" i="15" s="1"/>
  <c r="H5" i="18"/>
  <c r="H13" i="15" s="1"/>
  <c r="I5" i="18"/>
  <c r="J5" i="18"/>
  <c r="J13" i="15" s="1"/>
  <c r="K5" i="18"/>
  <c r="L5" i="18"/>
  <c r="B6" i="18"/>
  <c r="C6" i="18"/>
  <c r="C14" i="15" s="1"/>
  <c r="D6" i="18"/>
  <c r="E6" i="18"/>
  <c r="F6" i="18"/>
  <c r="G6" i="18"/>
  <c r="H6" i="18"/>
  <c r="H14" i="15" s="1"/>
  <c r="I6" i="18"/>
  <c r="I14" i="15" s="1"/>
  <c r="J6" i="18"/>
  <c r="K6" i="18"/>
  <c r="K14" i="15" s="1"/>
  <c r="L6" i="18"/>
  <c r="B7" i="18"/>
  <c r="B15" i="15" s="1"/>
  <c r="C7" i="18"/>
  <c r="C15" i="15" s="1"/>
  <c r="D7" i="18"/>
  <c r="E7" i="18"/>
  <c r="E15" i="15" s="1"/>
  <c r="F7" i="18"/>
  <c r="G7" i="18"/>
  <c r="H7" i="18"/>
  <c r="I7" i="18"/>
  <c r="I15" i="27" s="1"/>
  <c r="J7" i="18"/>
  <c r="J15" i="15" s="1"/>
  <c r="K7" i="18"/>
  <c r="K15" i="15" s="1"/>
  <c r="L7" i="18"/>
  <c r="L15" i="27" s="1"/>
  <c r="O5" i="18"/>
  <c r="P5" i="18"/>
  <c r="P13" i="15" s="1"/>
  <c r="Q5" i="18"/>
  <c r="Q13" i="15" s="1"/>
  <c r="R5" i="18"/>
  <c r="S5" i="18"/>
  <c r="S13" i="15" s="1"/>
  <c r="T5" i="18"/>
  <c r="U5" i="18"/>
  <c r="V5" i="18"/>
  <c r="W5" i="18"/>
  <c r="X5" i="18"/>
  <c r="X13" i="15" s="1"/>
  <c r="Y5" i="18"/>
  <c r="Y13" i="15" s="1"/>
  <c r="O6" i="18"/>
  <c r="P6" i="18"/>
  <c r="Q6" i="18"/>
  <c r="R6" i="18"/>
  <c r="R14" i="15" s="1"/>
  <c r="S6" i="18"/>
  <c r="S14" i="15" s="1"/>
  <c r="T6" i="18"/>
  <c r="U6" i="18"/>
  <c r="U14" i="15" s="1"/>
  <c r="V6" i="18"/>
  <c r="W6" i="18"/>
  <c r="X6" i="18"/>
  <c r="Y6" i="18"/>
  <c r="O7" i="18"/>
  <c r="O15" i="27" s="1"/>
  <c r="P7" i="18"/>
  <c r="P15" i="27" s="1"/>
  <c r="Q7" i="18"/>
  <c r="R7" i="18"/>
  <c r="S7" i="18"/>
  <c r="S15" i="27" s="1"/>
  <c r="T7" i="18"/>
  <c r="U7" i="18"/>
  <c r="U15" i="27" s="1"/>
  <c r="V7" i="18"/>
  <c r="V15" i="27" s="1"/>
  <c r="W7" i="18"/>
  <c r="W15" i="27" s="1"/>
  <c r="X7" i="18"/>
  <c r="X15" i="27" s="1"/>
  <c r="Y7" i="18"/>
  <c r="Y15" i="27" s="1"/>
  <c r="B16" i="13"/>
  <c r="C16" i="13"/>
  <c r="C37" i="15" s="1"/>
  <c r="D16" i="13"/>
  <c r="D37" i="27" s="1"/>
  <c r="E16" i="13"/>
  <c r="E37" i="27" s="1"/>
  <c r="F16" i="13"/>
  <c r="F37" i="27" s="1"/>
  <c r="G16" i="13"/>
  <c r="H16" i="13"/>
  <c r="H37" i="27" s="1"/>
  <c r="I16" i="13"/>
  <c r="I37" i="27" s="1"/>
  <c r="J16" i="13"/>
  <c r="J37" i="27" s="1"/>
  <c r="K16" i="13"/>
  <c r="K37" i="15" s="1"/>
  <c r="L16" i="13"/>
  <c r="L37" i="15" s="1"/>
  <c r="B17" i="13"/>
  <c r="B38" i="27" s="1"/>
  <c r="C17" i="13"/>
  <c r="D17" i="13"/>
  <c r="D38" i="27" s="1"/>
  <c r="E17" i="13"/>
  <c r="E38" i="27" s="1"/>
  <c r="F17" i="13"/>
  <c r="G17" i="13"/>
  <c r="G38" i="15" s="1"/>
  <c r="H17" i="13"/>
  <c r="H38" i="27" s="1"/>
  <c r="I17" i="13"/>
  <c r="I38" i="27" s="1"/>
  <c r="J17" i="13"/>
  <c r="J38" i="27" s="1"/>
  <c r="K17" i="13"/>
  <c r="K38" i="27" s="1"/>
  <c r="L17" i="13"/>
  <c r="L38" i="27" s="1"/>
  <c r="B18" i="13"/>
  <c r="B39" i="27" s="1"/>
  <c r="C18" i="13"/>
  <c r="D18" i="13"/>
  <c r="E18" i="13"/>
  <c r="E39" i="27" s="1"/>
  <c r="F18" i="13"/>
  <c r="F39" i="27" s="1"/>
  <c r="G18" i="13"/>
  <c r="G39" i="27" s="1"/>
  <c r="H18" i="13"/>
  <c r="H39" i="24" s="1"/>
  <c r="I18" i="13"/>
  <c r="I39" i="27" s="1"/>
  <c r="J18" i="13"/>
  <c r="K18" i="13"/>
  <c r="K39" i="27" s="1"/>
  <c r="L18" i="13"/>
  <c r="O5" i="13"/>
  <c r="O9" i="15" s="1"/>
  <c r="P5" i="13"/>
  <c r="P9" i="15" s="1"/>
  <c r="Q5" i="13"/>
  <c r="Q9" i="15" s="1"/>
  <c r="R5" i="13"/>
  <c r="R9" i="15" s="1"/>
  <c r="S5" i="13"/>
  <c r="S9" i="15" s="1"/>
  <c r="T5" i="13"/>
  <c r="T9" i="15" s="1"/>
  <c r="U5" i="13"/>
  <c r="U9" i="15" s="1"/>
  <c r="V5" i="13"/>
  <c r="V9" i="15" s="1"/>
  <c r="W5" i="13"/>
  <c r="W9" i="15" s="1"/>
  <c r="X5" i="13"/>
  <c r="X9" i="15" s="1"/>
  <c r="Y5" i="13"/>
  <c r="Y9" i="15" s="1"/>
  <c r="O6" i="13"/>
  <c r="O10" i="15" s="1"/>
  <c r="P6" i="13"/>
  <c r="P10" i="15" s="1"/>
  <c r="Q6" i="13"/>
  <c r="Q10" i="15" s="1"/>
  <c r="R6" i="13"/>
  <c r="R10" i="15" s="1"/>
  <c r="S6" i="13"/>
  <c r="S10" i="15" s="1"/>
  <c r="T6" i="13"/>
  <c r="T10" i="15" s="1"/>
  <c r="U6" i="13"/>
  <c r="U10" i="15" s="1"/>
  <c r="V6" i="13"/>
  <c r="V10" i="15" s="1"/>
  <c r="W6" i="13"/>
  <c r="W10" i="15" s="1"/>
  <c r="X6" i="13"/>
  <c r="X10" i="15" s="1"/>
  <c r="Y6" i="13"/>
  <c r="Y10" i="15" s="1"/>
  <c r="O7" i="13"/>
  <c r="P7" i="13"/>
  <c r="Q7" i="13"/>
  <c r="R7" i="13"/>
  <c r="R11" i="15" s="1"/>
  <c r="S7" i="13"/>
  <c r="S11" i="15" s="1"/>
  <c r="T7" i="13"/>
  <c r="U7" i="13"/>
  <c r="U11" i="15" s="1"/>
  <c r="V7" i="13"/>
  <c r="W7" i="13"/>
  <c r="X7" i="13"/>
  <c r="Y7" i="13"/>
  <c r="B5" i="13"/>
  <c r="B9" i="24" s="1"/>
  <c r="C5" i="13"/>
  <c r="C9" i="15" s="1"/>
  <c r="D5" i="13"/>
  <c r="D9" i="15" s="1"/>
  <c r="E5" i="13"/>
  <c r="E9" i="15" s="1"/>
  <c r="F5" i="13"/>
  <c r="F9" i="15" s="1"/>
  <c r="G5" i="13"/>
  <c r="G9" i="24" s="1"/>
  <c r="H5" i="13"/>
  <c r="H9" i="15" s="1"/>
  <c r="I5" i="13"/>
  <c r="I9" i="15" s="1"/>
  <c r="J5" i="13"/>
  <c r="J9" i="15" s="1"/>
  <c r="K5" i="13"/>
  <c r="K9" i="15" s="1"/>
  <c r="L5" i="13"/>
  <c r="L9" i="15" s="1"/>
  <c r="B6" i="13"/>
  <c r="B10" i="15" s="1"/>
  <c r="C6" i="13"/>
  <c r="C10" i="15" s="1"/>
  <c r="D6" i="13"/>
  <c r="D10" i="15" s="1"/>
  <c r="E6" i="13"/>
  <c r="E10" i="15" s="1"/>
  <c r="F6" i="13"/>
  <c r="F10" i="15" s="1"/>
  <c r="G6" i="13"/>
  <c r="G10" i="24" s="1"/>
  <c r="H6" i="13"/>
  <c r="H10" i="15" s="1"/>
  <c r="I6" i="13"/>
  <c r="I10" i="15" s="1"/>
  <c r="J6" i="13"/>
  <c r="J10" i="15" s="1"/>
  <c r="K6" i="13"/>
  <c r="K10" i="15" s="1"/>
  <c r="L6" i="13"/>
  <c r="L10" i="15" s="1"/>
  <c r="B7" i="13"/>
  <c r="B11" i="15" s="1"/>
  <c r="C7" i="13"/>
  <c r="C11" i="15" s="1"/>
  <c r="D7" i="13"/>
  <c r="D11" i="24" s="1"/>
  <c r="E7" i="13"/>
  <c r="E11" i="15" s="1"/>
  <c r="F7" i="13"/>
  <c r="G7" i="13"/>
  <c r="H7" i="13"/>
  <c r="H11" i="15" s="1"/>
  <c r="I7" i="13"/>
  <c r="I11" i="15" s="1"/>
  <c r="J7" i="13"/>
  <c r="K7" i="13"/>
  <c r="K11" i="15" s="1"/>
  <c r="L7" i="13"/>
  <c r="L11" i="15" s="1"/>
  <c r="B5" i="16"/>
  <c r="B5" i="15" s="1"/>
  <c r="C5" i="16"/>
  <c r="C5" i="15" s="1"/>
  <c r="D5" i="16"/>
  <c r="D5" i="15" s="1"/>
  <c r="E5" i="16"/>
  <c r="E5" i="15" s="1"/>
  <c r="F5" i="16"/>
  <c r="F5" i="15" s="1"/>
  <c r="G5" i="16"/>
  <c r="G5" i="24" s="1"/>
  <c r="H5" i="16"/>
  <c r="H5" i="24" s="1"/>
  <c r="I5" i="16"/>
  <c r="I5" i="15" s="1"/>
  <c r="J5" i="16"/>
  <c r="J5" i="15" s="1"/>
  <c r="K5" i="16"/>
  <c r="K5" i="15" s="1"/>
  <c r="L5" i="16"/>
  <c r="L5" i="15" s="1"/>
  <c r="B6" i="16"/>
  <c r="B6" i="15" s="1"/>
  <c r="C6" i="16"/>
  <c r="C6" i="15" s="1"/>
  <c r="D6" i="16"/>
  <c r="D6" i="15" s="1"/>
  <c r="E6" i="16"/>
  <c r="E6" i="15" s="1"/>
  <c r="F6" i="16"/>
  <c r="F6" i="15" s="1"/>
  <c r="G6" i="16"/>
  <c r="G6" i="15" s="1"/>
  <c r="H6" i="16"/>
  <c r="H6" i="15" s="1"/>
  <c r="I6" i="16"/>
  <c r="I6" i="15" s="1"/>
  <c r="J6" i="16"/>
  <c r="J6" i="15" s="1"/>
  <c r="K6" i="16"/>
  <c r="K6" i="15" s="1"/>
  <c r="L6" i="16"/>
  <c r="L6" i="15" s="1"/>
  <c r="B7" i="16"/>
  <c r="B7" i="24" s="1"/>
  <c r="C7" i="16"/>
  <c r="C7" i="15" s="1"/>
  <c r="D7" i="16"/>
  <c r="D7" i="15" s="1"/>
  <c r="E7" i="16"/>
  <c r="E7" i="15" s="1"/>
  <c r="F7" i="16"/>
  <c r="F7" i="15" s="1"/>
  <c r="G7" i="16"/>
  <c r="G7" i="15" s="1"/>
  <c r="H7" i="16"/>
  <c r="H7" i="15" s="1"/>
  <c r="I7" i="16"/>
  <c r="I7" i="24" s="1"/>
  <c r="J7" i="16"/>
  <c r="J7" i="15" s="1"/>
  <c r="K7" i="16"/>
  <c r="K7" i="15" s="1"/>
  <c r="L7" i="16"/>
  <c r="L7" i="15" s="1"/>
  <c r="O5" i="16"/>
  <c r="O5" i="15" s="1"/>
  <c r="P5" i="16"/>
  <c r="P5" i="15" s="1"/>
  <c r="Q5" i="16"/>
  <c r="Q5" i="15" s="1"/>
  <c r="R5" i="16"/>
  <c r="R5" i="15" s="1"/>
  <c r="S5" i="16"/>
  <c r="S5" i="15" s="1"/>
  <c r="T5" i="16"/>
  <c r="T5" i="24" s="1"/>
  <c r="U5" i="16"/>
  <c r="U5" i="15" s="1"/>
  <c r="V5" i="16"/>
  <c r="V5" i="24" s="1"/>
  <c r="W5" i="16"/>
  <c r="W5" i="15" s="1"/>
  <c r="X5" i="16"/>
  <c r="X5" i="15" s="1"/>
  <c r="Y5" i="16"/>
  <c r="Y5" i="15" s="1"/>
  <c r="O6" i="16"/>
  <c r="O6" i="15" s="1"/>
  <c r="P6" i="16"/>
  <c r="P6" i="15" s="1"/>
  <c r="Q6" i="16"/>
  <c r="Q6" i="24" s="1"/>
  <c r="R6" i="16"/>
  <c r="R6" i="15" s="1"/>
  <c r="S6" i="16"/>
  <c r="S6" i="15" s="1"/>
  <c r="T6" i="16"/>
  <c r="T6" i="15" s="1"/>
  <c r="U6" i="16"/>
  <c r="U6" i="15" s="1"/>
  <c r="V6" i="16"/>
  <c r="V6" i="15" s="1"/>
  <c r="W6" i="16"/>
  <c r="W6" i="15" s="1"/>
  <c r="X6" i="16"/>
  <c r="X6" i="15" s="1"/>
  <c r="Y6" i="16"/>
  <c r="Y6" i="15" s="1"/>
  <c r="O7" i="16"/>
  <c r="O7" i="15" s="1"/>
  <c r="P7" i="16"/>
  <c r="P7" i="15" s="1"/>
  <c r="Q7" i="16"/>
  <c r="Q7" i="15" s="1"/>
  <c r="R7" i="16"/>
  <c r="R7" i="15" s="1"/>
  <c r="S7" i="16"/>
  <c r="S7" i="15" s="1"/>
  <c r="T7" i="16"/>
  <c r="T7" i="15" s="1"/>
  <c r="U7" i="16"/>
  <c r="U7" i="15" s="1"/>
  <c r="V7" i="16"/>
  <c r="V7" i="15" s="1"/>
  <c r="W7" i="16"/>
  <c r="W7" i="15" s="1"/>
  <c r="X7" i="16"/>
  <c r="X7" i="15" s="1"/>
  <c r="Y7" i="16"/>
  <c r="Y7" i="15" s="1"/>
  <c r="Q5" i="20"/>
  <c r="O5" i="20"/>
  <c r="O17" i="27" s="1"/>
  <c r="P5" i="20"/>
  <c r="R5" i="20"/>
  <c r="R17" i="27" s="1"/>
  <c r="S5" i="20"/>
  <c r="S17" i="27" s="1"/>
  <c r="T5" i="20"/>
  <c r="T17" i="27" s="1"/>
  <c r="U5" i="20"/>
  <c r="V5" i="20"/>
  <c r="V17" i="27" s="1"/>
  <c r="W5" i="20"/>
  <c r="W17" i="27" s="1"/>
  <c r="X5" i="20"/>
  <c r="Y5" i="20"/>
  <c r="O6" i="20"/>
  <c r="O18" i="27" s="1"/>
  <c r="P6" i="20"/>
  <c r="P18" i="27" s="1"/>
  <c r="Q6" i="20"/>
  <c r="Q18" i="27" s="1"/>
  <c r="R6" i="20"/>
  <c r="S6" i="20"/>
  <c r="T6" i="20"/>
  <c r="T18" i="27" s="1"/>
  <c r="U6" i="20"/>
  <c r="U18" i="27" s="1"/>
  <c r="V6" i="20"/>
  <c r="V18" i="27" s="1"/>
  <c r="W6" i="20"/>
  <c r="W18" i="27" s="1"/>
  <c r="X6" i="20"/>
  <c r="X18" i="27" s="1"/>
  <c r="Y6" i="20"/>
  <c r="Y18" i="27" s="1"/>
  <c r="O7" i="20"/>
  <c r="O19" i="15" s="1"/>
  <c r="P7" i="20"/>
  <c r="P19" i="27" s="1"/>
  <c r="Q7" i="20"/>
  <c r="Q19" i="27" s="1"/>
  <c r="R7" i="20"/>
  <c r="R19" i="27" s="1"/>
  <c r="S7" i="20"/>
  <c r="S19" i="27" s="1"/>
  <c r="T7" i="20"/>
  <c r="T19" i="27" s="1"/>
  <c r="U7" i="20"/>
  <c r="U19" i="27" s="1"/>
  <c r="V7" i="20"/>
  <c r="V19" i="27" s="1"/>
  <c r="W7" i="20"/>
  <c r="W19" i="15" s="1"/>
  <c r="X7" i="20"/>
  <c r="X19" i="15" s="1"/>
  <c r="Y7" i="20"/>
  <c r="Y19" i="27" s="1"/>
  <c r="N37" i="15"/>
  <c r="X32" i="20"/>
  <c r="X21" i="20"/>
  <c r="K21" i="20"/>
  <c r="X10" i="20"/>
  <c r="K10" i="20"/>
  <c r="K21" i="18"/>
  <c r="X10" i="18"/>
  <c r="K10" i="18"/>
  <c r="K21" i="13"/>
  <c r="X10" i="16"/>
  <c r="K10" i="16"/>
  <c r="K10" i="13"/>
  <c r="X10" i="13"/>
  <c r="F29" i="33" l="1"/>
  <c r="F30" i="33"/>
  <c r="F31" i="33" s="1"/>
  <c r="O30" i="33"/>
  <c r="O31" i="33" s="1"/>
  <c r="O29" i="33"/>
  <c r="H57" i="33"/>
  <c r="H58" i="33"/>
  <c r="H59" i="33" s="1"/>
  <c r="X30" i="33"/>
  <c r="X31" i="33" s="1"/>
  <c r="X29" i="33"/>
  <c r="I57" i="33"/>
  <c r="I58" i="33"/>
  <c r="I59" i="33" s="1"/>
  <c r="R125" i="33"/>
  <c r="H29" i="33"/>
  <c r="H30" i="33"/>
  <c r="H31" i="33" s="1"/>
  <c r="Q30" i="33"/>
  <c r="Q31" i="33" s="1"/>
  <c r="Q29" i="33"/>
  <c r="J57" i="33"/>
  <c r="J58" i="33"/>
  <c r="J59" i="33" s="1"/>
  <c r="S126" i="33"/>
  <c r="S127" i="33" s="1"/>
  <c r="J30" i="33"/>
  <c r="J31" i="33" s="1"/>
  <c r="J29" i="33"/>
  <c r="B30" i="33"/>
  <c r="B31" i="33" s="1"/>
  <c r="B29" i="33"/>
  <c r="S29" i="33"/>
  <c r="S30" i="33"/>
  <c r="S31" i="33" s="1"/>
  <c r="D58" i="33"/>
  <c r="D59" i="33" s="1"/>
  <c r="D57" i="33"/>
  <c r="R29" i="33"/>
  <c r="R30" i="33"/>
  <c r="R31" i="33" s="1"/>
  <c r="E58" i="33"/>
  <c r="E59" i="33" s="1"/>
  <c r="E57" i="33"/>
  <c r="F58" i="33"/>
  <c r="F59" i="33" s="1"/>
  <c r="F57" i="33"/>
  <c r="T30" i="33"/>
  <c r="T31" i="33" s="1"/>
  <c r="T29" i="33"/>
  <c r="D30" i="33"/>
  <c r="D31" i="33" s="1"/>
  <c r="D29" i="33"/>
  <c r="U30" i="33"/>
  <c r="U31" i="33" s="1"/>
  <c r="U29" i="33"/>
  <c r="W30" i="33"/>
  <c r="W31" i="33" s="1"/>
  <c r="W29" i="33"/>
  <c r="W125" i="33"/>
  <c r="I30" i="33"/>
  <c r="I31" i="33" s="1"/>
  <c r="I29" i="33"/>
  <c r="E30" i="33"/>
  <c r="E31" i="33" s="1"/>
  <c r="E29" i="33"/>
  <c r="V30" i="33"/>
  <c r="V31" i="33" s="1"/>
  <c r="V29" i="33"/>
  <c r="G29" i="33"/>
  <c r="G58" i="33"/>
  <c r="G59" i="33" s="1"/>
  <c r="G57" i="33"/>
  <c r="O126" i="33"/>
  <c r="O127" i="33" s="1"/>
  <c r="X126" i="33"/>
  <c r="X127" i="33" s="1"/>
  <c r="S62" i="33"/>
  <c r="S63" i="33" s="1"/>
  <c r="G30" i="33"/>
  <c r="G31" i="33" s="1"/>
  <c r="U61" i="33"/>
  <c r="J89" i="33"/>
  <c r="R93" i="33"/>
  <c r="T125" i="33"/>
  <c r="R126" i="33"/>
  <c r="R127" i="33" s="1"/>
  <c r="V61" i="33"/>
  <c r="B89" i="33"/>
  <c r="K89" i="33"/>
  <c r="G90" i="33"/>
  <c r="G91" i="33" s="1"/>
  <c r="S93" i="33"/>
  <c r="U125" i="33"/>
  <c r="O94" i="33"/>
  <c r="O95" i="33" s="1"/>
  <c r="B58" i="33"/>
  <c r="B59" i="33" s="1"/>
  <c r="K58" i="33"/>
  <c r="K59" i="33" s="1"/>
  <c r="W61" i="33"/>
  <c r="D89" i="33"/>
  <c r="T93" i="33"/>
  <c r="V125" i="33"/>
  <c r="X94" i="33"/>
  <c r="X95" i="33" s="1"/>
  <c r="O61" i="33"/>
  <c r="X61" i="33"/>
  <c r="R61" i="33"/>
  <c r="W93" i="33"/>
  <c r="Q125" i="33"/>
  <c r="D85" i="15"/>
  <c r="F9" i="29"/>
  <c r="F10" i="29" s="1"/>
  <c r="W19" i="31"/>
  <c r="I8" i="31"/>
  <c r="I84" i="15" s="1"/>
  <c r="Q29" i="31"/>
  <c r="Q120" i="15" s="1"/>
  <c r="J8" i="30"/>
  <c r="J80" i="15" s="1"/>
  <c r="T29" i="30"/>
  <c r="T116" i="15" s="1"/>
  <c r="S19" i="31"/>
  <c r="S29" i="31"/>
  <c r="S120" i="15" s="1"/>
  <c r="V30" i="31"/>
  <c r="V31" i="31" s="1"/>
  <c r="B9" i="32"/>
  <c r="B10" i="32" s="1"/>
  <c r="E9" i="32"/>
  <c r="E10" i="32" s="1"/>
  <c r="H9" i="32"/>
  <c r="H10" i="32" s="1"/>
  <c r="R30" i="32"/>
  <c r="R31" i="32" s="1"/>
  <c r="J87" i="15"/>
  <c r="B87" i="15"/>
  <c r="E86" i="15"/>
  <c r="H85" i="15"/>
  <c r="V121" i="15"/>
  <c r="S30" i="32"/>
  <c r="S31" i="32" s="1"/>
  <c r="F86" i="15"/>
  <c r="I85" i="15"/>
  <c r="V19" i="29"/>
  <c r="V92" i="15" s="1"/>
  <c r="R9" i="29"/>
  <c r="R10" i="29" s="1"/>
  <c r="B9" i="31"/>
  <c r="B10" i="31" s="1"/>
  <c r="W30" i="31"/>
  <c r="W31" i="31" s="1"/>
  <c r="R30" i="31"/>
  <c r="R31" i="31" s="1"/>
  <c r="U30" i="31"/>
  <c r="U31" i="31" s="1"/>
  <c r="G85" i="15"/>
  <c r="Q29" i="29"/>
  <c r="Q112" i="15" s="1"/>
  <c r="T30" i="31"/>
  <c r="T31" i="31" s="1"/>
  <c r="S20" i="31"/>
  <c r="S21" i="31" s="1"/>
  <c r="V20" i="31"/>
  <c r="V21" i="31" s="1"/>
  <c r="Q20" i="31"/>
  <c r="Q21" i="31" s="1"/>
  <c r="G9" i="31"/>
  <c r="G10" i="31" s="1"/>
  <c r="T29" i="31"/>
  <c r="T120" i="15" s="1"/>
  <c r="E9" i="29"/>
  <c r="E10" i="29" s="1"/>
  <c r="V30" i="29"/>
  <c r="V31" i="29" s="1"/>
  <c r="T30" i="30"/>
  <c r="T31" i="30" s="1"/>
  <c r="T113" i="15"/>
  <c r="U123" i="15"/>
  <c r="X122" i="15"/>
  <c r="S121" i="15"/>
  <c r="K30" i="15"/>
  <c r="K31" i="15" s="1"/>
  <c r="U29" i="32"/>
  <c r="U124" i="15" s="1"/>
  <c r="R29" i="32"/>
  <c r="R124" i="15" s="1"/>
  <c r="V30" i="32"/>
  <c r="V31" i="32" s="1"/>
  <c r="F8" i="32"/>
  <c r="F88" i="15" s="1"/>
  <c r="B8" i="32"/>
  <c r="B88" i="15" s="1"/>
  <c r="T20" i="32"/>
  <c r="T21" i="32" s="1"/>
  <c r="Q30" i="32"/>
  <c r="Q31" i="32" s="1"/>
  <c r="D8" i="32"/>
  <c r="D88" i="15" s="1"/>
  <c r="E8" i="32"/>
  <c r="E88" i="15" s="1"/>
  <c r="V19" i="32"/>
  <c r="S29" i="32"/>
  <c r="S124" i="15" s="1"/>
  <c r="W19" i="32"/>
  <c r="T29" i="32"/>
  <c r="T124" i="15" s="1"/>
  <c r="O19" i="32"/>
  <c r="H8" i="32"/>
  <c r="H88" i="15" s="1"/>
  <c r="G9" i="32"/>
  <c r="G10" i="32" s="1"/>
  <c r="I8" i="32"/>
  <c r="I88" i="15" s="1"/>
  <c r="R19" i="32"/>
  <c r="W29" i="32"/>
  <c r="W124" i="15" s="1"/>
  <c r="J8" i="32"/>
  <c r="J88" i="15" s="1"/>
  <c r="O29" i="32"/>
  <c r="O124" i="15" s="1"/>
  <c r="U30" i="30"/>
  <c r="U31" i="30" s="1"/>
  <c r="G8" i="30"/>
  <c r="G80" i="15" s="1"/>
  <c r="X19" i="29"/>
  <c r="X92" i="15" s="1"/>
  <c r="S20" i="29"/>
  <c r="S21" i="29" s="1"/>
  <c r="Q9" i="29"/>
  <c r="Q10" i="29" s="1"/>
  <c r="T9" i="29"/>
  <c r="T10" i="29" s="1"/>
  <c r="J8" i="31"/>
  <c r="J84" i="15" s="1"/>
  <c r="F9" i="31"/>
  <c r="F10" i="31" s="1"/>
  <c r="O30" i="31"/>
  <c r="O31" i="31" s="1"/>
  <c r="W119" i="15"/>
  <c r="R118" i="15"/>
  <c r="D9" i="30"/>
  <c r="D10" i="30" s="1"/>
  <c r="T30" i="29"/>
  <c r="T31" i="29" s="1"/>
  <c r="T19" i="29"/>
  <c r="T92" i="15" s="1"/>
  <c r="W20" i="29"/>
  <c r="W21" i="29" s="1"/>
  <c r="W29" i="31"/>
  <c r="W120" i="15" s="1"/>
  <c r="J9" i="31"/>
  <c r="J10" i="31" s="1"/>
  <c r="E9" i="31"/>
  <c r="E10" i="31" s="1"/>
  <c r="H9" i="31"/>
  <c r="H10" i="31" s="1"/>
  <c r="C82" i="15"/>
  <c r="G83" i="15"/>
  <c r="I8" i="30"/>
  <c r="I80" i="15" s="1"/>
  <c r="V20" i="29"/>
  <c r="V21" i="29" s="1"/>
  <c r="X29" i="31"/>
  <c r="X120" i="15" s="1"/>
  <c r="D9" i="29"/>
  <c r="D10" i="29" s="1"/>
  <c r="U29" i="30"/>
  <c r="U116" i="15" s="1"/>
  <c r="F9" i="30"/>
  <c r="F10" i="30" s="1"/>
  <c r="S29" i="30"/>
  <c r="S116" i="15" s="1"/>
  <c r="V30" i="30"/>
  <c r="V31" i="30" s="1"/>
  <c r="J9" i="30"/>
  <c r="J10" i="30" s="1"/>
  <c r="E8" i="30"/>
  <c r="E80" i="15" s="1"/>
  <c r="H8" i="30"/>
  <c r="H80" i="15" s="1"/>
  <c r="W29" i="30"/>
  <c r="W116" i="15" s="1"/>
  <c r="R30" i="30"/>
  <c r="R31" i="30" s="1"/>
  <c r="F82" i="15"/>
  <c r="I81" i="15"/>
  <c r="O19" i="31"/>
  <c r="R20" i="31"/>
  <c r="R21" i="31" s="1"/>
  <c r="U19" i="31"/>
  <c r="J83" i="15"/>
  <c r="E82" i="15"/>
  <c r="H81" i="15"/>
  <c r="S118" i="15"/>
  <c r="V117" i="15"/>
  <c r="R29" i="31"/>
  <c r="R120" i="15" s="1"/>
  <c r="B8" i="31"/>
  <c r="B84" i="15" s="1"/>
  <c r="G8" i="31"/>
  <c r="G84" i="15" s="1"/>
  <c r="O20" i="31"/>
  <c r="O21" i="31" s="1"/>
  <c r="U20" i="31"/>
  <c r="U21" i="31" s="1"/>
  <c r="Q19" i="31"/>
  <c r="R19" i="31"/>
  <c r="H8" i="31"/>
  <c r="H84" i="15" s="1"/>
  <c r="I9" i="31"/>
  <c r="I10" i="31" s="1"/>
  <c r="Q30" i="31"/>
  <c r="Q31" i="31" s="1"/>
  <c r="S30" i="31"/>
  <c r="S31" i="31" s="1"/>
  <c r="E8" i="31"/>
  <c r="E84" i="15" s="1"/>
  <c r="U29" i="31"/>
  <c r="U120" i="15" s="1"/>
  <c r="F8" i="31"/>
  <c r="F84" i="15" s="1"/>
  <c r="V29" i="31"/>
  <c r="V120" i="15" s="1"/>
  <c r="O29" i="31"/>
  <c r="O120" i="15" s="1"/>
  <c r="J9" i="29"/>
  <c r="J10" i="29" s="1"/>
  <c r="Q20" i="29"/>
  <c r="Q21" i="29" s="1"/>
  <c r="J79" i="15"/>
  <c r="E78" i="15"/>
  <c r="H77" i="15"/>
  <c r="S114" i="15"/>
  <c r="V113" i="15"/>
  <c r="X29" i="30"/>
  <c r="X116" i="15" s="1"/>
  <c r="O29" i="30"/>
  <c r="O116" i="15" s="1"/>
  <c r="S30" i="30"/>
  <c r="S31" i="30" s="1"/>
  <c r="D78" i="15"/>
  <c r="G77" i="15"/>
  <c r="W115" i="15"/>
  <c r="U9" i="29"/>
  <c r="U10" i="29" s="1"/>
  <c r="W30" i="30"/>
  <c r="W31" i="30" s="1"/>
  <c r="O30" i="29"/>
  <c r="O31" i="29" s="1"/>
  <c r="O8" i="29"/>
  <c r="O60" i="15" s="1"/>
  <c r="W29" i="29"/>
  <c r="W112" i="15" s="1"/>
  <c r="G9" i="30"/>
  <c r="G10" i="30" s="1"/>
  <c r="X114" i="15"/>
  <c r="P114" i="15"/>
  <c r="S113" i="15"/>
  <c r="B8" i="30"/>
  <c r="B80" i="15" s="1"/>
  <c r="R30" i="29"/>
  <c r="R31" i="29" s="1"/>
  <c r="U29" i="29"/>
  <c r="U112" i="15" s="1"/>
  <c r="Q29" i="30"/>
  <c r="Q116" i="15" s="1"/>
  <c r="I9" i="30"/>
  <c r="I10" i="30" s="1"/>
  <c r="F78" i="15"/>
  <c r="I77" i="15"/>
  <c r="O30" i="30"/>
  <c r="O31" i="30" s="1"/>
  <c r="Q30" i="30"/>
  <c r="Q31" i="30" s="1"/>
  <c r="V29" i="30"/>
  <c r="V116" i="15" s="1"/>
  <c r="B9" i="30"/>
  <c r="B10" i="30" s="1"/>
  <c r="E9" i="30"/>
  <c r="E10" i="30" s="1"/>
  <c r="H9" i="30"/>
  <c r="H10" i="30" s="1"/>
  <c r="F8" i="30"/>
  <c r="F80" i="15" s="1"/>
  <c r="D8" i="30"/>
  <c r="D80" i="15" s="1"/>
  <c r="D74" i="15"/>
  <c r="G9" i="29"/>
  <c r="G10" i="29" s="1"/>
  <c r="S29" i="29"/>
  <c r="S112" i="15" s="1"/>
  <c r="H10" i="29"/>
  <c r="B9" i="29"/>
  <c r="B10" i="29" s="1"/>
  <c r="F8" i="29"/>
  <c r="F76" i="15" s="1"/>
  <c r="C74" i="15"/>
  <c r="F73" i="15"/>
  <c r="E74" i="15"/>
  <c r="S30" i="29"/>
  <c r="S31" i="29" s="1"/>
  <c r="R29" i="29"/>
  <c r="R112" i="15" s="1"/>
  <c r="U30" i="29"/>
  <c r="U31" i="29" s="1"/>
  <c r="X29" i="29"/>
  <c r="X112" i="15" s="1"/>
  <c r="Q111" i="15"/>
  <c r="J74" i="15"/>
  <c r="W30" i="29"/>
  <c r="W31" i="29" s="1"/>
  <c r="V109" i="15"/>
  <c r="J75" i="15"/>
  <c r="I9" i="29"/>
  <c r="I10" i="29" s="1"/>
  <c r="P110" i="15"/>
  <c r="I73" i="15"/>
  <c r="O58" i="15"/>
  <c r="R57" i="15"/>
  <c r="O20" i="29"/>
  <c r="O21" i="29" s="1"/>
  <c r="R20" i="29"/>
  <c r="R21" i="29" s="1"/>
  <c r="X8" i="29"/>
  <c r="X60" i="15" s="1"/>
  <c r="X90" i="15"/>
  <c r="S89" i="15"/>
  <c r="U19" i="29"/>
  <c r="U92" i="15" s="1"/>
  <c r="S9" i="29"/>
  <c r="S10" i="29" s="1"/>
  <c r="V9" i="29"/>
  <c r="V10" i="29" s="1"/>
  <c r="T91" i="15"/>
  <c r="W90" i="15"/>
  <c r="O90" i="15"/>
  <c r="R89" i="15"/>
  <c r="Q58" i="15"/>
  <c r="T57" i="15"/>
  <c r="W9" i="29"/>
  <c r="W10" i="29" s="1"/>
  <c r="V90" i="15"/>
  <c r="X58" i="15"/>
  <c r="T8" i="29"/>
  <c r="T60" i="15" s="1"/>
  <c r="Q8" i="29"/>
  <c r="Q60" i="15" s="1"/>
  <c r="R8" i="29"/>
  <c r="R60" i="15" s="1"/>
  <c r="R19" i="29"/>
  <c r="R92" i="15" s="1"/>
  <c r="T20" i="29"/>
  <c r="T21" i="29" s="1"/>
  <c r="Q30" i="29"/>
  <c r="Q31" i="29" s="1"/>
  <c r="B8" i="29"/>
  <c r="B76" i="15" s="1"/>
  <c r="P85" i="15"/>
  <c r="E8" i="29"/>
  <c r="E76" i="15" s="1"/>
  <c r="U20" i="29"/>
  <c r="U21" i="29" s="1"/>
  <c r="S8" i="29"/>
  <c r="S60" i="15" s="1"/>
  <c r="W19" i="29"/>
  <c r="W92" i="15" s="1"/>
  <c r="T29" i="29"/>
  <c r="T112" i="15" s="1"/>
  <c r="G8" i="29"/>
  <c r="G76" i="15" s="1"/>
  <c r="O19" i="29"/>
  <c r="O92" i="15" s="1"/>
  <c r="H8" i="29"/>
  <c r="U8" i="29"/>
  <c r="U60" i="15" s="1"/>
  <c r="Q19" i="29"/>
  <c r="Q92" i="15" s="1"/>
  <c r="V29" i="29"/>
  <c r="V112" i="15" s="1"/>
  <c r="I8" i="29"/>
  <c r="I76" i="15" s="1"/>
  <c r="V8" i="29"/>
  <c r="V60" i="15" s="1"/>
  <c r="O9" i="29"/>
  <c r="O10" i="29" s="1"/>
  <c r="W8" i="29"/>
  <c r="W60" i="15" s="1"/>
  <c r="S19" i="29"/>
  <c r="S92" i="15" s="1"/>
  <c r="O29" i="29"/>
  <c r="O112" i="15" s="1"/>
  <c r="P107" i="15"/>
  <c r="R106" i="27"/>
  <c r="U105" i="15"/>
  <c r="K10" i="27"/>
  <c r="B11" i="27"/>
  <c r="D69" i="15"/>
  <c r="H6" i="27"/>
  <c r="X54" i="15"/>
  <c r="Q7" i="27"/>
  <c r="S53" i="15"/>
  <c r="Y7" i="27"/>
  <c r="F9" i="26"/>
  <c r="F10" i="26" s="1"/>
  <c r="C69" i="15"/>
  <c r="S107" i="15"/>
  <c r="E6" i="27"/>
  <c r="T7" i="27"/>
  <c r="R10" i="27"/>
  <c r="U37" i="27"/>
  <c r="V21" i="27"/>
  <c r="V53" i="15"/>
  <c r="R106" i="15"/>
  <c r="O6" i="27"/>
  <c r="E11" i="27"/>
  <c r="B55" i="27"/>
  <c r="W6" i="27"/>
  <c r="G9" i="27"/>
  <c r="S22" i="27"/>
  <c r="W39" i="27"/>
  <c r="E71" i="15"/>
  <c r="O87" i="15"/>
  <c r="Q105" i="15"/>
  <c r="B7" i="27"/>
  <c r="H13" i="27"/>
  <c r="L70" i="15"/>
  <c r="R86" i="15"/>
  <c r="G7" i="27"/>
  <c r="C10" i="27"/>
  <c r="G65" i="27"/>
  <c r="C65" i="15"/>
  <c r="L69" i="15"/>
  <c r="Q86" i="15"/>
  <c r="G5" i="27"/>
  <c r="J7" i="27"/>
  <c r="H10" i="27"/>
  <c r="P13" i="27"/>
  <c r="W19" i="27"/>
  <c r="C37" i="27"/>
  <c r="G67" i="27"/>
  <c r="G19" i="13"/>
  <c r="G37" i="27"/>
  <c r="S37" i="24"/>
  <c r="S37" i="27"/>
  <c r="T21" i="15"/>
  <c r="T21" i="27"/>
  <c r="G26" i="24"/>
  <c r="G26" i="27"/>
  <c r="B25" i="24"/>
  <c r="B25" i="27"/>
  <c r="V51" i="24"/>
  <c r="V51" i="27"/>
  <c r="Q50" i="24"/>
  <c r="Q50" i="27"/>
  <c r="T103" i="15"/>
  <c r="T107" i="27"/>
  <c r="O102" i="15"/>
  <c r="O106" i="27"/>
  <c r="H67" i="15"/>
  <c r="H67" i="27"/>
  <c r="C66" i="15"/>
  <c r="C66" i="27"/>
  <c r="J70" i="15"/>
  <c r="J70" i="27"/>
  <c r="B70" i="15"/>
  <c r="B70" i="27"/>
  <c r="U107" i="15"/>
  <c r="U111" i="27"/>
  <c r="W55" i="15"/>
  <c r="W55" i="27"/>
  <c r="R54" i="15"/>
  <c r="R54" i="27"/>
  <c r="X87" i="15"/>
  <c r="X87" i="27"/>
  <c r="S20" i="26"/>
  <c r="S21" i="26" s="1"/>
  <c r="S86" i="27"/>
  <c r="D5" i="27"/>
  <c r="U5" i="27"/>
  <c r="P9" i="27"/>
  <c r="X9" i="27"/>
  <c r="C15" i="27"/>
  <c r="S18" i="15"/>
  <c r="S18" i="27"/>
  <c r="F11" i="15"/>
  <c r="F11" i="27"/>
  <c r="T11" i="15"/>
  <c r="T11" i="27"/>
  <c r="C38" i="24"/>
  <c r="C38" i="27"/>
  <c r="Y14" i="15"/>
  <c r="Y14" i="27"/>
  <c r="Q14" i="15"/>
  <c r="Q14" i="27"/>
  <c r="T13" i="15"/>
  <c r="T13" i="27"/>
  <c r="E14" i="15"/>
  <c r="E14" i="27"/>
  <c r="D47" i="15"/>
  <c r="D47" i="27"/>
  <c r="B45" i="15"/>
  <c r="B45" i="27"/>
  <c r="U70" i="15"/>
  <c r="U70" i="27"/>
  <c r="X69" i="15"/>
  <c r="X69" i="27"/>
  <c r="I18" i="15"/>
  <c r="I18" i="27"/>
  <c r="S21" i="15"/>
  <c r="S21" i="27"/>
  <c r="T46" i="15"/>
  <c r="T46" i="27"/>
  <c r="O45" i="15"/>
  <c r="O45" i="27"/>
  <c r="U51" i="15"/>
  <c r="U51" i="27"/>
  <c r="P50" i="15"/>
  <c r="P50" i="27"/>
  <c r="S103" i="15"/>
  <c r="S107" i="27"/>
  <c r="V102" i="15"/>
  <c r="V106" i="27"/>
  <c r="Y101" i="15"/>
  <c r="Y105" i="27"/>
  <c r="Q101" i="15"/>
  <c r="Q105" i="27"/>
  <c r="B66" i="15"/>
  <c r="B66" i="27"/>
  <c r="E65" i="15"/>
  <c r="E65" i="27"/>
  <c r="X102" i="15"/>
  <c r="T107" i="15"/>
  <c r="T111" i="27"/>
  <c r="W106" i="15"/>
  <c r="W110" i="27"/>
  <c r="O106" i="15"/>
  <c r="O110" i="27"/>
  <c r="R105" i="15"/>
  <c r="R109" i="27"/>
  <c r="V55" i="15"/>
  <c r="V55" i="27"/>
  <c r="Y54" i="15"/>
  <c r="Y54" i="27"/>
  <c r="Q54" i="15"/>
  <c r="Q54" i="27"/>
  <c r="T53" i="15"/>
  <c r="T53" i="27"/>
  <c r="I71" i="15"/>
  <c r="K69" i="15"/>
  <c r="S54" i="15"/>
  <c r="Y86" i="15"/>
  <c r="X107" i="15"/>
  <c r="Y105" i="15"/>
  <c r="E5" i="27"/>
  <c r="V5" i="27"/>
  <c r="F6" i="27"/>
  <c r="P6" i="27"/>
  <c r="X6" i="27"/>
  <c r="H7" i="27"/>
  <c r="R7" i="27"/>
  <c r="H9" i="27"/>
  <c r="Q9" i="27"/>
  <c r="Y9" i="27"/>
  <c r="I10" i="27"/>
  <c r="S10" i="27"/>
  <c r="C11" i="27"/>
  <c r="S11" i="27"/>
  <c r="J13" i="27"/>
  <c r="H14" i="27"/>
  <c r="E15" i="27"/>
  <c r="X19" i="27"/>
  <c r="X22" i="27"/>
  <c r="U23" i="27"/>
  <c r="B26" i="27"/>
  <c r="W26" i="27"/>
  <c r="C45" i="27"/>
  <c r="Q49" i="27"/>
  <c r="W51" i="27"/>
  <c r="C55" i="27"/>
  <c r="J66" i="27"/>
  <c r="P86" i="27"/>
  <c r="Q17" i="15"/>
  <c r="Q17" i="27"/>
  <c r="G11" i="15"/>
  <c r="G11" i="27"/>
  <c r="V70" i="15"/>
  <c r="V70" i="27"/>
  <c r="J25" i="24"/>
  <c r="J25" i="27"/>
  <c r="X45" i="15"/>
  <c r="X45" i="27"/>
  <c r="Y50" i="24"/>
  <c r="Y50" i="27"/>
  <c r="T49" i="15"/>
  <c r="T49" i="27"/>
  <c r="W102" i="15"/>
  <c r="W106" i="27"/>
  <c r="R101" i="15"/>
  <c r="R105" i="27"/>
  <c r="K66" i="15"/>
  <c r="K66" i="27"/>
  <c r="F65" i="15"/>
  <c r="F65" i="27"/>
  <c r="G71" i="15"/>
  <c r="G71" i="27"/>
  <c r="S105" i="15"/>
  <c r="S109" i="27"/>
  <c r="S112" i="27" s="1"/>
  <c r="O55" i="15"/>
  <c r="O55" i="27"/>
  <c r="U53" i="15"/>
  <c r="U53" i="27"/>
  <c r="P87" i="15"/>
  <c r="P87" i="27"/>
  <c r="V20" i="26"/>
  <c r="V21" i="26" s="1"/>
  <c r="V85" i="27"/>
  <c r="L5" i="27"/>
  <c r="R11" i="27"/>
  <c r="C14" i="27"/>
  <c r="R18" i="24"/>
  <c r="R18" i="27"/>
  <c r="U17" i="24"/>
  <c r="U17" i="27"/>
  <c r="E40" i="27"/>
  <c r="X14" i="15"/>
  <c r="X14" i="27"/>
  <c r="P14" i="15"/>
  <c r="P14" i="27"/>
  <c r="L14" i="15"/>
  <c r="L14" i="27"/>
  <c r="D14" i="15"/>
  <c r="D14" i="27"/>
  <c r="H41" i="24"/>
  <c r="H41" i="27"/>
  <c r="H18" i="15"/>
  <c r="H18" i="27"/>
  <c r="V42" i="15"/>
  <c r="V42" i="27"/>
  <c r="Y41" i="15"/>
  <c r="Y41" i="27"/>
  <c r="Q41" i="15"/>
  <c r="Q41" i="27"/>
  <c r="T23" i="15"/>
  <c r="T23" i="27"/>
  <c r="O22" i="15"/>
  <c r="O22" i="27"/>
  <c r="Q78" i="15"/>
  <c r="Q78" i="27"/>
  <c r="X47" i="15"/>
  <c r="X47" i="27"/>
  <c r="P47" i="15"/>
  <c r="P47" i="27"/>
  <c r="S46" i="24"/>
  <c r="S46" i="27"/>
  <c r="L55" i="15"/>
  <c r="L55" i="27"/>
  <c r="G54" i="24"/>
  <c r="G54" i="27"/>
  <c r="U75" i="24"/>
  <c r="U83" i="27"/>
  <c r="X74" i="24"/>
  <c r="X82" i="27"/>
  <c r="S73" i="24"/>
  <c r="S81" i="27"/>
  <c r="R103" i="15"/>
  <c r="R107" i="27"/>
  <c r="U102" i="15"/>
  <c r="U106" i="27"/>
  <c r="X101" i="15"/>
  <c r="X105" i="27"/>
  <c r="P101" i="15"/>
  <c r="P105" i="27"/>
  <c r="F67" i="15"/>
  <c r="F67" i="27"/>
  <c r="I66" i="15"/>
  <c r="I66" i="27"/>
  <c r="L65" i="15"/>
  <c r="L65" i="27"/>
  <c r="D65" i="15"/>
  <c r="D65" i="27"/>
  <c r="F71" i="15"/>
  <c r="G69" i="15"/>
  <c r="P54" i="15"/>
  <c r="U86" i="15"/>
  <c r="W107" i="15"/>
  <c r="F5" i="27"/>
  <c r="O5" i="27"/>
  <c r="W5" i="27"/>
  <c r="G6" i="27"/>
  <c r="Q6" i="27"/>
  <c r="Y6" i="27"/>
  <c r="I7" i="27"/>
  <c r="S7" i="27"/>
  <c r="I9" i="27"/>
  <c r="R9" i="27"/>
  <c r="B10" i="27"/>
  <c r="J10" i="27"/>
  <c r="T10" i="27"/>
  <c r="D11" i="27"/>
  <c r="U11" i="27"/>
  <c r="I14" i="27"/>
  <c r="J15" i="27"/>
  <c r="Y22" i="27"/>
  <c r="C26" i="27"/>
  <c r="Q38" i="27"/>
  <c r="S43" i="27"/>
  <c r="L66" i="27"/>
  <c r="R70" i="27"/>
  <c r="X107" i="27"/>
  <c r="F14" i="15"/>
  <c r="F14" i="27"/>
  <c r="K45" i="15"/>
  <c r="K45" i="27"/>
  <c r="R13" i="15"/>
  <c r="R13" i="27"/>
  <c r="H15" i="15"/>
  <c r="H15" i="27"/>
  <c r="F13" i="15"/>
  <c r="F13" i="27"/>
  <c r="L19" i="15"/>
  <c r="L19" i="27"/>
  <c r="S69" i="24"/>
  <c r="S77" i="27"/>
  <c r="L26" i="15"/>
  <c r="L26" i="27"/>
  <c r="G25" i="15"/>
  <c r="G25" i="27"/>
  <c r="T102" i="15"/>
  <c r="T106" i="27"/>
  <c r="G8" i="26"/>
  <c r="G70" i="27"/>
  <c r="U106" i="15"/>
  <c r="U110" i="27"/>
  <c r="W9" i="26"/>
  <c r="W10" i="26" s="1"/>
  <c r="W54" i="27"/>
  <c r="S85" i="15"/>
  <c r="S85" i="27"/>
  <c r="S9" i="27"/>
  <c r="K15" i="27"/>
  <c r="Y49" i="27"/>
  <c r="Y11" i="15"/>
  <c r="Y11" i="27"/>
  <c r="Q11" i="15"/>
  <c r="Q12" i="15" s="1"/>
  <c r="Q11" i="27"/>
  <c r="V14" i="15"/>
  <c r="V14" i="27"/>
  <c r="G15" i="15"/>
  <c r="G15" i="27"/>
  <c r="J14" i="15"/>
  <c r="J14" i="27"/>
  <c r="B14" i="15"/>
  <c r="B14" i="27"/>
  <c r="E13" i="15"/>
  <c r="E13" i="27"/>
  <c r="H43" i="15"/>
  <c r="H43" i="27"/>
  <c r="F41" i="15"/>
  <c r="F41" i="27"/>
  <c r="O63" i="24"/>
  <c r="O71" i="27"/>
  <c r="C19" i="15"/>
  <c r="C19" i="27"/>
  <c r="I21" i="15"/>
  <c r="I21" i="27"/>
  <c r="T42" i="24"/>
  <c r="T42" i="27"/>
  <c r="K51" i="15"/>
  <c r="K51" i="27"/>
  <c r="C49" i="24"/>
  <c r="C49" i="27"/>
  <c r="T71" i="24"/>
  <c r="T79" i="27"/>
  <c r="R77" i="15"/>
  <c r="R77" i="27"/>
  <c r="H27" i="24"/>
  <c r="H27" i="27"/>
  <c r="F25" i="24"/>
  <c r="F25" i="27"/>
  <c r="E54" i="15"/>
  <c r="E54" i="27"/>
  <c r="H53" i="15"/>
  <c r="H53" i="27"/>
  <c r="Q81" i="15"/>
  <c r="Q81" i="27"/>
  <c r="T27" i="24"/>
  <c r="T27" i="27"/>
  <c r="P103" i="15"/>
  <c r="P107" i="27"/>
  <c r="S102" i="15"/>
  <c r="S106" i="27"/>
  <c r="V101" i="15"/>
  <c r="V105" i="27"/>
  <c r="L67" i="15"/>
  <c r="L67" i="27"/>
  <c r="D67" i="15"/>
  <c r="D67" i="27"/>
  <c r="G66" i="15"/>
  <c r="G66" i="27"/>
  <c r="B65" i="15"/>
  <c r="B65" i="27"/>
  <c r="K71" i="15"/>
  <c r="K71" i="27"/>
  <c r="C71" i="15"/>
  <c r="C71" i="27"/>
  <c r="F70" i="15"/>
  <c r="F70" i="27"/>
  <c r="I8" i="26"/>
  <c r="I69" i="27"/>
  <c r="Y107" i="15"/>
  <c r="Y111" i="27"/>
  <c r="Q30" i="26"/>
  <c r="Q31" i="26" s="1"/>
  <c r="Q111" i="27"/>
  <c r="T30" i="26"/>
  <c r="T31" i="26" s="1"/>
  <c r="T110" i="27"/>
  <c r="W105" i="15"/>
  <c r="W109" i="27"/>
  <c r="W112" i="27" s="1"/>
  <c r="O105" i="15"/>
  <c r="O109" i="27"/>
  <c r="S9" i="26"/>
  <c r="S10" i="26" s="1"/>
  <c r="S55" i="27"/>
  <c r="V54" i="15"/>
  <c r="V54" i="27"/>
  <c r="Q53" i="15"/>
  <c r="Q53" i="27"/>
  <c r="T87" i="15"/>
  <c r="T87" i="27"/>
  <c r="W86" i="15"/>
  <c r="W86" i="27"/>
  <c r="O86" i="15"/>
  <c r="O86" i="27"/>
  <c r="R20" i="26"/>
  <c r="R21" i="26" s="1"/>
  <c r="R85" i="27"/>
  <c r="H5" i="27"/>
  <c r="H8" i="27" s="1"/>
  <c r="Q5" i="27"/>
  <c r="Y5" i="27"/>
  <c r="I6" i="27"/>
  <c r="S6" i="27"/>
  <c r="C7" i="27"/>
  <c r="K7" i="27"/>
  <c r="U7" i="27"/>
  <c r="C9" i="27"/>
  <c r="K9" i="27"/>
  <c r="T9" i="27"/>
  <c r="D10" i="27"/>
  <c r="L10" i="27"/>
  <c r="V10" i="27"/>
  <c r="H11" i="27"/>
  <c r="Q13" i="27"/>
  <c r="R14" i="27"/>
  <c r="G21" i="27"/>
  <c r="G27" i="27"/>
  <c r="Y47" i="27"/>
  <c r="R82" i="27"/>
  <c r="H46" i="15"/>
  <c r="H46" i="27"/>
  <c r="W14" i="15"/>
  <c r="W14" i="27"/>
  <c r="V61" i="24"/>
  <c r="V69" i="27"/>
  <c r="R43" i="15"/>
  <c r="R43" i="27"/>
  <c r="K55" i="15"/>
  <c r="K55" i="27"/>
  <c r="W101" i="15"/>
  <c r="W105" i="27"/>
  <c r="K65" i="15"/>
  <c r="K65" i="27"/>
  <c r="J8" i="26"/>
  <c r="J69" i="27"/>
  <c r="P105" i="15"/>
  <c r="P109" i="27"/>
  <c r="P5" i="27"/>
  <c r="R6" i="27"/>
  <c r="B9" i="27"/>
  <c r="J11" i="15"/>
  <c r="J11" i="27"/>
  <c r="X11" i="15"/>
  <c r="X12" i="15" s="1"/>
  <c r="X11" i="27"/>
  <c r="P11" i="15"/>
  <c r="P11" i="27"/>
  <c r="L39" i="15"/>
  <c r="L39" i="27"/>
  <c r="D39" i="15"/>
  <c r="D39" i="27"/>
  <c r="D40" i="27" s="1"/>
  <c r="B37" i="15"/>
  <c r="B37" i="27"/>
  <c r="R15" i="15"/>
  <c r="R15" i="27"/>
  <c r="F15" i="15"/>
  <c r="F15" i="27"/>
  <c r="L13" i="15"/>
  <c r="L13" i="27"/>
  <c r="D13" i="15"/>
  <c r="D13" i="27"/>
  <c r="G43" i="15"/>
  <c r="G43" i="27"/>
  <c r="J42" i="15"/>
  <c r="J42" i="27"/>
  <c r="B42" i="15"/>
  <c r="B42" i="27"/>
  <c r="E41" i="15"/>
  <c r="E41" i="27"/>
  <c r="H17" i="15"/>
  <c r="H17" i="27"/>
  <c r="X39" i="15"/>
  <c r="X39" i="27"/>
  <c r="S38" i="15"/>
  <c r="S38" i="27"/>
  <c r="V37" i="15"/>
  <c r="V37" i="27"/>
  <c r="J23" i="15"/>
  <c r="J23" i="27"/>
  <c r="E22" i="15"/>
  <c r="E22" i="27"/>
  <c r="S42" i="24"/>
  <c r="S42" i="27"/>
  <c r="V41" i="24"/>
  <c r="V41" i="27"/>
  <c r="Q23" i="24"/>
  <c r="Q23" i="27"/>
  <c r="T22" i="24"/>
  <c r="T22" i="27"/>
  <c r="Q77" i="15"/>
  <c r="Q77" i="27"/>
  <c r="S45" i="24"/>
  <c r="S45" i="27"/>
  <c r="I55" i="24"/>
  <c r="I55" i="27"/>
  <c r="D54" i="24"/>
  <c r="D54" i="27"/>
  <c r="G53" i="24"/>
  <c r="G53" i="27"/>
  <c r="R83" i="15"/>
  <c r="R83" i="27"/>
  <c r="S27" i="15"/>
  <c r="S27" i="27"/>
  <c r="V26" i="15"/>
  <c r="V26" i="27"/>
  <c r="Q25" i="15"/>
  <c r="Q25" i="27"/>
  <c r="F8" i="26"/>
  <c r="W103" i="15"/>
  <c r="W107" i="27"/>
  <c r="O103" i="15"/>
  <c r="O107" i="27"/>
  <c r="U9" i="25"/>
  <c r="U10" i="25" s="1"/>
  <c r="U105" i="27"/>
  <c r="K67" i="15"/>
  <c r="K67" i="27"/>
  <c r="C67" i="15"/>
  <c r="C67" i="27"/>
  <c r="I9" i="25"/>
  <c r="I10" i="25" s="1"/>
  <c r="I65" i="27"/>
  <c r="H8" i="26"/>
  <c r="H69" i="27"/>
  <c r="V30" i="26"/>
  <c r="V31" i="26" s="1"/>
  <c r="V109" i="27"/>
  <c r="Q9" i="26"/>
  <c r="Q10" i="26" s="1"/>
  <c r="R55" i="15"/>
  <c r="R55" i="27"/>
  <c r="U54" i="15"/>
  <c r="U54" i="27"/>
  <c r="X53" i="15"/>
  <c r="X53" i="27"/>
  <c r="P53" i="15"/>
  <c r="P53" i="27"/>
  <c r="S87" i="15"/>
  <c r="S87" i="27"/>
  <c r="V86" i="15"/>
  <c r="V86" i="27"/>
  <c r="Y85" i="15"/>
  <c r="Y85" i="27"/>
  <c r="Q85" i="15"/>
  <c r="Q85" i="27"/>
  <c r="I70" i="15"/>
  <c r="X55" i="15"/>
  <c r="W87" i="15"/>
  <c r="X85" i="15"/>
  <c r="O107" i="15"/>
  <c r="I5" i="27"/>
  <c r="R5" i="27"/>
  <c r="B6" i="27"/>
  <c r="J6" i="27"/>
  <c r="T6" i="27"/>
  <c r="D7" i="27"/>
  <c r="L7" i="27"/>
  <c r="V7" i="27"/>
  <c r="D9" i="27"/>
  <c r="L9" i="27"/>
  <c r="U9" i="27"/>
  <c r="E10" i="27"/>
  <c r="O10" i="27"/>
  <c r="W10" i="27"/>
  <c r="I11" i="27"/>
  <c r="S13" i="27"/>
  <c r="S14" i="27"/>
  <c r="O19" i="27"/>
  <c r="I23" i="27"/>
  <c r="K26" i="27"/>
  <c r="L42" i="27"/>
  <c r="W45" i="27"/>
  <c r="Y53" i="27"/>
  <c r="S71" i="27"/>
  <c r="P110" i="27"/>
  <c r="P41" i="15"/>
  <c r="P41" i="27"/>
  <c r="I27" i="15"/>
  <c r="I27" i="27"/>
  <c r="O47" i="15"/>
  <c r="O47" i="27"/>
  <c r="S51" i="24"/>
  <c r="S51" i="27"/>
  <c r="Y103" i="15"/>
  <c r="Y107" i="27"/>
  <c r="D71" i="15"/>
  <c r="D71" i="27"/>
  <c r="R107" i="15"/>
  <c r="R111" i="27"/>
  <c r="T8" i="26"/>
  <c r="T55" i="27"/>
  <c r="U20" i="26"/>
  <c r="U21" i="26" s="1"/>
  <c r="U87" i="27"/>
  <c r="J9" i="27"/>
  <c r="U10" i="27"/>
  <c r="K14" i="27"/>
  <c r="Y17" i="15"/>
  <c r="Y17" i="27"/>
  <c r="P17" i="15"/>
  <c r="P17" i="27"/>
  <c r="W11" i="15"/>
  <c r="W12" i="15" s="1"/>
  <c r="W11" i="27"/>
  <c r="O11" i="15"/>
  <c r="O11" i="27"/>
  <c r="C39" i="15"/>
  <c r="C39" i="27"/>
  <c r="F38" i="15"/>
  <c r="F38" i="27"/>
  <c r="F40" i="27" s="1"/>
  <c r="I40" i="27"/>
  <c r="Q15" i="15"/>
  <c r="Q15" i="27"/>
  <c r="T14" i="15"/>
  <c r="T14" i="27"/>
  <c r="W13" i="15"/>
  <c r="W13" i="27"/>
  <c r="O13" i="15"/>
  <c r="O13" i="27"/>
  <c r="K13" i="15"/>
  <c r="K13" i="27"/>
  <c r="C13" i="15"/>
  <c r="C13" i="27"/>
  <c r="G17" i="15"/>
  <c r="G17" i="27"/>
  <c r="O39" i="24"/>
  <c r="O39" i="27"/>
  <c r="R38" i="24"/>
  <c r="R38" i="27"/>
  <c r="D22" i="15"/>
  <c r="D22" i="27"/>
  <c r="W43" i="24"/>
  <c r="W43" i="27"/>
  <c r="R42" i="24"/>
  <c r="R42" i="27"/>
  <c r="U41" i="24"/>
  <c r="U41" i="27"/>
  <c r="X23" i="24"/>
  <c r="X23" i="27"/>
  <c r="R79" i="15"/>
  <c r="R79" i="27"/>
  <c r="F27" i="24"/>
  <c r="F27" i="27"/>
  <c r="D25" i="24"/>
  <c r="D25" i="27"/>
  <c r="Y75" i="24"/>
  <c r="Y83" i="27"/>
  <c r="Q75" i="24"/>
  <c r="Q83" i="27"/>
  <c r="T74" i="24"/>
  <c r="T82" i="27"/>
  <c r="W73" i="24"/>
  <c r="W81" i="27"/>
  <c r="O73" i="24"/>
  <c r="O81" i="27"/>
  <c r="I9" i="26"/>
  <c r="I10" i="26" s="1"/>
  <c r="V103" i="15"/>
  <c r="V107" i="27"/>
  <c r="Y102" i="15"/>
  <c r="Y106" i="27"/>
  <c r="Q102" i="15"/>
  <c r="Q106" i="27"/>
  <c r="T101" i="15"/>
  <c r="T105" i="27"/>
  <c r="J67" i="15"/>
  <c r="J67" i="27"/>
  <c r="B67" i="15"/>
  <c r="B67" i="27"/>
  <c r="E66" i="15"/>
  <c r="E66" i="27"/>
  <c r="D9" i="26"/>
  <c r="D10" i="26" s="1"/>
  <c r="D70" i="27"/>
  <c r="Y55" i="15"/>
  <c r="Y55" i="27"/>
  <c r="Q55" i="15"/>
  <c r="Q55" i="27"/>
  <c r="T54" i="15"/>
  <c r="T54" i="27"/>
  <c r="W53" i="15"/>
  <c r="W53" i="27"/>
  <c r="O53" i="15"/>
  <c r="O53" i="27"/>
  <c r="H70" i="15"/>
  <c r="U55" i="15"/>
  <c r="V87" i="15"/>
  <c r="U85" i="15"/>
  <c r="V106" i="15"/>
  <c r="B5" i="27"/>
  <c r="J5" i="27"/>
  <c r="S5" i="27"/>
  <c r="C6" i="27"/>
  <c r="K6" i="27"/>
  <c r="U6" i="27"/>
  <c r="E7" i="27"/>
  <c r="O7" i="27"/>
  <c r="W7" i="27"/>
  <c r="E9" i="27"/>
  <c r="V9" i="27"/>
  <c r="F10" i="27"/>
  <c r="P10" i="27"/>
  <c r="X10" i="27"/>
  <c r="K11" i="27"/>
  <c r="B13" i="27"/>
  <c r="X13" i="27"/>
  <c r="U14" i="27"/>
  <c r="O21" i="27"/>
  <c r="P22" i="27"/>
  <c r="R25" i="27"/>
  <c r="O26" i="27"/>
  <c r="K37" i="27"/>
  <c r="W42" i="27"/>
  <c r="V50" i="27"/>
  <c r="E69" i="27"/>
  <c r="T71" i="27"/>
  <c r="Q110" i="27"/>
  <c r="U13" i="15"/>
  <c r="U13" i="27"/>
  <c r="I13" i="15"/>
  <c r="I13" i="27"/>
  <c r="E47" i="15"/>
  <c r="E47" i="27"/>
  <c r="O14" i="15"/>
  <c r="O14" i="27"/>
  <c r="D19" i="15"/>
  <c r="D19" i="27"/>
  <c r="P78" i="15"/>
  <c r="P78" i="27"/>
  <c r="R81" i="15"/>
  <c r="R81" i="27"/>
  <c r="Q103" i="15"/>
  <c r="Q107" i="27"/>
  <c r="O101" i="15"/>
  <c r="O105" i="27"/>
  <c r="E67" i="15"/>
  <c r="E67" i="27"/>
  <c r="L71" i="15"/>
  <c r="L71" i="27"/>
  <c r="B69" i="15"/>
  <c r="B69" i="27"/>
  <c r="X105" i="15"/>
  <c r="X109" i="27"/>
  <c r="O54" i="15"/>
  <c r="O54" i="27"/>
  <c r="R9" i="26"/>
  <c r="R10" i="26" s="1"/>
  <c r="R53" i="27"/>
  <c r="X5" i="27"/>
  <c r="X86" i="27"/>
  <c r="X17" i="15"/>
  <c r="X17" i="27"/>
  <c r="V11" i="15"/>
  <c r="V12" i="15" s="1"/>
  <c r="V11" i="27"/>
  <c r="J39" i="24"/>
  <c r="J39" i="27"/>
  <c r="J40" i="27" s="1"/>
  <c r="V13" i="15"/>
  <c r="V13" i="27"/>
  <c r="D15" i="15"/>
  <c r="D15" i="27"/>
  <c r="G14" i="15"/>
  <c r="G14" i="27"/>
  <c r="I46" i="24"/>
  <c r="I46" i="27"/>
  <c r="D45" i="24"/>
  <c r="D45" i="27"/>
  <c r="W23" i="24"/>
  <c r="W23" i="27"/>
  <c r="R22" i="24"/>
  <c r="R22" i="27"/>
  <c r="U21" i="24"/>
  <c r="U21" i="27"/>
  <c r="E50" i="24"/>
  <c r="E50" i="27"/>
  <c r="F50" i="24"/>
  <c r="F50" i="27"/>
  <c r="Q71" i="24"/>
  <c r="Q79" i="27"/>
  <c r="V46" i="24"/>
  <c r="V46" i="27"/>
  <c r="Q45" i="24"/>
  <c r="Q45" i="27"/>
  <c r="S82" i="15"/>
  <c r="S82" i="27"/>
  <c r="U103" i="15"/>
  <c r="U107" i="27"/>
  <c r="S101" i="15"/>
  <c r="S105" i="27"/>
  <c r="I67" i="15"/>
  <c r="I67" i="27"/>
  <c r="D66" i="15"/>
  <c r="D66" i="27"/>
  <c r="H66" i="15"/>
  <c r="H71" i="15"/>
  <c r="H71" i="27"/>
  <c r="K70" i="15"/>
  <c r="K70" i="27"/>
  <c r="C70" i="15"/>
  <c r="C70" i="27"/>
  <c r="F69" i="15"/>
  <c r="F69" i="27"/>
  <c r="V107" i="15"/>
  <c r="V111" i="27"/>
  <c r="Y106" i="15"/>
  <c r="Y110" i="27"/>
  <c r="T105" i="15"/>
  <c r="T109" i="27"/>
  <c r="Y87" i="15"/>
  <c r="Y87" i="27"/>
  <c r="Q87" i="15"/>
  <c r="Q87" i="27"/>
  <c r="T86" i="15"/>
  <c r="T86" i="27"/>
  <c r="W85" i="15"/>
  <c r="W85" i="27"/>
  <c r="O85" i="15"/>
  <c r="O85" i="27"/>
  <c r="D70" i="15"/>
  <c r="P55" i="15"/>
  <c r="R87" i="15"/>
  <c r="T85" i="15"/>
  <c r="S106" i="15"/>
  <c r="C5" i="27"/>
  <c r="K5" i="27"/>
  <c r="T5" i="27"/>
  <c r="D6" i="27"/>
  <c r="L6" i="27"/>
  <c r="V6" i="27"/>
  <c r="F7" i="27"/>
  <c r="P7" i="27"/>
  <c r="X7" i="27"/>
  <c r="F9" i="27"/>
  <c r="O9" i="27"/>
  <c r="W9" i="27"/>
  <c r="G10" i="27"/>
  <c r="Q10" i="27"/>
  <c r="Y10" i="27"/>
  <c r="L11" i="27"/>
  <c r="G13" i="27"/>
  <c r="Y13" i="27"/>
  <c r="B15" i="27"/>
  <c r="L37" i="27"/>
  <c r="G38" i="27"/>
  <c r="H39" i="27"/>
  <c r="H40" i="27" s="1"/>
  <c r="U69" i="27"/>
  <c r="P106" i="27"/>
  <c r="X110" i="27"/>
  <c r="K89" i="27"/>
  <c r="W9" i="25"/>
  <c r="W10" i="25" s="1"/>
  <c r="T55" i="15"/>
  <c r="W54" i="15"/>
  <c r="R53" i="15"/>
  <c r="G70" i="15"/>
  <c r="J69" i="15"/>
  <c r="S55" i="15"/>
  <c r="U87" i="15"/>
  <c r="J9" i="26"/>
  <c r="J10" i="26" s="1"/>
  <c r="E8" i="26"/>
  <c r="X29" i="26"/>
  <c r="W29" i="26"/>
  <c r="O30" i="26"/>
  <c r="O31" i="26" s="1"/>
  <c r="R30" i="26"/>
  <c r="R31" i="26" s="1"/>
  <c r="U30" i="26"/>
  <c r="U31" i="26" s="1"/>
  <c r="I69" i="15"/>
  <c r="R85" i="15"/>
  <c r="T9" i="25"/>
  <c r="T10" i="25" s="1"/>
  <c r="B9" i="26"/>
  <c r="B10" i="26" s="1"/>
  <c r="S30" i="26"/>
  <c r="S31" i="26" s="1"/>
  <c r="J9" i="25"/>
  <c r="J10" i="25" s="1"/>
  <c r="T20" i="26"/>
  <c r="T21" i="26" s="1"/>
  <c r="V8" i="26"/>
  <c r="Q19" i="26"/>
  <c r="O20" i="26"/>
  <c r="O21" i="26" s="1"/>
  <c r="J71" i="15"/>
  <c r="B71" i="15"/>
  <c r="E70" i="15"/>
  <c r="H69" i="15"/>
  <c r="X19" i="26"/>
  <c r="W20" i="26"/>
  <c r="W21" i="26" s="1"/>
  <c r="U9" i="26"/>
  <c r="U10" i="26" s="1"/>
  <c r="X8" i="26"/>
  <c r="O9" i="26"/>
  <c r="O10" i="26" s="1"/>
  <c r="S86" i="15"/>
  <c r="V85" i="15"/>
  <c r="Q107" i="15"/>
  <c r="Q108" i="15" s="1"/>
  <c r="T106" i="15"/>
  <c r="U8" i="26"/>
  <c r="Q29" i="26"/>
  <c r="E9" i="26"/>
  <c r="E10" i="26" s="1"/>
  <c r="H9" i="26"/>
  <c r="H10" i="26" s="1"/>
  <c r="B8" i="26"/>
  <c r="D8" i="26"/>
  <c r="G9" i="26"/>
  <c r="G10" i="26" s="1"/>
  <c r="W30" i="26"/>
  <c r="W31" i="26" s="1"/>
  <c r="O29" i="26"/>
  <c r="R29" i="26"/>
  <c r="U29" i="26"/>
  <c r="S29" i="26"/>
  <c r="T29" i="26"/>
  <c r="V29" i="26"/>
  <c r="R19" i="26"/>
  <c r="S19" i="26"/>
  <c r="F8" i="25"/>
  <c r="H8" i="25"/>
  <c r="R8" i="25"/>
  <c r="E8" i="22"/>
  <c r="U101" i="15"/>
  <c r="E8" i="25"/>
  <c r="X8" i="25"/>
  <c r="O9" i="25"/>
  <c r="O10" i="25" s="1"/>
  <c r="S8" i="25"/>
  <c r="V9" i="25"/>
  <c r="V10" i="25" s="1"/>
  <c r="D9" i="25"/>
  <c r="D10" i="25" s="1"/>
  <c r="J65" i="15"/>
  <c r="F66" i="15"/>
  <c r="I65" i="15"/>
  <c r="B9" i="25"/>
  <c r="B10" i="25" s="1"/>
  <c r="T8" i="25"/>
  <c r="Q9" i="25"/>
  <c r="Q10" i="25" s="1"/>
  <c r="G9" i="25"/>
  <c r="G10" i="25" s="1"/>
  <c r="H65" i="15"/>
  <c r="R9" i="25"/>
  <c r="R10" i="25" s="1"/>
  <c r="E9" i="25"/>
  <c r="E10" i="25" s="1"/>
  <c r="S9" i="25"/>
  <c r="S10" i="25" s="1"/>
  <c r="U8" i="25"/>
  <c r="H9" i="25"/>
  <c r="H10" i="25" s="1"/>
  <c r="F9" i="25"/>
  <c r="F10" i="25" s="1"/>
  <c r="Q30" i="23"/>
  <c r="T30" i="23"/>
  <c r="X9" i="24"/>
  <c r="I5" i="24"/>
  <c r="T49" i="24"/>
  <c r="R73" i="24"/>
  <c r="V9" i="23"/>
  <c r="V10" i="23" s="1"/>
  <c r="Q83" i="15"/>
  <c r="J13" i="24"/>
  <c r="T9" i="26"/>
  <c r="T10" i="26" s="1"/>
  <c r="Q20" i="26"/>
  <c r="Q21" i="26" s="1"/>
  <c r="W8" i="26"/>
  <c r="V9" i="26"/>
  <c r="V10" i="26" s="1"/>
  <c r="T19" i="26"/>
  <c r="O8" i="26"/>
  <c r="U19" i="26"/>
  <c r="Q8" i="26"/>
  <c r="V19" i="26"/>
  <c r="R8" i="26"/>
  <c r="W19" i="26"/>
  <c r="S8" i="26"/>
  <c r="O19" i="26"/>
  <c r="K29" i="15"/>
  <c r="K57" i="15"/>
  <c r="G8" i="25"/>
  <c r="I8" i="25"/>
  <c r="V8" i="25"/>
  <c r="J8" i="25"/>
  <c r="W8" i="25"/>
  <c r="B8" i="25"/>
  <c r="O8" i="25"/>
  <c r="D8" i="25"/>
  <c r="Q8" i="25"/>
  <c r="G54" i="15"/>
  <c r="T20" i="23"/>
  <c r="T21" i="23" s="1"/>
  <c r="O81" i="15"/>
  <c r="G7" i="24"/>
  <c r="R10" i="24"/>
  <c r="D19" i="24"/>
  <c r="L26" i="24"/>
  <c r="C39" i="24"/>
  <c r="Y50" i="15"/>
  <c r="R5" i="24"/>
  <c r="V7" i="24"/>
  <c r="Q11" i="24"/>
  <c r="C14" i="24"/>
  <c r="L19" i="24"/>
  <c r="G27" i="24"/>
  <c r="P70" i="24"/>
  <c r="Q19" i="23"/>
  <c r="V50" i="15"/>
  <c r="U5" i="24"/>
  <c r="Y11" i="24"/>
  <c r="H14" i="24"/>
  <c r="I27" i="24"/>
  <c r="O47" i="24"/>
  <c r="R71" i="24"/>
  <c r="Q50" i="15"/>
  <c r="B6" i="24"/>
  <c r="K14" i="24"/>
  <c r="S27" i="24"/>
  <c r="P47" i="24"/>
  <c r="B26" i="24"/>
  <c r="Q49" i="15"/>
  <c r="E6" i="24"/>
  <c r="B13" i="24"/>
  <c r="E15" i="24"/>
  <c r="I23" i="24"/>
  <c r="X47" i="24"/>
  <c r="J6" i="24"/>
  <c r="P9" i="24"/>
  <c r="E13" i="24"/>
  <c r="P41" i="24"/>
  <c r="C55" i="24"/>
  <c r="W6" i="24"/>
  <c r="Y83" i="15"/>
  <c r="O6" i="24"/>
  <c r="U9" i="24"/>
  <c r="F13" i="24"/>
  <c r="Q25" i="24"/>
  <c r="L37" i="24"/>
  <c r="H43" i="24"/>
  <c r="W17" i="15"/>
  <c r="W17" i="24"/>
  <c r="P19" i="15"/>
  <c r="P19" i="24"/>
  <c r="J38" i="15"/>
  <c r="J38" i="24"/>
  <c r="U15" i="15"/>
  <c r="U15" i="24"/>
  <c r="J43" i="15"/>
  <c r="J43" i="24"/>
  <c r="E42" i="15"/>
  <c r="E42" i="24"/>
  <c r="K47" i="15"/>
  <c r="K47" i="24"/>
  <c r="I45" i="15"/>
  <c r="I45" i="24"/>
  <c r="Q71" i="15"/>
  <c r="Q63" i="24"/>
  <c r="W69" i="15"/>
  <c r="W61" i="24"/>
  <c r="E19" i="15"/>
  <c r="E19" i="24"/>
  <c r="K17" i="15"/>
  <c r="K17" i="24"/>
  <c r="S39" i="15"/>
  <c r="S39" i="24"/>
  <c r="Q37" i="15"/>
  <c r="Q37" i="24"/>
  <c r="H22" i="15"/>
  <c r="H22" i="24"/>
  <c r="C21" i="15"/>
  <c r="C21" i="24"/>
  <c r="E51" i="15"/>
  <c r="E51" i="24"/>
  <c r="K27" i="15"/>
  <c r="K27" i="24"/>
  <c r="F26" i="15"/>
  <c r="F26" i="24"/>
  <c r="I25" i="15"/>
  <c r="I25" i="24"/>
  <c r="Q47" i="15"/>
  <c r="Q47" i="24"/>
  <c r="K53" i="15"/>
  <c r="K53" i="24"/>
  <c r="P51" i="15"/>
  <c r="P51" i="24"/>
  <c r="V49" i="15"/>
  <c r="V49" i="24"/>
  <c r="P82" i="15"/>
  <c r="P74" i="24"/>
  <c r="O27" i="15"/>
  <c r="O27" i="24"/>
  <c r="L9" i="24"/>
  <c r="V19" i="15"/>
  <c r="V19" i="24"/>
  <c r="U19" i="15"/>
  <c r="U19" i="24"/>
  <c r="X18" i="15"/>
  <c r="X18" i="24"/>
  <c r="P18" i="15"/>
  <c r="P18" i="24"/>
  <c r="S17" i="15"/>
  <c r="S17" i="24"/>
  <c r="E39" i="15"/>
  <c r="E39" i="24"/>
  <c r="H38" i="15"/>
  <c r="H38" i="24"/>
  <c r="S15" i="15"/>
  <c r="S15" i="24"/>
  <c r="K42" i="15"/>
  <c r="K42" i="24"/>
  <c r="C42" i="15"/>
  <c r="C42" i="24"/>
  <c r="I47" i="15"/>
  <c r="I47" i="24"/>
  <c r="L46" i="15"/>
  <c r="L46" i="24"/>
  <c r="D46" i="15"/>
  <c r="D46" i="24"/>
  <c r="G45" i="15"/>
  <c r="G45" i="24"/>
  <c r="W71" i="15"/>
  <c r="W63" i="24"/>
  <c r="K19" i="15"/>
  <c r="K19" i="24"/>
  <c r="F18" i="15"/>
  <c r="F18" i="24"/>
  <c r="I17" i="15"/>
  <c r="I17" i="24"/>
  <c r="Y39" i="15"/>
  <c r="Y39" i="24"/>
  <c r="Q39" i="15"/>
  <c r="Q39" i="24"/>
  <c r="T38" i="15"/>
  <c r="T38" i="24"/>
  <c r="W37" i="15"/>
  <c r="W37" i="24"/>
  <c r="O37" i="15"/>
  <c r="O37" i="24"/>
  <c r="K23" i="15"/>
  <c r="K23" i="24"/>
  <c r="C23" i="15"/>
  <c r="C23" i="24"/>
  <c r="F22" i="15"/>
  <c r="F22" i="24"/>
  <c r="Y43" i="15"/>
  <c r="Y43" i="24"/>
  <c r="Q43" i="15"/>
  <c r="Q43" i="24"/>
  <c r="W41" i="15"/>
  <c r="W41" i="24"/>
  <c r="O41" i="15"/>
  <c r="O41" i="24"/>
  <c r="R23" i="15"/>
  <c r="R23" i="24"/>
  <c r="U22" i="15"/>
  <c r="U22" i="24"/>
  <c r="X21" i="15"/>
  <c r="X21" i="24"/>
  <c r="P21" i="15"/>
  <c r="P21" i="24"/>
  <c r="J50" i="15"/>
  <c r="J50" i="24"/>
  <c r="W78" i="15"/>
  <c r="W70" i="24"/>
  <c r="O78" i="15"/>
  <c r="O70" i="24"/>
  <c r="D26" i="15"/>
  <c r="D26" i="24"/>
  <c r="W47" i="15"/>
  <c r="W47" i="24"/>
  <c r="R46" i="15"/>
  <c r="R46" i="24"/>
  <c r="U45" i="15"/>
  <c r="U45" i="24"/>
  <c r="F54" i="15"/>
  <c r="F54" i="24"/>
  <c r="I53" i="15"/>
  <c r="I53" i="24"/>
  <c r="S45" i="15"/>
  <c r="S83" i="15"/>
  <c r="S75" i="24"/>
  <c r="V82" i="15"/>
  <c r="V74" i="24"/>
  <c r="Y81" i="15"/>
  <c r="Y73" i="24"/>
  <c r="U27" i="15"/>
  <c r="U27" i="24"/>
  <c r="X26" i="15"/>
  <c r="X26" i="24"/>
  <c r="P26" i="15"/>
  <c r="P26" i="24"/>
  <c r="S9" i="23"/>
  <c r="S10" i="23" s="1"/>
  <c r="S25" i="24"/>
  <c r="W81" i="15"/>
  <c r="C5" i="24"/>
  <c r="K5" i="24"/>
  <c r="D6" i="24"/>
  <c r="L6" i="24"/>
  <c r="V6" i="24"/>
  <c r="F7" i="24"/>
  <c r="P7" i="24"/>
  <c r="X7" i="24"/>
  <c r="F9" i="24"/>
  <c r="O9" i="24"/>
  <c r="W9" i="24"/>
  <c r="Q10" i="24"/>
  <c r="Y10" i="24"/>
  <c r="I11" i="24"/>
  <c r="S11" i="24"/>
  <c r="I13" i="24"/>
  <c r="R13" i="24"/>
  <c r="B14" i="24"/>
  <c r="J14" i="24"/>
  <c r="T14" i="24"/>
  <c r="D15" i="24"/>
  <c r="R15" i="24"/>
  <c r="G17" i="24"/>
  <c r="I18" i="24"/>
  <c r="X19" i="24"/>
  <c r="I21" i="24"/>
  <c r="Y22" i="24"/>
  <c r="K26" i="24"/>
  <c r="K37" i="24"/>
  <c r="S38" i="24"/>
  <c r="B42" i="24"/>
  <c r="S43" i="24"/>
  <c r="B45" i="24"/>
  <c r="U51" i="24"/>
  <c r="B55" i="24"/>
  <c r="U62" i="24"/>
  <c r="R69" i="24"/>
  <c r="Q73" i="24"/>
  <c r="V17" i="15"/>
  <c r="V17" i="24"/>
  <c r="T19" i="15"/>
  <c r="T19" i="24"/>
  <c r="R17" i="15"/>
  <c r="R17" i="24"/>
  <c r="K46" i="15"/>
  <c r="K46" i="24"/>
  <c r="V71" i="15"/>
  <c r="V63" i="24"/>
  <c r="T69" i="15"/>
  <c r="T61" i="24"/>
  <c r="E18" i="15"/>
  <c r="E18" i="24"/>
  <c r="B23" i="15"/>
  <c r="B23" i="24"/>
  <c r="Y23" i="15"/>
  <c r="Y23" i="24"/>
  <c r="W21" i="15"/>
  <c r="W21" i="24"/>
  <c r="G50" i="15"/>
  <c r="G50" i="24"/>
  <c r="V78" i="15"/>
  <c r="V70" i="24"/>
  <c r="T45" i="15"/>
  <c r="T45" i="24"/>
  <c r="S49" i="15"/>
  <c r="S49" i="24"/>
  <c r="U82" i="15"/>
  <c r="U74" i="24"/>
  <c r="D5" i="24"/>
  <c r="L5" i="24"/>
  <c r="Q7" i="24"/>
  <c r="H10" i="24"/>
  <c r="B11" i="24"/>
  <c r="J11" i="24"/>
  <c r="T11" i="24"/>
  <c r="S13" i="24"/>
  <c r="U14" i="24"/>
  <c r="H17" i="24"/>
  <c r="S21" i="24"/>
  <c r="J42" i="24"/>
  <c r="C45" i="24"/>
  <c r="T46" i="24"/>
  <c r="V62" i="24"/>
  <c r="T18" i="15"/>
  <c r="T18" i="24"/>
  <c r="C46" i="15"/>
  <c r="C46" i="24"/>
  <c r="Y70" i="15"/>
  <c r="Y62" i="24"/>
  <c r="J19" i="15"/>
  <c r="J19" i="24"/>
  <c r="H21" i="15"/>
  <c r="H21" i="24"/>
  <c r="P43" i="15"/>
  <c r="P43" i="24"/>
  <c r="V47" i="15"/>
  <c r="V47" i="24"/>
  <c r="Q46" i="15"/>
  <c r="Q46" i="24"/>
  <c r="X50" i="15"/>
  <c r="X50" i="24"/>
  <c r="O30" i="23"/>
  <c r="P73" i="24"/>
  <c r="Y7" i="24"/>
  <c r="S19" i="15"/>
  <c r="S19" i="24"/>
  <c r="V18" i="15"/>
  <c r="V18" i="24"/>
  <c r="K39" i="15"/>
  <c r="K39" i="24"/>
  <c r="I37" i="15"/>
  <c r="I37" i="24"/>
  <c r="Y15" i="15"/>
  <c r="Y15" i="24"/>
  <c r="F43" i="15"/>
  <c r="F43" i="24"/>
  <c r="I42" i="15"/>
  <c r="I42" i="24"/>
  <c r="L41" i="15"/>
  <c r="L41" i="24"/>
  <c r="D41" i="15"/>
  <c r="D41" i="24"/>
  <c r="G47" i="15"/>
  <c r="G47" i="24"/>
  <c r="J46" i="15"/>
  <c r="J46" i="24"/>
  <c r="B46" i="15"/>
  <c r="B46" i="24"/>
  <c r="E45" i="15"/>
  <c r="E45" i="24"/>
  <c r="U71" i="15"/>
  <c r="U63" i="24"/>
  <c r="X70" i="15"/>
  <c r="X62" i="24"/>
  <c r="P70" i="15"/>
  <c r="P62" i="24"/>
  <c r="S69" i="15"/>
  <c r="S61" i="24"/>
  <c r="I19" i="15"/>
  <c r="I19" i="24"/>
  <c r="L18" i="15"/>
  <c r="L18" i="24"/>
  <c r="D18" i="15"/>
  <c r="D18" i="24"/>
  <c r="L22" i="15"/>
  <c r="L22" i="24"/>
  <c r="O43" i="15"/>
  <c r="O43" i="24"/>
  <c r="P23" i="15"/>
  <c r="P23" i="24"/>
  <c r="B50" i="15"/>
  <c r="B50" i="24"/>
  <c r="D50" i="15"/>
  <c r="D50" i="24"/>
  <c r="F51" i="15"/>
  <c r="F51" i="24"/>
  <c r="U78" i="15"/>
  <c r="U70" i="24"/>
  <c r="X77" i="15"/>
  <c r="X69" i="24"/>
  <c r="P77" i="15"/>
  <c r="P69" i="24"/>
  <c r="J26" i="15"/>
  <c r="J26" i="24"/>
  <c r="E25" i="15"/>
  <c r="E25" i="24"/>
  <c r="U47" i="15"/>
  <c r="U47" i="24"/>
  <c r="X46" i="15"/>
  <c r="X46" i="24"/>
  <c r="P46" i="15"/>
  <c r="P46" i="24"/>
  <c r="L54" i="15"/>
  <c r="L54" i="24"/>
  <c r="T51" i="15"/>
  <c r="T51" i="24"/>
  <c r="W50" i="15"/>
  <c r="W50" i="24"/>
  <c r="O50" i="15"/>
  <c r="O50" i="24"/>
  <c r="R19" i="23"/>
  <c r="R52" i="27" s="1"/>
  <c r="R49" i="24"/>
  <c r="Y25" i="15"/>
  <c r="Y25" i="24"/>
  <c r="V51" i="15"/>
  <c r="E5" i="24"/>
  <c r="F6" i="24"/>
  <c r="P6" i="24"/>
  <c r="X6" i="24"/>
  <c r="H7" i="24"/>
  <c r="R7" i="24"/>
  <c r="H9" i="24"/>
  <c r="Q9" i="24"/>
  <c r="Y9" i="24"/>
  <c r="I10" i="24"/>
  <c r="S10" i="24"/>
  <c r="C11" i="24"/>
  <c r="K11" i="24"/>
  <c r="U11" i="24"/>
  <c r="C13" i="24"/>
  <c r="K13" i="24"/>
  <c r="T13" i="24"/>
  <c r="D14" i="24"/>
  <c r="L14" i="24"/>
  <c r="V14" i="24"/>
  <c r="F15" i="24"/>
  <c r="S18" i="24"/>
  <c r="T21" i="24"/>
  <c r="J23" i="24"/>
  <c r="V26" i="24"/>
  <c r="D39" i="24"/>
  <c r="L42" i="24"/>
  <c r="K45" i="24"/>
  <c r="D47" i="24"/>
  <c r="P50" i="24"/>
  <c r="K55" i="24"/>
  <c r="S63" i="24"/>
  <c r="Q70" i="24"/>
  <c r="R74" i="24"/>
  <c r="Y19" i="15"/>
  <c r="Y19" i="24"/>
  <c r="W18" i="15"/>
  <c r="W18" i="24"/>
  <c r="O18" i="15"/>
  <c r="O18" i="24"/>
  <c r="J37" i="15"/>
  <c r="J37" i="24"/>
  <c r="H47" i="15"/>
  <c r="H47" i="24"/>
  <c r="F45" i="15"/>
  <c r="F45" i="24"/>
  <c r="Q70" i="15"/>
  <c r="Q62" i="24"/>
  <c r="B19" i="15"/>
  <c r="B19" i="24"/>
  <c r="P39" i="15"/>
  <c r="P39" i="24"/>
  <c r="X43" i="15"/>
  <c r="X43" i="24"/>
  <c r="K50" i="15"/>
  <c r="K50" i="24"/>
  <c r="S79" i="15"/>
  <c r="S71" i="24"/>
  <c r="Y77" i="15"/>
  <c r="Y69" i="24"/>
  <c r="Y46" i="15"/>
  <c r="Y46" i="24"/>
  <c r="J55" i="15"/>
  <c r="J55" i="24"/>
  <c r="X81" i="15"/>
  <c r="X73" i="24"/>
  <c r="R19" i="15"/>
  <c r="R19" i="24"/>
  <c r="U18" i="15"/>
  <c r="U18" i="24"/>
  <c r="O17" i="15"/>
  <c r="O17" i="24"/>
  <c r="B39" i="15"/>
  <c r="B39" i="24"/>
  <c r="E38" i="15"/>
  <c r="E38" i="24"/>
  <c r="H37" i="15"/>
  <c r="H37" i="24"/>
  <c r="X15" i="15"/>
  <c r="X15" i="24"/>
  <c r="P15" i="15"/>
  <c r="P15" i="24"/>
  <c r="L15" i="15"/>
  <c r="L15" i="24"/>
  <c r="E43" i="15"/>
  <c r="E43" i="24"/>
  <c r="H42" i="15"/>
  <c r="H42" i="24"/>
  <c r="K41" i="15"/>
  <c r="K41" i="24"/>
  <c r="C41" i="15"/>
  <c r="C41" i="24"/>
  <c r="F47" i="15"/>
  <c r="F47" i="24"/>
  <c r="L45" i="15"/>
  <c r="L45" i="24"/>
  <c r="W70" i="15"/>
  <c r="W62" i="24"/>
  <c r="O70" i="15"/>
  <c r="O62" i="24"/>
  <c r="R69" i="15"/>
  <c r="R61" i="24"/>
  <c r="H19" i="15"/>
  <c r="H19" i="24"/>
  <c r="K18" i="15"/>
  <c r="K18" i="24"/>
  <c r="C18" i="15"/>
  <c r="C18" i="24"/>
  <c r="F17" i="15"/>
  <c r="F17" i="24"/>
  <c r="V39" i="15"/>
  <c r="V39" i="24"/>
  <c r="Y38" i="15"/>
  <c r="Y38" i="24"/>
  <c r="T37" i="15"/>
  <c r="T37" i="24"/>
  <c r="H23" i="15"/>
  <c r="H23" i="24"/>
  <c r="K22" i="15"/>
  <c r="K22" i="24"/>
  <c r="C22" i="15"/>
  <c r="C22" i="24"/>
  <c r="F21" i="15"/>
  <c r="F21" i="24"/>
  <c r="V43" i="15"/>
  <c r="V43" i="24"/>
  <c r="Y42" i="15"/>
  <c r="Y42" i="24"/>
  <c r="Q42" i="15"/>
  <c r="Q42" i="24"/>
  <c r="T41" i="15"/>
  <c r="T41" i="24"/>
  <c r="O23" i="15"/>
  <c r="O23" i="24"/>
  <c r="B49" i="15"/>
  <c r="B49" i="24"/>
  <c r="Y79" i="15"/>
  <c r="Y71" i="24"/>
  <c r="T78" i="15"/>
  <c r="T70" i="24"/>
  <c r="W77" i="15"/>
  <c r="W69" i="24"/>
  <c r="O77" i="15"/>
  <c r="O69" i="24"/>
  <c r="I26" i="15"/>
  <c r="I26" i="24"/>
  <c r="L25" i="15"/>
  <c r="L25" i="24"/>
  <c r="T47" i="15"/>
  <c r="T47" i="24"/>
  <c r="W46" i="15"/>
  <c r="W46" i="24"/>
  <c r="O46" i="15"/>
  <c r="O46" i="24"/>
  <c r="R45" i="15"/>
  <c r="R45" i="24"/>
  <c r="H55" i="15"/>
  <c r="H55" i="24"/>
  <c r="K54" i="15"/>
  <c r="K54" i="24"/>
  <c r="C54" i="15"/>
  <c r="C54" i="24"/>
  <c r="F53" i="15"/>
  <c r="F53" i="24"/>
  <c r="X83" i="15"/>
  <c r="X75" i="24"/>
  <c r="P83" i="15"/>
  <c r="P75" i="24"/>
  <c r="V31" i="23"/>
  <c r="V32" i="23" s="1"/>
  <c r="V73" i="24"/>
  <c r="R27" i="15"/>
  <c r="R27" i="24"/>
  <c r="U26" i="15"/>
  <c r="U26" i="24"/>
  <c r="X25" i="15"/>
  <c r="X25" i="24"/>
  <c r="P25" i="15"/>
  <c r="P25" i="24"/>
  <c r="S51" i="15"/>
  <c r="T27" i="15"/>
  <c r="F5" i="24"/>
  <c r="O5" i="24"/>
  <c r="W5" i="24"/>
  <c r="G6" i="24"/>
  <c r="Y6" i="24"/>
  <c r="S7" i="24"/>
  <c r="I9" i="24"/>
  <c r="R9" i="24"/>
  <c r="B10" i="24"/>
  <c r="J10" i="24"/>
  <c r="T10" i="24"/>
  <c r="L11" i="24"/>
  <c r="V11" i="24"/>
  <c r="D13" i="24"/>
  <c r="L13" i="24"/>
  <c r="U13" i="24"/>
  <c r="E14" i="24"/>
  <c r="O14" i="24"/>
  <c r="W14" i="24"/>
  <c r="G15" i="24"/>
  <c r="P17" i="24"/>
  <c r="C19" i="24"/>
  <c r="D22" i="24"/>
  <c r="T23" i="24"/>
  <c r="G25" i="24"/>
  <c r="W26" i="24"/>
  <c r="L39" i="24"/>
  <c r="E41" i="24"/>
  <c r="V42" i="24"/>
  <c r="O45" i="24"/>
  <c r="E47" i="24"/>
  <c r="L55" i="24"/>
  <c r="T63" i="24"/>
  <c r="S74" i="24"/>
  <c r="I39" i="15"/>
  <c r="I39" i="24"/>
  <c r="L38" i="15"/>
  <c r="L38" i="24"/>
  <c r="D38" i="15"/>
  <c r="D38" i="24"/>
  <c r="G37" i="15"/>
  <c r="G37" i="24"/>
  <c r="W15" i="15"/>
  <c r="W15" i="24"/>
  <c r="O15" i="15"/>
  <c r="O15" i="24"/>
  <c r="L43" i="15"/>
  <c r="L43" i="24"/>
  <c r="D43" i="15"/>
  <c r="D43" i="24"/>
  <c r="G42" i="15"/>
  <c r="G42" i="24"/>
  <c r="J41" i="15"/>
  <c r="J41" i="24"/>
  <c r="B41" i="15"/>
  <c r="B41" i="24"/>
  <c r="Y69" i="15"/>
  <c r="Y61" i="24"/>
  <c r="Q69" i="15"/>
  <c r="Q61" i="24"/>
  <c r="G19" i="15"/>
  <c r="G19" i="24"/>
  <c r="J18" i="15"/>
  <c r="J18" i="24"/>
  <c r="B18" i="15"/>
  <c r="B18" i="24"/>
  <c r="E17" i="15"/>
  <c r="E17" i="24"/>
  <c r="U39" i="15"/>
  <c r="U39" i="24"/>
  <c r="X38" i="15"/>
  <c r="X38" i="24"/>
  <c r="P38" i="15"/>
  <c r="P38" i="24"/>
  <c r="G23" i="15"/>
  <c r="G23" i="24"/>
  <c r="J22" i="15"/>
  <c r="J22" i="24"/>
  <c r="B22" i="15"/>
  <c r="B22" i="24"/>
  <c r="E21" i="15"/>
  <c r="E21" i="24"/>
  <c r="U43" i="15"/>
  <c r="U43" i="24"/>
  <c r="X42" i="15"/>
  <c r="X42" i="24"/>
  <c r="P42" i="15"/>
  <c r="P42" i="24"/>
  <c r="S41" i="15"/>
  <c r="S41" i="24"/>
  <c r="V23" i="15"/>
  <c r="V23" i="24"/>
  <c r="Q22" i="15"/>
  <c r="Q22" i="24"/>
  <c r="D51" i="15"/>
  <c r="D51" i="24"/>
  <c r="L51" i="15"/>
  <c r="L51" i="24"/>
  <c r="H51" i="15"/>
  <c r="H51" i="24"/>
  <c r="X79" i="15"/>
  <c r="X71" i="24"/>
  <c r="P79" i="15"/>
  <c r="P71" i="24"/>
  <c r="S78" i="15"/>
  <c r="S70" i="24"/>
  <c r="V31" i="22"/>
  <c r="V32" i="22" s="1"/>
  <c r="V69" i="24"/>
  <c r="E27" i="15"/>
  <c r="E27" i="24"/>
  <c r="H26" i="15"/>
  <c r="H26" i="24"/>
  <c r="K25" i="15"/>
  <c r="K25" i="24"/>
  <c r="C25" i="15"/>
  <c r="C25" i="24"/>
  <c r="S47" i="15"/>
  <c r="S47" i="24"/>
  <c r="Y45" i="15"/>
  <c r="Y45" i="24"/>
  <c r="G55" i="15"/>
  <c r="G55" i="24"/>
  <c r="J54" i="15"/>
  <c r="J54" i="24"/>
  <c r="B54" i="15"/>
  <c r="B54" i="24"/>
  <c r="E53" i="15"/>
  <c r="E53" i="24"/>
  <c r="R51" i="15"/>
  <c r="R51" i="24"/>
  <c r="U50" i="15"/>
  <c r="U50" i="24"/>
  <c r="X49" i="15"/>
  <c r="X49" i="24"/>
  <c r="O20" i="23"/>
  <c r="O21" i="23" s="1"/>
  <c r="P49" i="24"/>
  <c r="W83" i="15"/>
  <c r="W75" i="24"/>
  <c r="O83" i="15"/>
  <c r="O75" i="24"/>
  <c r="U81" i="15"/>
  <c r="U73" i="24"/>
  <c r="Y27" i="15"/>
  <c r="Y27" i="24"/>
  <c r="Q8" i="23"/>
  <c r="Q28" i="27" s="1"/>
  <c r="Q27" i="24"/>
  <c r="T8" i="23"/>
  <c r="T28" i="27" s="1"/>
  <c r="T26" i="24"/>
  <c r="W25" i="15"/>
  <c r="W25" i="24"/>
  <c r="O25" i="15"/>
  <c r="O25" i="24"/>
  <c r="P5" i="24"/>
  <c r="X5" i="24"/>
  <c r="H6" i="24"/>
  <c r="R6" i="24"/>
  <c r="J7" i="24"/>
  <c r="T7" i="24"/>
  <c r="J9" i="24"/>
  <c r="S9" i="24"/>
  <c r="C10" i="24"/>
  <c r="K10" i="24"/>
  <c r="U10" i="24"/>
  <c r="E11" i="24"/>
  <c r="O11" i="24"/>
  <c r="W11" i="24"/>
  <c r="V13" i="24"/>
  <c r="F14" i="24"/>
  <c r="P14" i="24"/>
  <c r="X14" i="24"/>
  <c r="H15" i="24"/>
  <c r="Q17" i="24"/>
  <c r="E22" i="24"/>
  <c r="U23" i="24"/>
  <c r="V37" i="24"/>
  <c r="F41" i="24"/>
  <c r="W42" i="24"/>
  <c r="W45" i="24"/>
  <c r="K38" i="15"/>
  <c r="K38" i="24"/>
  <c r="F37" i="15"/>
  <c r="F37" i="24"/>
  <c r="V15" i="15"/>
  <c r="V15" i="24"/>
  <c r="K43" i="15"/>
  <c r="K43" i="24"/>
  <c r="C43" i="15"/>
  <c r="C43" i="24"/>
  <c r="F42" i="15"/>
  <c r="F42" i="24"/>
  <c r="I41" i="15"/>
  <c r="I41" i="24"/>
  <c r="L47" i="15"/>
  <c r="L47" i="24"/>
  <c r="G46" i="15"/>
  <c r="G46" i="24"/>
  <c r="J45" i="15"/>
  <c r="J45" i="24"/>
  <c r="R71" i="15"/>
  <c r="R63" i="24"/>
  <c r="P69" i="15"/>
  <c r="P61" i="24"/>
  <c r="F19" i="15"/>
  <c r="F19" i="24"/>
  <c r="L17" i="15"/>
  <c r="L17" i="24"/>
  <c r="D17" i="15"/>
  <c r="D17" i="24"/>
  <c r="T39" i="15"/>
  <c r="T39" i="24"/>
  <c r="W38" i="15"/>
  <c r="W38" i="24"/>
  <c r="O38" i="15"/>
  <c r="O38" i="24"/>
  <c r="R37" i="15"/>
  <c r="R37" i="24"/>
  <c r="F23" i="15"/>
  <c r="F23" i="24"/>
  <c r="I22" i="15"/>
  <c r="I22" i="24"/>
  <c r="L21" i="15"/>
  <c r="L21" i="24"/>
  <c r="D21" i="15"/>
  <c r="D21" i="24"/>
  <c r="T43" i="15"/>
  <c r="T43" i="24"/>
  <c r="O42" i="15"/>
  <c r="O42" i="24"/>
  <c r="R41" i="15"/>
  <c r="R41" i="24"/>
  <c r="G51" i="15"/>
  <c r="G51" i="24"/>
  <c r="L50" i="15"/>
  <c r="L50" i="24"/>
  <c r="W79" i="15"/>
  <c r="W71" i="24"/>
  <c r="O79" i="15"/>
  <c r="O71" i="24"/>
  <c r="R78" i="15"/>
  <c r="R70" i="24"/>
  <c r="U77" i="15"/>
  <c r="U69" i="24"/>
  <c r="L27" i="15"/>
  <c r="L27" i="24"/>
  <c r="D27" i="15"/>
  <c r="D27" i="24"/>
  <c r="R47" i="15"/>
  <c r="R47" i="24"/>
  <c r="U46" i="15"/>
  <c r="U46" i="24"/>
  <c r="P45" i="15"/>
  <c r="P45" i="24"/>
  <c r="F55" i="15"/>
  <c r="F55" i="24"/>
  <c r="I54" i="15"/>
  <c r="I54" i="24"/>
  <c r="L53" i="15"/>
  <c r="L53" i="24"/>
  <c r="D53" i="15"/>
  <c r="D53" i="24"/>
  <c r="Y51" i="15"/>
  <c r="Y51" i="24"/>
  <c r="Q51" i="15"/>
  <c r="Q51" i="24"/>
  <c r="T19" i="23"/>
  <c r="T52" i="27" s="1"/>
  <c r="T50" i="24"/>
  <c r="W19" i="23"/>
  <c r="W52" i="27" s="1"/>
  <c r="W49" i="24"/>
  <c r="O49" i="15"/>
  <c r="O49" i="24"/>
  <c r="V83" i="15"/>
  <c r="V75" i="24"/>
  <c r="Y82" i="15"/>
  <c r="Y74" i="24"/>
  <c r="Q82" i="15"/>
  <c r="Q74" i="24"/>
  <c r="T81" i="15"/>
  <c r="T73" i="24"/>
  <c r="X27" i="15"/>
  <c r="X27" i="24"/>
  <c r="P27" i="15"/>
  <c r="P27" i="24"/>
  <c r="S26" i="15"/>
  <c r="S26" i="24"/>
  <c r="V25" i="15"/>
  <c r="V25" i="24"/>
  <c r="O26" i="15"/>
  <c r="Q5" i="24"/>
  <c r="Y5" i="24"/>
  <c r="I6" i="24"/>
  <c r="S6" i="24"/>
  <c r="C7" i="24"/>
  <c r="K7" i="24"/>
  <c r="U7" i="24"/>
  <c r="C9" i="24"/>
  <c r="K9" i="24"/>
  <c r="T9" i="24"/>
  <c r="D10" i="24"/>
  <c r="L10" i="24"/>
  <c r="V10" i="24"/>
  <c r="F11" i="24"/>
  <c r="P11" i="24"/>
  <c r="X11" i="24"/>
  <c r="O13" i="24"/>
  <c r="W13" i="24"/>
  <c r="G14" i="24"/>
  <c r="Q14" i="24"/>
  <c r="Y14" i="24"/>
  <c r="J15" i="24"/>
  <c r="X17" i="24"/>
  <c r="O22" i="24"/>
  <c r="R25" i="24"/>
  <c r="F38" i="24"/>
  <c r="G43" i="24"/>
  <c r="X45" i="24"/>
  <c r="H53" i="24"/>
  <c r="R75" i="24"/>
  <c r="Q19" i="15"/>
  <c r="Q19" i="24"/>
  <c r="G39" i="15"/>
  <c r="G39" i="24"/>
  <c r="E37" i="15"/>
  <c r="E37" i="24"/>
  <c r="B43" i="15"/>
  <c r="B43" i="24"/>
  <c r="C47" i="15"/>
  <c r="C47" i="24"/>
  <c r="Y71" i="15"/>
  <c r="Y63" i="24"/>
  <c r="O69" i="15"/>
  <c r="O61" i="24"/>
  <c r="V38" i="15"/>
  <c r="V38" i="24"/>
  <c r="I50" i="15"/>
  <c r="I50" i="24"/>
  <c r="Y78" i="15"/>
  <c r="Y70" i="24"/>
  <c r="C27" i="15"/>
  <c r="C27" i="24"/>
  <c r="H54" i="15"/>
  <c r="H54" i="24"/>
  <c r="W27" i="15"/>
  <c r="W27" i="24"/>
  <c r="U25" i="15"/>
  <c r="U25" i="24"/>
  <c r="T6" i="24"/>
  <c r="D7" i="24"/>
  <c r="L7" i="24"/>
  <c r="E10" i="24"/>
  <c r="O10" i="24"/>
  <c r="W10" i="24"/>
  <c r="G11" i="24"/>
  <c r="G12" i="24" s="1"/>
  <c r="G13" i="24"/>
  <c r="P13" i="24"/>
  <c r="X13" i="24"/>
  <c r="R14" i="24"/>
  <c r="B15" i="24"/>
  <c r="K15" i="24"/>
  <c r="Y17" i="24"/>
  <c r="O19" i="24"/>
  <c r="P22" i="24"/>
  <c r="B37" i="24"/>
  <c r="G38" i="24"/>
  <c r="X39" i="24"/>
  <c r="Q41" i="24"/>
  <c r="H46" i="24"/>
  <c r="B38" i="15"/>
  <c r="B38" i="24"/>
  <c r="I15" i="15"/>
  <c r="I15" i="24"/>
  <c r="F46" i="15"/>
  <c r="F46" i="24"/>
  <c r="T70" i="15"/>
  <c r="T62" i="24"/>
  <c r="C17" i="15"/>
  <c r="C17" i="24"/>
  <c r="Y37" i="15"/>
  <c r="Y37" i="24"/>
  <c r="E23" i="15"/>
  <c r="E23" i="24"/>
  <c r="K21" i="15"/>
  <c r="K21" i="24"/>
  <c r="W22" i="15"/>
  <c r="W22" i="24"/>
  <c r="R21" i="15"/>
  <c r="R21" i="24"/>
  <c r="V79" i="15"/>
  <c r="V71" i="24"/>
  <c r="T77" i="15"/>
  <c r="T69" i="24"/>
  <c r="E55" i="15"/>
  <c r="E55" i="24"/>
  <c r="C53" i="15"/>
  <c r="C53" i="24"/>
  <c r="X51" i="15"/>
  <c r="X51" i="24"/>
  <c r="S50" i="15"/>
  <c r="S50" i="24"/>
  <c r="R26" i="15"/>
  <c r="R26" i="24"/>
  <c r="D9" i="24"/>
  <c r="Y18" i="15"/>
  <c r="Y18" i="24"/>
  <c r="Q18" i="15"/>
  <c r="Q18" i="24"/>
  <c r="T17" i="15"/>
  <c r="T17" i="24"/>
  <c r="F39" i="15"/>
  <c r="F39" i="24"/>
  <c r="I38" i="15"/>
  <c r="I38" i="24"/>
  <c r="D37" i="15"/>
  <c r="D37" i="24"/>
  <c r="I43" i="15"/>
  <c r="I43" i="24"/>
  <c r="D42" i="15"/>
  <c r="D42" i="24"/>
  <c r="G41" i="15"/>
  <c r="G41" i="24"/>
  <c r="J47" i="15"/>
  <c r="J47" i="24"/>
  <c r="B47" i="15"/>
  <c r="B47" i="24"/>
  <c r="E46" i="15"/>
  <c r="E46" i="24"/>
  <c r="H45" i="15"/>
  <c r="H45" i="24"/>
  <c r="X71" i="15"/>
  <c r="X63" i="24"/>
  <c r="P71" i="15"/>
  <c r="P63" i="24"/>
  <c r="S70" i="15"/>
  <c r="S62" i="24"/>
  <c r="G18" i="15"/>
  <c r="G18" i="24"/>
  <c r="J17" i="15"/>
  <c r="J17" i="24"/>
  <c r="B17" i="15"/>
  <c r="B17" i="24"/>
  <c r="R39" i="15"/>
  <c r="R39" i="24"/>
  <c r="U38" i="15"/>
  <c r="U38" i="24"/>
  <c r="X37" i="15"/>
  <c r="X37" i="24"/>
  <c r="P37" i="15"/>
  <c r="P37" i="24"/>
  <c r="L23" i="15"/>
  <c r="L23" i="24"/>
  <c r="D23" i="15"/>
  <c r="D23" i="24"/>
  <c r="G22" i="15"/>
  <c r="G22" i="24"/>
  <c r="J21" i="15"/>
  <c r="J21" i="24"/>
  <c r="B21" i="15"/>
  <c r="B21" i="24"/>
  <c r="U42" i="15"/>
  <c r="U42" i="24"/>
  <c r="X41" i="15"/>
  <c r="X41" i="24"/>
  <c r="S23" i="15"/>
  <c r="S23" i="24"/>
  <c r="V22" i="15"/>
  <c r="V22" i="24"/>
  <c r="Y21" i="15"/>
  <c r="Y21" i="24"/>
  <c r="Q21" i="15"/>
  <c r="Q21" i="24"/>
  <c r="C51" i="15"/>
  <c r="C51" i="24"/>
  <c r="I51" i="15"/>
  <c r="I51" i="24"/>
  <c r="H50" i="15"/>
  <c r="H50" i="24"/>
  <c r="U79" i="15"/>
  <c r="U71" i="24"/>
  <c r="X78" i="15"/>
  <c r="X70" i="24"/>
  <c r="J27" i="15"/>
  <c r="J27" i="24"/>
  <c r="B27" i="15"/>
  <c r="B27" i="24"/>
  <c r="E26" i="15"/>
  <c r="E26" i="24"/>
  <c r="H25" i="15"/>
  <c r="H25" i="24"/>
  <c r="V45" i="15"/>
  <c r="V45" i="24"/>
  <c r="D55" i="15"/>
  <c r="D55" i="24"/>
  <c r="J53" i="15"/>
  <c r="J53" i="24"/>
  <c r="B53" i="15"/>
  <c r="B53" i="24"/>
  <c r="W20" i="23"/>
  <c r="W21" i="23" s="1"/>
  <c r="O51" i="15"/>
  <c r="O51" i="24"/>
  <c r="R20" i="23"/>
  <c r="R21" i="23" s="1"/>
  <c r="R50" i="24"/>
  <c r="U20" i="23"/>
  <c r="U21" i="23" s="1"/>
  <c r="V19" i="23"/>
  <c r="V52" i="27" s="1"/>
  <c r="T83" i="15"/>
  <c r="T75" i="24"/>
  <c r="W82" i="15"/>
  <c r="W74" i="24"/>
  <c r="O82" i="15"/>
  <c r="O74" i="24"/>
  <c r="V27" i="15"/>
  <c r="V27" i="24"/>
  <c r="Y26" i="15"/>
  <c r="Y26" i="24"/>
  <c r="Q26" i="15"/>
  <c r="Q26" i="24"/>
  <c r="T25" i="15"/>
  <c r="T25" i="24"/>
  <c r="T82" i="15"/>
  <c r="Y49" i="15"/>
  <c r="B5" i="24"/>
  <c r="J5" i="24"/>
  <c r="S5" i="24"/>
  <c r="C6" i="24"/>
  <c r="K6" i="24"/>
  <c r="U6" i="24"/>
  <c r="E7" i="24"/>
  <c r="O7" i="24"/>
  <c r="W7" i="24"/>
  <c r="E9" i="24"/>
  <c r="V9" i="24"/>
  <c r="F10" i="24"/>
  <c r="P10" i="24"/>
  <c r="X10" i="24"/>
  <c r="H11" i="24"/>
  <c r="R11" i="24"/>
  <c r="H13" i="24"/>
  <c r="Q13" i="24"/>
  <c r="Y13" i="24"/>
  <c r="I14" i="24"/>
  <c r="S14" i="24"/>
  <c r="C15" i="24"/>
  <c r="Q15" i="24"/>
  <c r="H18" i="24"/>
  <c r="W19" i="24"/>
  <c r="G21" i="24"/>
  <c r="X22" i="24"/>
  <c r="C26" i="24"/>
  <c r="C37" i="24"/>
  <c r="Q38" i="24"/>
  <c r="Y41" i="24"/>
  <c r="R43" i="24"/>
  <c r="Y47" i="24"/>
  <c r="U49" i="24"/>
  <c r="K51" i="24"/>
  <c r="E54" i="24"/>
  <c r="X61" i="24"/>
  <c r="Q69" i="24"/>
  <c r="K30" i="24"/>
  <c r="K31" i="24" s="1"/>
  <c r="K57" i="24"/>
  <c r="Q30" i="22"/>
  <c r="Q80" i="27" s="1"/>
  <c r="D9" i="22"/>
  <c r="D10" i="22" s="1"/>
  <c r="O19" i="23"/>
  <c r="O52" i="27" s="1"/>
  <c r="X19" i="23"/>
  <c r="X52" i="27" s="1"/>
  <c r="U31" i="23"/>
  <c r="U32" i="23" s="1"/>
  <c r="X30" i="23"/>
  <c r="S30" i="23"/>
  <c r="P81" i="15"/>
  <c r="R49" i="15"/>
  <c r="S25" i="15"/>
  <c r="T31" i="23"/>
  <c r="T32" i="23" s="1"/>
  <c r="V20" i="23"/>
  <c r="V21" i="23" s="1"/>
  <c r="Q20" i="23"/>
  <c r="Q21" i="23" s="1"/>
  <c r="V81" i="15"/>
  <c r="P49" i="15"/>
  <c r="T50" i="15"/>
  <c r="W49" i="15"/>
  <c r="S19" i="23"/>
  <c r="S52" i="27" s="1"/>
  <c r="Q27" i="15"/>
  <c r="T26" i="15"/>
  <c r="W31" i="23"/>
  <c r="W32" i="23" s="1"/>
  <c r="T31" i="22"/>
  <c r="T32" i="22" s="1"/>
  <c r="S20" i="23"/>
  <c r="S21" i="23" s="1"/>
  <c r="U19" i="23"/>
  <c r="U52" i="27" s="1"/>
  <c r="U83" i="15"/>
  <c r="X82" i="15"/>
  <c r="S81" i="15"/>
  <c r="W51" i="15"/>
  <c r="R50" i="15"/>
  <c r="U49" i="15"/>
  <c r="Q31" i="22"/>
  <c r="Q32" i="22" s="1"/>
  <c r="H9" i="22"/>
  <c r="H10" i="22" s="1"/>
  <c r="F9" i="22"/>
  <c r="F10" i="22" s="1"/>
  <c r="W30" i="23"/>
  <c r="R30" i="23"/>
  <c r="R9" i="23"/>
  <c r="R10" i="23" s="1"/>
  <c r="X8" i="23"/>
  <c r="X28" i="27" s="1"/>
  <c r="U9" i="23"/>
  <c r="U10" i="23" s="1"/>
  <c r="I19" i="22"/>
  <c r="I56" i="27" s="1"/>
  <c r="W9" i="23"/>
  <c r="W10" i="23" s="1"/>
  <c r="O9" i="23"/>
  <c r="O10" i="23" s="1"/>
  <c r="K58" i="15"/>
  <c r="K59" i="15" s="1"/>
  <c r="W8" i="23"/>
  <c r="W28" i="27" s="1"/>
  <c r="O8" i="23"/>
  <c r="O28" i="27" s="1"/>
  <c r="T9" i="23"/>
  <c r="T10" i="23" s="1"/>
  <c r="R8" i="23"/>
  <c r="R28" i="27" s="1"/>
  <c r="U8" i="23"/>
  <c r="U28" i="27" s="1"/>
  <c r="S8" i="23"/>
  <c r="S28" i="27" s="1"/>
  <c r="Q9" i="23"/>
  <c r="Q10" i="23" s="1"/>
  <c r="V8" i="23"/>
  <c r="V28" i="27" s="1"/>
  <c r="Q31" i="23"/>
  <c r="Q32" i="23" s="1"/>
  <c r="R31" i="23"/>
  <c r="R32" i="23" s="1"/>
  <c r="U30" i="23"/>
  <c r="S31" i="23"/>
  <c r="S32" i="23" s="1"/>
  <c r="V30" i="23"/>
  <c r="O31" i="23"/>
  <c r="O32" i="23" s="1"/>
  <c r="F25" i="15"/>
  <c r="F8" i="22"/>
  <c r="F28" i="27" s="1"/>
  <c r="H27" i="15"/>
  <c r="V20" i="22"/>
  <c r="V21" i="22" s="1"/>
  <c r="Q20" i="22"/>
  <c r="Q21" i="22" s="1"/>
  <c r="S20" i="22"/>
  <c r="S21" i="22" s="1"/>
  <c r="F20" i="22"/>
  <c r="F21" i="22" s="1"/>
  <c r="D20" i="22"/>
  <c r="D21" i="22" s="1"/>
  <c r="G20" i="22"/>
  <c r="G21" i="22" s="1"/>
  <c r="Q45" i="15"/>
  <c r="V46" i="15"/>
  <c r="Q79" i="15"/>
  <c r="G8" i="22"/>
  <c r="G28" i="27" s="1"/>
  <c r="J8" i="22"/>
  <c r="J28" i="27" s="1"/>
  <c r="B8" i="22"/>
  <c r="B28" i="27" s="1"/>
  <c r="T79" i="15"/>
  <c r="V30" i="22"/>
  <c r="V80" i="27" s="1"/>
  <c r="S31" i="22"/>
  <c r="S32" i="22" s="1"/>
  <c r="I9" i="22"/>
  <c r="I10" i="22" s="1"/>
  <c r="S77" i="15"/>
  <c r="I55" i="15"/>
  <c r="D54" i="15"/>
  <c r="G53" i="15"/>
  <c r="F27" i="15"/>
  <c r="D25" i="15"/>
  <c r="J20" i="13"/>
  <c r="J21" i="13" s="1"/>
  <c r="R20" i="21"/>
  <c r="R21" i="21" s="1"/>
  <c r="U20" i="21"/>
  <c r="U21" i="21" s="1"/>
  <c r="S8" i="21"/>
  <c r="S24" i="27" s="1"/>
  <c r="V9" i="21"/>
  <c r="V10" i="21" s="1"/>
  <c r="T20" i="22"/>
  <c r="T21" i="22" s="1"/>
  <c r="J20" i="22"/>
  <c r="J21" i="22" s="1"/>
  <c r="B20" i="22"/>
  <c r="B21" i="22" s="1"/>
  <c r="S46" i="15"/>
  <c r="R9" i="21"/>
  <c r="R10" i="21" s="1"/>
  <c r="U9" i="21"/>
  <c r="U10" i="21" s="1"/>
  <c r="W19" i="22"/>
  <c r="W48" i="27" s="1"/>
  <c r="O20" i="22"/>
  <c r="O21" i="22" s="1"/>
  <c r="R20" i="22"/>
  <c r="R21" i="22" s="1"/>
  <c r="U20" i="22"/>
  <c r="U21" i="22" s="1"/>
  <c r="G26" i="15"/>
  <c r="J25" i="15"/>
  <c r="B25" i="15"/>
  <c r="E20" i="22"/>
  <c r="E21" i="22" s="1"/>
  <c r="H20" i="22"/>
  <c r="H21" i="22" s="1"/>
  <c r="V77" i="15"/>
  <c r="I20" i="22"/>
  <c r="I21" i="22" s="1"/>
  <c r="W31" i="22"/>
  <c r="W32" i="22" s="1"/>
  <c r="O31" i="22"/>
  <c r="O32" i="22" s="1"/>
  <c r="R31" i="22"/>
  <c r="R32" i="22" s="1"/>
  <c r="U30" i="22"/>
  <c r="U80" i="27" s="1"/>
  <c r="E9" i="22"/>
  <c r="E10" i="22" s="1"/>
  <c r="B9" i="22"/>
  <c r="B10" i="22" s="1"/>
  <c r="U31" i="22"/>
  <c r="U32" i="22" s="1"/>
  <c r="R30" i="22"/>
  <c r="R80" i="27" s="1"/>
  <c r="S30" i="22"/>
  <c r="S80" i="27" s="1"/>
  <c r="T30" i="22"/>
  <c r="T80" i="27" s="1"/>
  <c r="W30" i="22"/>
  <c r="W80" i="27" s="1"/>
  <c r="O30" i="22"/>
  <c r="O80" i="27" s="1"/>
  <c r="J9" i="22"/>
  <c r="J10" i="22" s="1"/>
  <c r="V20" i="20"/>
  <c r="V21" i="20" s="1"/>
  <c r="E20" i="13"/>
  <c r="E21" i="13" s="1"/>
  <c r="Q9" i="21"/>
  <c r="Q10" i="21" s="1"/>
  <c r="T8" i="21"/>
  <c r="T24" i="27" s="1"/>
  <c r="V19" i="22"/>
  <c r="V48" i="27" s="1"/>
  <c r="S19" i="22"/>
  <c r="S48" i="27" s="1"/>
  <c r="D8" i="22"/>
  <c r="D28" i="27" s="1"/>
  <c r="Q8" i="22"/>
  <c r="G19" i="22"/>
  <c r="G56" i="27" s="1"/>
  <c r="T19" i="22"/>
  <c r="T48" i="27" s="1"/>
  <c r="F19" i="22"/>
  <c r="F56" i="27" s="1"/>
  <c r="H19" i="22"/>
  <c r="H56" i="27" s="1"/>
  <c r="U19" i="22"/>
  <c r="U48" i="27" s="1"/>
  <c r="S9" i="22"/>
  <c r="S10" i="22" s="1"/>
  <c r="J19" i="22"/>
  <c r="J56" i="27" s="1"/>
  <c r="H8" i="22"/>
  <c r="H28" i="27" s="1"/>
  <c r="U8" i="22"/>
  <c r="G9" i="22"/>
  <c r="G10" i="22" s="1"/>
  <c r="B19" i="22"/>
  <c r="B56" i="27" s="1"/>
  <c r="O19" i="22"/>
  <c r="O48" i="27" s="1"/>
  <c r="W20" i="22"/>
  <c r="W21" i="22" s="1"/>
  <c r="I8" i="22"/>
  <c r="I28" i="27" s="1"/>
  <c r="V8" i="22"/>
  <c r="D19" i="22"/>
  <c r="D56" i="27" s="1"/>
  <c r="Q19" i="22"/>
  <c r="Q48" i="27" s="1"/>
  <c r="E19" i="22"/>
  <c r="E56" i="27" s="1"/>
  <c r="R19" i="22"/>
  <c r="R48" i="27" s="1"/>
  <c r="F8" i="16"/>
  <c r="F9" i="13"/>
  <c r="F10" i="13" s="1"/>
  <c r="D9" i="13"/>
  <c r="D10" i="13" s="1"/>
  <c r="I8" i="13"/>
  <c r="J12" i="15"/>
  <c r="G20" i="13"/>
  <c r="G21" i="13" s="1"/>
  <c r="S31" i="20"/>
  <c r="S32" i="20" s="1"/>
  <c r="F20" i="20"/>
  <c r="F21" i="20" s="1"/>
  <c r="F8" i="15"/>
  <c r="D20" i="13"/>
  <c r="D21" i="13" s="1"/>
  <c r="F9" i="16"/>
  <c r="F10" i="16" s="1"/>
  <c r="D19" i="13"/>
  <c r="I9" i="13"/>
  <c r="I10" i="13" s="1"/>
  <c r="Q20" i="20"/>
  <c r="Q21" i="20" s="1"/>
  <c r="O8" i="21"/>
  <c r="O24" i="27" s="1"/>
  <c r="X8" i="21"/>
  <c r="X24" i="27" s="1"/>
  <c r="G19" i="20"/>
  <c r="G48" i="27" s="1"/>
  <c r="W9" i="21"/>
  <c r="W10" i="21" s="1"/>
  <c r="Q23" i="15"/>
  <c r="T22" i="15"/>
  <c r="O21" i="15"/>
  <c r="F19" i="13"/>
  <c r="D20" i="20"/>
  <c r="D21" i="20" s="1"/>
  <c r="G8" i="16"/>
  <c r="E12" i="15"/>
  <c r="H12" i="15"/>
  <c r="F9" i="20"/>
  <c r="F10" i="20" s="1"/>
  <c r="X23" i="15"/>
  <c r="S22" i="15"/>
  <c r="V21" i="15"/>
  <c r="W23" i="15"/>
  <c r="R22" i="15"/>
  <c r="U21" i="15"/>
  <c r="H8" i="13"/>
  <c r="D8" i="16"/>
  <c r="D9" i="20"/>
  <c r="D10" i="20" s="1"/>
  <c r="W20" i="20"/>
  <c r="W21" i="20" s="1"/>
  <c r="T20" i="20"/>
  <c r="T21" i="20" s="1"/>
  <c r="T20" i="21"/>
  <c r="T21" i="21" s="1"/>
  <c r="G9" i="20"/>
  <c r="G10" i="20" s="1"/>
  <c r="J9" i="20"/>
  <c r="J10" i="20" s="1"/>
  <c r="E9" i="20"/>
  <c r="E10" i="20" s="1"/>
  <c r="S20" i="20"/>
  <c r="S21" i="20" s="1"/>
  <c r="C17" i="21"/>
  <c r="C50" i="27" s="1"/>
  <c r="B18" i="21"/>
  <c r="B51" i="27" s="1"/>
  <c r="J16" i="21"/>
  <c r="J49" i="27" s="1"/>
  <c r="W20" i="21"/>
  <c r="W21" i="21" s="1"/>
  <c r="H9" i="21"/>
  <c r="H10" i="21" s="1"/>
  <c r="D9" i="21"/>
  <c r="D10" i="21" s="1"/>
  <c r="D8" i="21"/>
  <c r="D24" i="27" s="1"/>
  <c r="J9" i="21"/>
  <c r="J10" i="21" s="1"/>
  <c r="F50" i="15"/>
  <c r="E50" i="15"/>
  <c r="E16" i="21"/>
  <c r="E49" i="27" s="1"/>
  <c r="I16" i="21"/>
  <c r="I49" i="27" s="1"/>
  <c r="K16" i="21"/>
  <c r="K49" i="27" s="1"/>
  <c r="C49" i="15"/>
  <c r="G16" i="21"/>
  <c r="J18" i="21"/>
  <c r="H16" i="21"/>
  <c r="H49" i="27" s="1"/>
  <c r="F16" i="21"/>
  <c r="F49" i="27" s="1"/>
  <c r="D16" i="21"/>
  <c r="L16" i="21"/>
  <c r="L49" i="27" s="1"/>
  <c r="G8" i="21"/>
  <c r="G24" i="27" s="1"/>
  <c r="S20" i="21"/>
  <c r="S21" i="21" s="1"/>
  <c r="V20" i="21"/>
  <c r="V21" i="21" s="1"/>
  <c r="T42" i="15"/>
  <c r="S42" i="15"/>
  <c r="V41" i="15"/>
  <c r="E9" i="21"/>
  <c r="E10" i="21" s="1"/>
  <c r="B8" i="21"/>
  <c r="B24" i="27" s="1"/>
  <c r="F9" i="21"/>
  <c r="F10" i="21" s="1"/>
  <c r="I9" i="21"/>
  <c r="I10" i="21" s="1"/>
  <c r="O20" i="21"/>
  <c r="O21" i="21" s="1"/>
  <c r="W43" i="15"/>
  <c r="R42" i="15"/>
  <c r="U41" i="15"/>
  <c r="J8" i="21"/>
  <c r="J24" i="27" s="1"/>
  <c r="G9" i="21"/>
  <c r="G10" i="21" s="1"/>
  <c r="Q20" i="21"/>
  <c r="Q21" i="21" s="1"/>
  <c r="T31" i="21"/>
  <c r="T32" i="21" s="1"/>
  <c r="S9" i="21"/>
  <c r="S10" i="21" s="1"/>
  <c r="Q8" i="21"/>
  <c r="Q24" i="27" s="1"/>
  <c r="F8" i="21"/>
  <c r="F24" i="27" s="1"/>
  <c r="E8" i="21"/>
  <c r="E24" i="27" s="1"/>
  <c r="R8" i="21"/>
  <c r="R24" i="27" s="1"/>
  <c r="U19" i="21"/>
  <c r="U44" i="27" s="1"/>
  <c r="R30" i="21"/>
  <c r="B9" i="21"/>
  <c r="B10" i="21" s="1"/>
  <c r="O9" i="21"/>
  <c r="O10" i="21" s="1"/>
  <c r="T19" i="21"/>
  <c r="T44" i="27" s="1"/>
  <c r="Q30" i="21"/>
  <c r="V19" i="21"/>
  <c r="V44" i="27" s="1"/>
  <c r="S30" i="21"/>
  <c r="W19" i="21"/>
  <c r="W44" i="27" s="1"/>
  <c r="H8" i="21"/>
  <c r="H24" i="27" s="1"/>
  <c r="U8" i="21"/>
  <c r="U24" i="27" s="1"/>
  <c r="T9" i="21"/>
  <c r="T10" i="21" s="1"/>
  <c r="O19" i="21"/>
  <c r="O44" i="27" s="1"/>
  <c r="U30" i="21"/>
  <c r="I8" i="21"/>
  <c r="I24" i="27" s="1"/>
  <c r="V8" i="21"/>
  <c r="V24" i="27" s="1"/>
  <c r="Q19" i="21"/>
  <c r="Q44" i="27" s="1"/>
  <c r="V30" i="21"/>
  <c r="W8" i="21"/>
  <c r="W24" i="27" s="1"/>
  <c r="R19" i="21"/>
  <c r="R44" i="27" s="1"/>
  <c r="W30" i="21"/>
  <c r="S19" i="21"/>
  <c r="S44" i="27" s="1"/>
  <c r="O30" i="21"/>
  <c r="I19" i="18"/>
  <c r="I44" i="27" s="1"/>
  <c r="G8" i="20"/>
  <c r="G20" i="27" s="1"/>
  <c r="H20" i="18"/>
  <c r="H21" i="18" s="1"/>
  <c r="Q30" i="20"/>
  <c r="Q72" i="27" s="1"/>
  <c r="H8" i="20"/>
  <c r="H20" i="27" s="1"/>
  <c r="G8" i="13"/>
  <c r="R12" i="15"/>
  <c r="U12" i="15"/>
  <c r="V31" i="20"/>
  <c r="V32" i="20" s="1"/>
  <c r="V9" i="13"/>
  <c r="V10" i="13" s="1"/>
  <c r="F12" i="15"/>
  <c r="T12" i="15"/>
  <c r="T8" i="18"/>
  <c r="T16" i="27" s="1"/>
  <c r="D9" i="16"/>
  <c r="D10" i="16" s="1"/>
  <c r="H20" i="13"/>
  <c r="H21" i="13" s="1"/>
  <c r="T31" i="20"/>
  <c r="T32" i="20" s="1"/>
  <c r="J19" i="13"/>
  <c r="W31" i="20"/>
  <c r="W32" i="20" s="1"/>
  <c r="W8" i="15"/>
  <c r="I9" i="20"/>
  <c r="I10" i="20" s="1"/>
  <c r="H19" i="13"/>
  <c r="B20" i="13"/>
  <c r="B21" i="13" s="1"/>
  <c r="D8" i="13"/>
  <c r="G9" i="15"/>
  <c r="J39" i="15"/>
  <c r="H41" i="15"/>
  <c r="X8" i="15"/>
  <c r="Q9" i="16"/>
  <c r="Q10" i="16" s="1"/>
  <c r="T9" i="16"/>
  <c r="T10" i="16" s="1"/>
  <c r="J8" i="15"/>
  <c r="E8" i="15"/>
  <c r="I12" i="15"/>
  <c r="D8" i="15"/>
  <c r="S12" i="15"/>
  <c r="S8" i="15"/>
  <c r="O8" i="15"/>
  <c r="G9" i="13"/>
  <c r="G10" i="13" s="1"/>
  <c r="B9" i="13"/>
  <c r="B10" i="13" s="1"/>
  <c r="R8" i="15"/>
  <c r="G10" i="15"/>
  <c r="B9" i="15"/>
  <c r="B12" i="15" s="1"/>
  <c r="V69" i="15"/>
  <c r="X8" i="13"/>
  <c r="V8" i="16"/>
  <c r="J20" i="20"/>
  <c r="J21" i="20" s="1"/>
  <c r="B20" i="20"/>
  <c r="B21" i="20" s="1"/>
  <c r="O30" i="20"/>
  <c r="O72" i="27" s="1"/>
  <c r="R31" i="20"/>
  <c r="R32" i="20" s="1"/>
  <c r="U31" i="20"/>
  <c r="U32" i="20" s="1"/>
  <c r="S37" i="15"/>
  <c r="O71" i="15"/>
  <c r="R70" i="15"/>
  <c r="U69" i="15"/>
  <c r="U8" i="15"/>
  <c r="D11" i="15"/>
  <c r="D12" i="15" s="1"/>
  <c r="S8" i="13"/>
  <c r="E20" i="20"/>
  <c r="E21" i="20" s="1"/>
  <c r="I20" i="20"/>
  <c r="I21" i="20" s="1"/>
  <c r="D19" i="20"/>
  <c r="D48" i="27" s="1"/>
  <c r="V5" i="15"/>
  <c r="V8" i="15" s="1"/>
  <c r="H39" i="15"/>
  <c r="C38" i="15"/>
  <c r="H9" i="16"/>
  <c r="H10" i="16" s="1"/>
  <c r="Q8" i="16"/>
  <c r="R9" i="20"/>
  <c r="R10" i="20" s="1"/>
  <c r="U8" i="20"/>
  <c r="U20" i="27" s="1"/>
  <c r="I9" i="16"/>
  <c r="I10" i="16" s="1"/>
  <c r="G9" i="16"/>
  <c r="G10" i="16" s="1"/>
  <c r="S9" i="13"/>
  <c r="S10" i="13" s="1"/>
  <c r="Q6" i="15"/>
  <c r="Q8" i="15" s="1"/>
  <c r="T5" i="15"/>
  <c r="T8" i="15" s="1"/>
  <c r="I46" i="15"/>
  <c r="D45" i="15"/>
  <c r="B8" i="16"/>
  <c r="T8" i="16"/>
  <c r="T9" i="20"/>
  <c r="T10" i="20" s="1"/>
  <c r="R18" i="15"/>
  <c r="U17" i="15"/>
  <c r="X8" i="20"/>
  <c r="X20" i="27" s="1"/>
  <c r="H20" i="20"/>
  <c r="H21" i="20" s="1"/>
  <c r="B9" i="20"/>
  <c r="B10" i="20" s="1"/>
  <c r="O20" i="20"/>
  <c r="O21" i="20" s="1"/>
  <c r="R20" i="20"/>
  <c r="R21" i="20" s="1"/>
  <c r="U20" i="20"/>
  <c r="U21" i="20" s="1"/>
  <c r="B7" i="15"/>
  <c r="B8" i="15" s="1"/>
  <c r="H5" i="15"/>
  <c r="H8" i="15" s="1"/>
  <c r="S9" i="20"/>
  <c r="S10" i="20" s="1"/>
  <c r="E9" i="16"/>
  <c r="E10" i="16" s="1"/>
  <c r="I7" i="15"/>
  <c r="I8" i="15" s="1"/>
  <c r="G5" i="15"/>
  <c r="G8" i="15" s="1"/>
  <c r="W39" i="15"/>
  <c r="O39" i="15"/>
  <c r="R38" i="15"/>
  <c r="U37" i="15"/>
  <c r="O31" i="20"/>
  <c r="O32" i="20" s="1"/>
  <c r="W8" i="20"/>
  <c r="W20" i="27" s="1"/>
  <c r="O8" i="20"/>
  <c r="O20" i="27" s="1"/>
  <c r="Q9" i="20"/>
  <c r="Q10" i="20" s="1"/>
  <c r="H19" i="18"/>
  <c r="H44" i="27" s="1"/>
  <c r="J9" i="18"/>
  <c r="J10" i="18" s="1"/>
  <c r="B19" i="13"/>
  <c r="F20" i="13"/>
  <c r="F21" i="13" s="1"/>
  <c r="I20" i="13"/>
  <c r="I21" i="13" s="1"/>
  <c r="Q8" i="13"/>
  <c r="T8" i="13"/>
  <c r="Q9" i="13"/>
  <c r="Q10" i="13" s="1"/>
  <c r="W9" i="13"/>
  <c r="W10" i="13" s="1"/>
  <c r="R8" i="13"/>
  <c r="U9" i="13"/>
  <c r="U10" i="13" s="1"/>
  <c r="T9" i="13"/>
  <c r="T10" i="13" s="1"/>
  <c r="O9" i="13"/>
  <c r="O10" i="13" s="1"/>
  <c r="U8" i="13"/>
  <c r="E8" i="13"/>
  <c r="H9" i="13"/>
  <c r="H10" i="13" s="1"/>
  <c r="J9" i="13"/>
  <c r="J10" i="13" s="1"/>
  <c r="F8" i="13"/>
  <c r="J9" i="16"/>
  <c r="J10" i="16" s="1"/>
  <c r="E8" i="16"/>
  <c r="B9" i="16"/>
  <c r="B10" i="16" s="1"/>
  <c r="H8" i="16"/>
  <c r="I8" i="16"/>
  <c r="J8" i="16"/>
  <c r="W9" i="16"/>
  <c r="W10" i="16" s="1"/>
  <c r="W8" i="16"/>
  <c r="R8" i="16"/>
  <c r="R9" i="16"/>
  <c r="R10" i="16" s="1"/>
  <c r="S9" i="16"/>
  <c r="S10" i="16" s="1"/>
  <c r="S8" i="16"/>
  <c r="V9" i="16"/>
  <c r="V10" i="16" s="1"/>
  <c r="U8" i="16"/>
  <c r="U9" i="16"/>
  <c r="U10" i="16" s="1"/>
  <c r="X8" i="16"/>
  <c r="O8" i="16"/>
  <c r="O9" i="16"/>
  <c r="O10" i="16" s="1"/>
  <c r="V8" i="20"/>
  <c r="V20" i="27" s="1"/>
  <c r="Q9" i="18"/>
  <c r="Q10" i="18" s="1"/>
  <c r="V8" i="18"/>
  <c r="V16" i="27" s="1"/>
  <c r="J8" i="20"/>
  <c r="J20" i="27" s="1"/>
  <c r="W9" i="18"/>
  <c r="W10" i="18" s="1"/>
  <c r="O9" i="18"/>
  <c r="O10" i="18" s="1"/>
  <c r="D9" i="18"/>
  <c r="D10" i="18" s="1"/>
  <c r="R9" i="18"/>
  <c r="R10" i="18" s="1"/>
  <c r="U8" i="18"/>
  <c r="U16" i="27" s="1"/>
  <c r="G20" i="18"/>
  <c r="G21" i="18" s="1"/>
  <c r="B19" i="18"/>
  <c r="B44" i="27" s="1"/>
  <c r="X8" i="18"/>
  <c r="X16" i="27" s="1"/>
  <c r="S8" i="18"/>
  <c r="S16" i="27" s="1"/>
  <c r="H9" i="18"/>
  <c r="H10" i="18" s="1"/>
  <c r="I20" i="18"/>
  <c r="I21" i="18" s="1"/>
  <c r="S9" i="18"/>
  <c r="S10" i="18" s="1"/>
  <c r="W8" i="18"/>
  <c r="W16" i="27" s="1"/>
  <c r="T9" i="18"/>
  <c r="T10" i="18" s="1"/>
  <c r="J20" i="18"/>
  <c r="J21" i="18" s="1"/>
  <c r="F8" i="18"/>
  <c r="F16" i="27" s="1"/>
  <c r="V9" i="20"/>
  <c r="V10" i="20" s="1"/>
  <c r="W9" i="20"/>
  <c r="W10" i="20" s="1"/>
  <c r="T8" i="20"/>
  <c r="T20" i="27" s="1"/>
  <c r="U9" i="20"/>
  <c r="U10" i="20" s="1"/>
  <c r="O9" i="20"/>
  <c r="O10" i="20" s="1"/>
  <c r="B8" i="20"/>
  <c r="B20" i="27" s="1"/>
  <c r="S19" i="20"/>
  <c r="S40" i="27" s="1"/>
  <c r="T19" i="20"/>
  <c r="T40" i="27" s="1"/>
  <c r="R30" i="20"/>
  <c r="R72" i="27" s="1"/>
  <c r="Q31" i="20"/>
  <c r="Q32" i="20" s="1"/>
  <c r="U19" i="20"/>
  <c r="U40" i="27" s="1"/>
  <c r="S30" i="20"/>
  <c r="S72" i="27" s="1"/>
  <c r="V19" i="20"/>
  <c r="V40" i="27" s="1"/>
  <c r="T30" i="20"/>
  <c r="T72" i="27" s="1"/>
  <c r="W19" i="20"/>
  <c r="W40" i="27" s="1"/>
  <c r="U30" i="20"/>
  <c r="U72" i="27" s="1"/>
  <c r="O19" i="20"/>
  <c r="O40" i="27" s="1"/>
  <c r="V30" i="20"/>
  <c r="V72" i="27" s="1"/>
  <c r="Q19" i="20"/>
  <c r="Q40" i="27" s="1"/>
  <c r="W30" i="20"/>
  <c r="W72" i="27" s="1"/>
  <c r="R19" i="20"/>
  <c r="R40" i="27" s="1"/>
  <c r="I8" i="20"/>
  <c r="I20" i="27" s="1"/>
  <c r="H9" i="20"/>
  <c r="H10" i="20" s="1"/>
  <c r="E19" i="20"/>
  <c r="E48" i="27" s="1"/>
  <c r="F19" i="20"/>
  <c r="F48" i="27" s="1"/>
  <c r="D8" i="20"/>
  <c r="D20" i="27" s="1"/>
  <c r="Q8" i="20"/>
  <c r="Q20" i="27" s="1"/>
  <c r="H19" i="20"/>
  <c r="H48" i="27" s="1"/>
  <c r="E8" i="20"/>
  <c r="E20" i="27" s="1"/>
  <c r="R8" i="20"/>
  <c r="R20" i="27" s="1"/>
  <c r="I19" i="20"/>
  <c r="I48" i="27" s="1"/>
  <c r="G20" i="20"/>
  <c r="G21" i="20" s="1"/>
  <c r="F8" i="20"/>
  <c r="F20" i="27" s="1"/>
  <c r="S8" i="20"/>
  <c r="S20" i="27" s="1"/>
  <c r="J19" i="20"/>
  <c r="J48" i="27" s="1"/>
  <c r="B19" i="20"/>
  <c r="B48" i="27" s="1"/>
  <c r="J19" i="18"/>
  <c r="J44" i="27" s="1"/>
  <c r="F20" i="18"/>
  <c r="F21" i="18" s="1"/>
  <c r="B20" i="18"/>
  <c r="B21" i="18" s="1"/>
  <c r="D19" i="18"/>
  <c r="E19" i="18"/>
  <c r="E44" i="27" s="1"/>
  <c r="F19" i="18"/>
  <c r="G19" i="18"/>
  <c r="D20" i="18"/>
  <c r="D21" i="18" s="1"/>
  <c r="E20" i="18"/>
  <c r="E21" i="18" s="1"/>
  <c r="G8" i="18"/>
  <c r="G16" i="27" s="1"/>
  <c r="E9" i="18"/>
  <c r="E10" i="18" s="1"/>
  <c r="E8" i="18"/>
  <c r="E16" i="27" s="1"/>
  <c r="O8" i="18"/>
  <c r="O16" i="27" s="1"/>
  <c r="Q8" i="18"/>
  <c r="Q16" i="27" s="1"/>
  <c r="R8" i="18"/>
  <c r="R16" i="27" s="1"/>
  <c r="V9" i="18"/>
  <c r="V10" i="18" s="1"/>
  <c r="U9" i="18"/>
  <c r="U10" i="18" s="1"/>
  <c r="H8" i="18"/>
  <c r="I9" i="18"/>
  <c r="I10" i="18" s="1"/>
  <c r="B9" i="18"/>
  <c r="B10" i="18" s="1"/>
  <c r="J8" i="18"/>
  <c r="J16" i="27" s="1"/>
  <c r="F9" i="18"/>
  <c r="F10" i="18" s="1"/>
  <c r="B8" i="18"/>
  <c r="B16" i="27" s="1"/>
  <c r="G9" i="18"/>
  <c r="G10" i="18" s="1"/>
  <c r="I8" i="18"/>
  <c r="I16" i="27" s="1"/>
  <c r="D8" i="18"/>
  <c r="V8" i="13"/>
  <c r="O8" i="13"/>
  <c r="R9" i="13"/>
  <c r="R10" i="13" s="1"/>
  <c r="W8" i="13"/>
  <c r="J8" i="13"/>
  <c r="B8" i="13"/>
  <c r="E9" i="13"/>
  <c r="E10" i="13" s="1"/>
  <c r="I19" i="13"/>
  <c r="E19" i="13"/>
  <c r="H76" i="15" l="1"/>
  <c r="H76" i="33"/>
  <c r="O12" i="15"/>
  <c r="E58" i="27"/>
  <c r="E59" i="27" s="1"/>
  <c r="F12" i="27"/>
  <c r="T112" i="27"/>
  <c r="U112" i="27"/>
  <c r="O108" i="15"/>
  <c r="Q8" i="27"/>
  <c r="V108" i="15"/>
  <c r="G40" i="27"/>
  <c r="G8" i="27"/>
  <c r="G12" i="27"/>
  <c r="T12" i="27"/>
  <c r="U108" i="15"/>
  <c r="T108" i="15"/>
  <c r="E57" i="27"/>
  <c r="R108" i="15"/>
  <c r="T8" i="27"/>
  <c r="W8" i="27"/>
  <c r="U8" i="27"/>
  <c r="H40" i="15"/>
  <c r="I58" i="27"/>
  <c r="I59" i="27" s="1"/>
  <c r="H8" i="24"/>
  <c r="Q112" i="27"/>
  <c r="R12" i="27"/>
  <c r="S108" i="15"/>
  <c r="D8" i="27"/>
  <c r="S8" i="27"/>
  <c r="H58" i="27"/>
  <c r="H59" i="27" s="1"/>
  <c r="H57" i="27"/>
  <c r="J58" i="27"/>
  <c r="J59" i="27" s="1"/>
  <c r="J57" i="27"/>
  <c r="W104" i="15"/>
  <c r="W108" i="27"/>
  <c r="S56" i="15"/>
  <c r="S56" i="27"/>
  <c r="S61" i="27" s="1"/>
  <c r="J72" i="15"/>
  <c r="J72" i="27"/>
  <c r="H40" i="24"/>
  <c r="J68" i="15"/>
  <c r="J68" i="27"/>
  <c r="W88" i="15"/>
  <c r="W88" i="27"/>
  <c r="W56" i="15"/>
  <c r="W56" i="27"/>
  <c r="W61" i="27" s="1"/>
  <c r="E28" i="15"/>
  <c r="E28" i="27"/>
  <c r="E72" i="15"/>
  <c r="E72" i="27"/>
  <c r="X112" i="27"/>
  <c r="H72" i="15"/>
  <c r="H72" i="27"/>
  <c r="D44" i="24"/>
  <c r="D44" i="27"/>
  <c r="D57" i="27" s="1"/>
  <c r="J51" i="24"/>
  <c r="J51" i="27"/>
  <c r="R84" i="15"/>
  <c r="R84" i="27"/>
  <c r="O84" i="15"/>
  <c r="O84" i="27"/>
  <c r="V104" i="15"/>
  <c r="V108" i="27"/>
  <c r="R56" i="15"/>
  <c r="R56" i="27"/>
  <c r="R61" i="27" s="1"/>
  <c r="R104" i="15"/>
  <c r="R108" i="27"/>
  <c r="X56" i="15"/>
  <c r="X56" i="27"/>
  <c r="X62" i="27" s="1"/>
  <c r="X63" i="27" s="1"/>
  <c r="X108" i="15"/>
  <c r="B12" i="27"/>
  <c r="O112" i="27"/>
  <c r="S12" i="27"/>
  <c r="G72" i="15"/>
  <c r="G72" i="27"/>
  <c r="U84" i="15"/>
  <c r="U84" i="27"/>
  <c r="W84" i="15"/>
  <c r="W84" i="27"/>
  <c r="R112" i="27"/>
  <c r="D16" i="24"/>
  <c r="D16" i="27"/>
  <c r="H16" i="24"/>
  <c r="H16" i="27"/>
  <c r="Q104" i="15"/>
  <c r="Q108" i="27"/>
  <c r="G68" i="15"/>
  <c r="G68" i="27"/>
  <c r="Q56" i="15"/>
  <c r="Q56" i="27"/>
  <c r="Q84" i="15"/>
  <c r="Q84" i="27"/>
  <c r="S104" i="15"/>
  <c r="S108" i="27"/>
  <c r="F68" i="15"/>
  <c r="F68" i="27"/>
  <c r="U56" i="15"/>
  <c r="U56" i="27"/>
  <c r="U61" i="27" s="1"/>
  <c r="V56" i="15"/>
  <c r="V56" i="27"/>
  <c r="V61" i="27" s="1"/>
  <c r="X8" i="27"/>
  <c r="V12" i="27"/>
  <c r="E12" i="27"/>
  <c r="J8" i="27"/>
  <c r="Q12" i="27"/>
  <c r="E8" i="27"/>
  <c r="B72" i="15"/>
  <c r="B72" i="27"/>
  <c r="G49" i="24"/>
  <c r="G49" i="27"/>
  <c r="Q52" i="15"/>
  <c r="Q52" i="27"/>
  <c r="T84" i="15"/>
  <c r="T84" i="27"/>
  <c r="H68" i="15"/>
  <c r="H68" i="27"/>
  <c r="Q88" i="15"/>
  <c r="Q88" i="27"/>
  <c r="D68" i="15"/>
  <c r="D68" i="27"/>
  <c r="U88" i="15"/>
  <c r="U88" i="27"/>
  <c r="T104" i="15"/>
  <c r="T108" i="27"/>
  <c r="S88" i="15"/>
  <c r="S88" i="27"/>
  <c r="X88" i="15"/>
  <c r="X88" i="27"/>
  <c r="I57" i="27"/>
  <c r="U12" i="27"/>
  <c r="B40" i="27"/>
  <c r="W108" i="15"/>
  <c r="I72" i="15"/>
  <c r="I72" i="27"/>
  <c r="O8" i="27"/>
  <c r="H12" i="27"/>
  <c r="X12" i="27"/>
  <c r="I68" i="15"/>
  <c r="I68" i="27"/>
  <c r="J12" i="27"/>
  <c r="V8" i="27"/>
  <c r="V84" i="15"/>
  <c r="V84" i="27"/>
  <c r="S84" i="15"/>
  <c r="S84" i="27"/>
  <c r="O104" i="15"/>
  <c r="O108" i="27"/>
  <c r="O56" i="15"/>
  <c r="O56" i="27"/>
  <c r="O61" i="27" s="1"/>
  <c r="X104" i="15"/>
  <c r="X108" i="27"/>
  <c r="R88" i="15"/>
  <c r="R88" i="27"/>
  <c r="W12" i="27"/>
  <c r="B8" i="27"/>
  <c r="R8" i="27"/>
  <c r="V112" i="27"/>
  <c r="F72" i="15"/>
  <c r="F72" i="27"/>
  <c r="I12" i="27"/>
  <c r="F8" i="27"/>
  <c r="F44" i="24"/>
  <c r="F44" i="27"/>
  <c r="V88" i="15"/>
  <c r="V88" i="27"/>
  <c r="G44" i="24"/>
  <c r="G44" i="27"/>
  <c r="D49" i="24"/>
  <c r="D49" i="27"/>
  <c r="X84" i="15"/>
  <c r="X84" i="27"/>
  <c r="U8" i="24"/>
  <c r="G8" i="24"/>
  <c r="U12" i="24"/>
  <c r="B68" i="15"/>
  <c r="B68" i="27"/>
  <c r="O88" i="15"/>
  <c r="O88" i="27"/>
  <c r="T88" i="15"/>
  <c r="T88" i="27"/>
  <c r="U104" i="15"/>
  <c r="U108" i="27"/>
  <c r="E68" i="15"/>
  <c r="E68" i="27"/>
  <c r="D72" i="15"/>
  <c r="D72" i="27"/>
  <c r="O12" i="27"/>
  <c r="T56" i="15"/>
  <c r="T56" i="27"/>
  <c r="T61" i="27" s="1"/>
  <c r="D12" i="27"/>
  <c r="I8" i="27"/>
  <c r="E28" i="24"/>
  <c r="I8" i="24"/>
  <c r="Q12" i="24"/>
  <c r="T8" i="24"/>
  <c r="Q76" i="24"/>
  <c r="Q8" i="24"/>
  <c r="S12" i="24"/>
  <c r="T76" i="24"/>
  <c r="R8" i="24"/>
  <c r="V8" i="24"/>
  <c r="B8" i="24"/>
  <c r="X12" i="24"/>
  <c r="E8" i="24"/>
  <c r="G40" i="15"/>
  <c r="D40" i="15"/>
  <c r="E40" i="15"/>
  <c r="F40" i="15"/>
  <c r="J40" i="15"/>
  <c r="I40" i="15"/>
  <c r="V12" i="24"/>
  <c r="B40" i="15"/>
  <c r="D8" i="24"/>
  <c r="Q52" i="24"/>
  <c r="B12" i="24"/>
  <c r="J40" i="24"/>
  <c r="O44" i="15"/>
  <c r="O44" i="24"/>
  <c r="J56" i="15"/>
  <c r="J56" i="24"/>
  <c r="D28" i="15"/>
  <c r="D28" i="24"/>
  <c r="O80" i="15"/>
  <c r="O72" i="24"/>
  <c r="U80" i="15"/>
  <c r="U72" i="24"/>
  <c r="W48" i="15"/>
  <c r="W48" i="24"/>
  <c r="S24" i="15"/>
  <c r="S24" i="24"/>
  <c r="G28" i="15"/>
  <c r="G28" i="24"/>
  <c r="U76" i="24"/>
  <c r="U52" i="15"/>
  <c r="U52" i="24"/>
  <c r="Q80" i="15"/>
  <c r="Q72" i="24"/>
  <c r="J48" i="15"/>
  <c r="J48" i="24"/>
  <c r="S20" i="15"/>
  <c r="S20" i="24"/>
  <c r="I28" i="15"/>
  <c r="I28" i="24"/>
  <c r="S48" i="15"/>
  <c r="S48" i="24"/>
  <c r="O28" i="15"/>
  <c r="O28" i="24"/>
  <c r="I56" i="15"/>
  <c r="I56" i="24"/>
  <c r="V52" i="15"/>
  <c r="V52" i="24"/>
  <c r="Q20" i="15"/>
  <c r="Q20" i="24"/>
  <c r="D20" i="15"/>
  <c r="D20" i="24"/>
  <c r="H20" i="15"/>
  <c r="H20" i="24"/>
  <c r="J16" i="15"/>
  <c r="J16" i="24"/>
  <c r="O16" i="15"/>
  <c r="O16" i="24"/>
  <c r="E44" i="15"/>
  <c r="E44" i="24"/>
  <c r="F20" i="15"/>
  <c r="F20" i="24"/>
  <c r="F48" i="15"/>
  <c r="F48" i="24"/>
  <c r="O40" i="15"/>
  <c r="O40" i="24"/>
  <c r="R72" i="15"/>
  <c r="R64" i="24"/>
  <c r="S16" i="15"/>
  <c r="S16" i="24"/>
  <c r="H44" i="15"/>
  <c r="H44" i="24"/>
  <c r="D48" i="15"/>
  <c r="D48" i="24"/>
  <c r="Q72" i="15"/>
  <c r="Q64" i="24"/>
  <c r="W24" i="15"/>
  <c r="W24" i="24"/>
  <c r="U24" i="15"/>
  <c r="U24" i="24"/>
  <c r="U48" i="15"/>
  <c r="U48" i="24"/>
  <c r="V48" i="15"/>
  <c r="V48" i="24"/>
  <c r="T80" i="15"/>
  <c r="T72" i="24"/>
  <c r="W28" i="15"/>
  <c r="W28" i="24"/>
  <c r="S76" i="24"/>
  <c r="D40" i="24"/>
  <c r="E40" i="24"/>
  <c r="S8" i="24"/>
  <c r="W52" i="15"/>
  <c r="W52" i="24"/>
  <c r="T28" i="15"/>
  <c r="T28" i="24"/>
  <c r="W8" i="24"/>
  <c r="R16" i="15"/>
  <c r="R16" i="24"/>
  <c r="U40" i="15"/>
  <c r="U40" i="24"/>
  <c r="T44" i="15"/>
  <c r="T44" i="24"/>
  <c r="W80" i="15"/>
  <c r="W72" i="24"/>
  <c r="E16" i="15"/>
  <c r="E16" i="24"/>
  <c r="E48" i="15"/>
  <c r="E48" i="24"/>
  <c r="U72" i="15"/>
  <c r="U64" i="24"/>
  <c r="T40" i="15"/>
  <c r="T40" i="24"/>
  <c r="F16" i="15"/>
  <c r="F16" i="24"/>
  <c r="X16" i="15"/>
  <c r="X16" i="24"/>
  <c r="J20" i="15"/>
  <c r="J20" i="24"/>
  <c r="U20" i="15"/>
  <c r="U20" i="24"/>
  <c r="H24" i="15"/>
  <c r="H24" i="24"/>
  <c r="G24" i="15"/>
  <c r="G24" i="24"/>
  <c r="K49" i="15"/>
  <c r="K49" i="24"/>
  <c r="G48" i="15"/>
  <c r="G48" i="24"/>
  <c r="O48" i="15"/>
  <c r="O48" i="24"/>
  <c r="H56" i="15"/>
  <c r="H56" i="24"/>
  <c r="T24" i="15"/>
  <c r="T24" i="24"/>
  <c r="S80" i="15"/>
  <c r="S72" i="24"/>
  <c r="F28" i="15"/>
  <c r="F28" i="24"/>
  <c r="V28" i="15"/>
  <c r="V28" i="24"/>
  <c r="X28" i="15"/>
  <c r="X28" i="24"/>
  <c r="X76" i="24"/>
  <c r="X8" i="24"/>
  <c r="G40" i="24"/>
  <c r="O8" i="24"/>
  <c r="H12" i="24"/>
  <c r="I40" i="24"/>
  <c r="W12" i="24"/>
  <c r="Q24" i="15"/>
  <c r="Q24" i="24"/>
  <c r="Q16" i="15"/>
  <c r="Q16" i="24"/>
  <c r="I48" i="15"/>
  <c r="I48" i="24"/>
  <c r="W40" i="15"/>
  <c r="W40" i="24"/>
  <c r="S40" i="15"/>
  <c r="S40" i="24"/>
  <c r="B44" i="15"/>
  <c r="B44" i="24"/>
  <c r="V16" i="15"/>
  <c r="V16" i="24"/>
  <c r="O20" i="15"/>
  <c r="O20" i="24"/>
  <c r="G20" i="15"/>
  <c r="G20" i="24"/>
  <c r="Q44" i="15"/>
  <c r="Q44" i="24"/>
  <c r="W44" i="15"/>
  <c r="W44" i="24"/>
  <c r="U44" i="15"/>
  <c r="U44" i="24"/>
  <c r="B24" i="15"/>
  <c r="B24" i="24"/>
  <c r="L49" i="15"/>
  <c r="L49" i="24"/>
  <c r="I19" i="21"/>
  <c r="I49" i="24"/>
  <c r="X24" i="15"/>
  <c r="X24" i="24"/>
  <c r="R48" i="15"/>
  <c r="R48" i="24"/>
  <c r="B56" i="15"/>
  <c r="B56" i="24"/>
  <c r="F56" i="15"/>
  <c r="F56" i="24"/>
  <c r="R80" i="15"/>
  <c r="R72" i="24"/>
  <c r="V80" i="15"/>
  <c r="V72" i="24"/>
  <c r="T12" i="24"/>
  <c r="T52" i="15"/>
  <c r="T52" i="24"/>
  <c r="Q28" i="15"/>
  <c r="Q28" i="24"/>
  <c r="F8" i="24"/>
  <c r="O12" i="24"/>
  <c r="B16" i="15"/>
  <c r="B16" i="24"/>
  <c r="T16" i="15"/>
  <c r="T16" i="24"/>
  <c r="R20" i="15"/>
  <c r="R20" i="24"/>
  <c r="I20" i="15"/>
  <c r="I20" i="24"/>
  <c r="T72" i="15"/>
  <c r="T64" i="24"/>
  <c r="B20" i="15"/>
  <c r="B20" i="24"/>
  <c r="W20" i="15"/>
  <c r="W20" i="24"/>
  <c r="I44" i="15"/>
  <c r="I44" i="24"/>
  <c r="V24" i="15"/>
  <c r="V24" i="24"/>
  <c r="R24" i="15"/>
  <c r="R24" i="24"/>
  <c r="J24" i="15"/>
  <c r="J24" i="24"/>
  <c r="E49" i="15"/>
  <c r="E49" i="24"/>
  <c r="J49" i="15"/>
  <c r="J49" i="24"/>
  <c r="O24" i="15"/>
  <c r="O24" i="24"/>
  <c r="E56" i="15"/>
  <c r="E56" i="24"/>
  <c r="T48" i="15"/>
  <c r="T48" i="24"/>
  <c r="S28" i="15"/>
  <c r="S28" i="24"/>
  <c r="R76" i="24"/>
  <c r="X52" i="15"/>
  <c r="X52" i="24"/>
  <c r="R12" i="24"/>
  <c r="O76" i="24"/>
  <c r="F12" i="24"/>
  <c r="Q40" i="15"/>
  <c r="Q40" i="24"/>
  <c r="V72" i="15"/>
  <c r="V64" i="24"/>
  <c r="R44" i="15"/>
  <c r="R44" i="24"/>
  <c r="G16" i="15"/>
  <c r="G16" i="24"/>
  <c r="I16" i="15"/>
  <c r="I16" i="24"/>
  <c r="J44" i="15"/>
  <c r="J44" i="24"/>
  <c r="E20" i="15"/>
  <c r="E20" i="24"/>
  <c r="R40" i="15"/>
  <c r="R40" i="24"/>
  <c r="V40" i="15"/>
  <c r="V40" i="24"/>
  <c r="W16" i="15"/>
  <c r="W16" i="24"/>
  <c r="U16" i="15"/>
  <c r="U16" i="24"/>
  <c r="V20" i="15"/>
  <c r="V20" i="24"/>
  <c r="X20" i="15"/>
  <c r="X20" i="24"/>
  <c r="O72" i="15"/>
  <c r="O64" i="24"/>
  <c r="I24" i="15"/>
  <c r="I24" i="24"/>
  <c r="V44" i="15"/>
  <c r="V44" i="24"/>
  <c r="E24" i="15"/>
  <c r="E24" i="24"/>
  <c r="F49" i="15"/>
  <c r="F49" i="24"/>
  <c r="B51" i="15"/>
  <c r="B51" i="24"/>
  <c r="Q48" i="15"/>
  <c r="Q48" i="24"/>
  <c r="G56" i="15"/>
  <c r="G56" i="24"/>
  <c r="B28" i="15"/>
  <c r="B28" i="24"/>
  <c r="V76" i="24"/>
  <c r="U28" i="15"/>
  <c r="U28" i="24"/>
  <c r="W76" i="24"/>
  <c r="O52" i="15"/>
  <c r="O52" i="24"/>
  <c r="D12" i="24"/>
  <c r="B40" i="24"/>
  <c r="J12" i="24"/>
  <c r="I12" i="24"/>
  <c r="R52" i="15"/>
  <c r="R52" i="24"/>
  <c r="T20" i="15"/>
  <c r="T20" i="24"/>
  <c r="D24" i="15"/>
  <c r="D24" i="24"/>
  <c r="B48" i="15"/>
  <c r="B48" i="24"/>
  <c r="H48" i="15"/>
  <c r="H48" i="24"/>
  <c r="W72" i="15"/>
  <c r="W64" i="24"/>
  <c r="S72" i="15"/>
  <c r="S64" i="24"/>
  <c r="S44" i="15"/>
  <c r="S44" i="24"/>
  <c r="F24" i="15"/>
  <c r="F24" i="24"/>
  <c r="H19" i="21"/>
  <c r="H49" i="24"/>
  <c r="C50" i="15"/>
  <c r="C50" i="24"/>
  <c r="D56" i="15"/>
  <c r="D56" i="24"/>
  <c r="H28" i="15"/>
  <c r="H28" i="24"/>
  <c r="J28" i="15"/>
  <c r="J28" i="24"/>
  <c r="R28" i="15"/>
  <c r="R28" i="24"/>
  <c r="S52" i="15"/>
  <c r="S52" i="24"/>
  <c r="E12" i="24"/>
  <c r="J8" i="24"/>
  <c r="F40" i="24"/>
  <c r="G12" i="15"/>
  <c r="B19" i="21"/>
  <c r="J19" i="21"/>
  <c r="B20" i="21"/>
  <c r="B21" i="21" s="1"/>
  <c r="D49" i="15"/>
  <c r="D20" i="21"/>
  <c r="D21" i="21" s="1"/>
  <c r="G49" i="15"/>
  <c r="G20" i="21"/>
  <c r="G21" i="21" s="1"/>
  <c r="E19" i="21"/>
  <c r="G19" i="21"/>
  <c r="H20" i="21"/>
  <c r="H21" i="21" s="1"/>
  <c r="H49" i="15"/>
  <c r="E20" i="21"/>
  <c r="E21" i="21" s="1"/>
  <c r="D19" i="21"/>
  <c r="F19" i="21"/>
  <c r="J20" i="21"/>
  <c r="J21" i="21" s="1"/>
  <c r="J51" i="15"/>
  <c r="I20" i="21"/>
  <c r="I21" i="21" s="1"/>
  <c r="I49" i="15"/>
  <c r="F20" i="21"/>
  <c r="F21" i="21" s="1"/>
  <c r="F44" i="15"/>
  <c r="D44" i="15"/>
  <c r="G44" i="15"/>
  <c r="D16" i="15"/>
  <c r="H16" i="15"/>
  <c r="H89" i="33" l="1"/>
  <c r="H90" i="33"/>
  <c r="H91" i="33" s="1"/>
  <c r="X93" i="15"/>
  <c r="X94" i="15"/>
  <c r="X95" i="15" s="1"/>
  <c r="U94" i="15"/>
  <c r="U95" i="15" s="1"/>
  <c r="U93" i="15"/>
  <c r="Q93" i="15"/>
  <c r="Q94" i="15"/>
  <c r="Q95" i="15" s="1"/>
  <c r="R94" i="15"/>
  <c r="R95" i="15" s="1"/>
  <c r="R93" i="15"/>
  <c r="S94" i="15"/>
  <c r="S95" i="15" s="1"/>
  <c r="S93" i="15"/>
  <c r="O93" i="15"/>
  <c r="O94" i="15"/>
  <c r="O95" i="15" s="1"/>
  <c r="V94" i="15"/>
  <c r="V95" i="15" s="1"/>
  <c r="V93" i="15"/>
  <c r="W94" i="15"/>
  <c r="W95" i="15" s="1"/>
  <c r="W93" i="15"/>
  <c r="T93" i="15"/>
  <c r="T94" i="15"/>
  <c r="T95" i="15" s="1"/>
  <c r="R125" i="15"/>
  <c r="R126" i="15"/>
  <c r="W125" i="15"/>
  <c r="W126" i="15"/>
  <c r="W127" i="15" s="1"/>
  <c r="O125" i="15"/>
  <c r="O126" i="15"/>
  <c r="O127" i="15" s="1"/>
  <c r="X126" i="15"/>
  <c r="X127" i="15" s="1"/>
  <c r="X125" i="15"/>
  <c r="V126" i="15"/>
  <c r="V125" i="15"/>
  <c r="Q125" i="15"/>
  <c r="Q126" i="15"/>
  <c r="Q127" i="15" s="1"/>
  <c r="U125" i="15"/>
  <c r="U126" i="15"/>
  <c r="U127" i="15" s="1"/>
  <c r="S125" i="15"/>
  <c r="S126" i="15"/>
  <c r="S127" i="15" s="1"/>
  <c r="T125" i="15"/>
  <c r="T126" i="15"/>
  <c r="E90" i="15"/>
  <c r="E91" i="15" s="1"/>
  <c r="Q61" i="15"/>
  <c r="O133" i="27"/>
  <c r="Q61" i="27"/>
  <c r="G89" i="15"/>
  <c r="F89" i="27"/>
  <c r="X133" i="27"/>
  <c r="O97" i="27"/>
  <c r="T127" i="15"/>
  <c r="R62" i="27"/>
  <c r="R63" i="27" s="1"/>
  <c r="G30" i="27"/>
  <c r="G31" i="27" s="1"/>
  <c r="S98" i="27"/>
  <c r="S99" i="27" s="1"/>
  <c r="W62" i="27"/>
  <c r="W63" i="27" s="1"/>
  <c r="U29" i="27"/>
  <c r="U97" i="27"/>
  <c r="T29" i="27"/>
  <c r="V127" i="15"/>
  <c r="Q134" i="27"/>
  <c r="Q135" i="27" s="1"/>
  <c r="B90" i="15"/>
  <c r="B91" i="15" s="1"/>
  <c r="Q98" i="27"/>
  <c r="Q99" i="27" s="1"/>
  <c r="G29" i="27"/>
  <c r="H30" i="27"/>
  <c r="H31" i="27" s="1"/>
  <c r="R133" i="27"/>
  <c r="R127" i="15"/>
  <c r="W30" i="27"/>
  <c r="W31" i="27" s="1"/>
  <c r="D58" i="27"/>
  <c r="D59" i="27" s="1"/>
  <c r="T97" i="27"/>
  <c r="O98" i="27"/>
  <c r="O99" i="27" s="1"/>
  <c r="S62" i="27"/>
  <c r="S63" i="27" s="1"/>
  <c r="V62" i="27"/>
  <c r="V63" i="27" s="1"/>
  <c r="W29" i="27"/>
  <c r="Q62" i="27"/>
  <c r="Q63" i="27" s="1"/>
  <c r="T30" i="27"/>
  <c r="T31" i="27" s="1"/>
  <c r="B89" i="15"/>
  <c r="U62" i="27"/>
  <c r="U63" i="27" s="1"/>
  <c r="S97" i="27"/>
  <c r="D30" i="27"/>
  <c r="D31" i="27" s="1"/>
  <c r="U98" i="27"/>
  <c r="U99" i="27" s="1"/>
  <c r="W97" i="27"/>
  <c r="D90" i="15"/>
  <c r="D91" i="15" s="1"/>
  <c r="V97" i="27"/>
  <c r="J89" i="15"/>
  <c r="I90" i="27"/>
  <c r="I91" i="27" s="1"/>
  <c r="I89" i="27"/>
  <c r="G57" i="27"/>
  <c r="G58" i="27"/>
  <c r="G59" i="27" s="1"/>
  <c r="I90" i="15"/>
  <c r="I91" i="15" s="1"/>
  <c r="T133" i="27"/>
  <c r="T134" i="27"/>
  <c r="T135" i="27" s="1"/>
  <c r="E29" i="27"/>
  <c r="E30" i="27"/>
  <c r="E31" i="27" s="1"/>
  <c r="Q97" i="27"/>
  <c r="V134" i="27"/>
  <c r="V135" i="27" s="1"/>
  <c r="V133" i="27"/>
  <c r="X134" i="27"/>
  <c r="X135" i="27" s="1"/>
  <c r="U30" i="27"/>
  <c r="U31" i="27" s="1"/>
  <c r="I29" i="27"/>
  <c r="I30" i="27"/>
  <c r="I31" i="27" s="1"/>
  <c r="E89" i="27"/>
  <c r="E90" i="27"/>
  <c r="E91" i="27" s="1"/>
  <c r="B90" i="27"/>
  <c r="B91" i="27" s="1"/>
  <c r="B89" i="27"/>
  <c r="B58" i="27"/>
  <c r="B59" i="27" s="1"/>
  <c r="B57" i="27"/>
  <c r="Q30" i="27"/>
  <c r="Q31" i="27" s="1"/>
  <c r="Q29" i="27"/>
  <c r="T98" i="27"/>
  <c r="T99" i="27" s="1"/>
  <c r="T62" i="27"/>
  <c r="T63" i="27" s="1"/>
  <c r="H29" i="27"/>
  <c r="J30" i="27"/>
  <c r="J31" i="27" s="1"/>
  <c r="J29" i="27"/>
  <c r="J90" i="27"/>
  <c r="J91" i="27" s="1"/>
  <c r="J89" i="27"/>
  <c r="R29" i="27"/>
  <c r="R30" i="27"/>
  <c r="R31" i="27" s="1"/>
  <c r="U134" i="27"/>
  <c r="U135" i="27" s="1"/>
  <c r="U133" i="27"/>
  <c r="F58" i="27"/>
  <c r="F59" i="27" s="1"/>
  <c r="F57" i="27"/>
  <c r="B29" i="27"/>
  <c r="B30" i="27"/>
  <c r="B31" i="27" s="1"/>
  <c r="W98" i="27"/>
  <c r="W99" i="27" s="1"/>
  <c r="E89" i="15"/>
  <c r="J90" i="15"/>
  <c r="J91" i="15" s="1"/>
  <c r="W134" i="27"/>
  <c r="W135" i="27" s="1"/>
  <c r="W133" i="27"/>
  <c r="D90" i="27"/>
  <c r="D91" i="27" s="1"/>
  <c r="D89" i="27"/>
  <c r="F90" i="27"/>
  <c r="F91" i="27" s="1"/>
  <c r="G89" i="27"/>
  <c r="G90" i="27"/>
  <c r="G91" i="27" s="1"/>
  <c r="R97" i="27"/>
  <c r="V98" i="27"/>
  <c r="V99" i="27" s="1"/>
  <c r="F29" i="27"/>
  <c r="F30" i="27"/>
  <c r="F31" i="27" s="1"/>
  <c r="D29" i="27"/>
  <c r="V30" i="27"/>
  <c r="V31" i="27" s="1"/>
  <c r="V29" i="27"/>
  <c r="O30" i="27"/>
  <c r="O31" i="27" s="1"/>
  <c r="O29" i="27"/>
  <c r="D89" i="15"/>
  <c r="H89" i="27"/>
  <c r="H90" i="27"/>
  <c r="H91" i="27" s="1"/>
  <c r="X29" i="27"/>
  <c r="X30" i="27"/>
  <c r="X31" i="27" s="1"/>
  <c r="F89" i="15"/>
  <c r="F90" i="15"/>
  <c r="F91" i="15" s="1"/>
  <c r="G90" i="15"/>
  <c r="G91" i="15" s="1"/>
  <c r="S29" i="27"/>
  <c r="S30" i="27"/>
  <c r="S31" i="27" s="1"/>
  <c r="R98" i="27"/>
  <c r="R99" i="27" s="1"/>
  <c r="X61" i="27"/>
  <c r="I89" i="15"/>
  <c r="X97" i="27"/>
  <c r="X98" i="27"/>
  <c r="X99" i="27" s="1"/>
  <c r="H90" i="15"/>
  <c r="H91" i="15" s="1"/>
  <c r="H89" i="15"/>
  <c r="S133" i="27"/>
  <c r="S134" i="27"/>
  <c r="S135" i="27" s="1"/>
  <c r="R134" i="27"/>
  <c r="R135" i="27" s="1"/>
  <c r="O134" i="27"/>
  <c r="O135" i="27" s="1"/>
  <c r="O62" i="27"/>
  <c r="O63" i="27" s="1"/>
  <c r="Q133" i="27"/>
  <c r="V29" i="24"/>
  <c r="G30" i="24"/>
  <c r="G31" i="24" s="1"/>
  <c r="E29" i="24"/>
  <c r="I30" i="24"/>
  <c r="I31" i="24" s="1"/>
  <c r="J57" i="24"/>
  <c r="Q29" i="15"/>
  <c r="O61" i="15"/>
  <c r="B30" i="15"/>
  <c r="B31" i="15" s="1"/>
  <c r="O29" i="15"/>
  <c r="B29" i="15"/>
  <c r="S61" i="15"/>
  <c r="F29" i="15"/>
  <c r="B58" i="15"/>
  <c r="B59" i="15" s="1"/>
  <c r="H30" i="15"/>
  <c r="H31" i="15" s="1"/>
  <c r="I30" i="15"/>
  <c r="I31" i="15" s="1"/>
  <c r="I58" i="15"/>
  <c r="I59" i="15" s="1"/>
  <c r="J57" i="15"/>
  <c r="F30" i="15"/>
  <c r="F31" i="15" s="1"/>
  <c r="T30" i="15"/>
  <c r="T31" i="15" s="1"/>
  <c r="O62" i="15"/>
  <c r="O63" i="15" s="1"/>
  <c r="X62" i="15"/>
  <c r="X63" i="15" s="1"/>
  <c r="X61" i="15"/>
  <c r="V62" i="15"/>
  <c r="V63" i="15" s="1"/>
  <c r="V61" i="15"/>
  <c r="T62" i="15"/>
  <c r="T63" i="15" s="1"/>
  <c r="T61" i="15"/>
  <c r="S62" i="15"/>
  <c r="S63" i="15" s="1"/>
  <c r="U62" i="15"/>
  <c r="U63" i="15" s="1"/>
  <c r="U61" i="15"/>
  <c r="Q62" i="15"/>
  <c r="Q63" i="15" s="1"/>
  <c r="R62" i="15"/>
  <c r="R63" i="15" s="1"/>
  <c r="R61" i="15"/>
  <c r="W62" i="15"/>
  <c r="W63" i="15" s="1"/>
  <c r="W61" i="15"/>
  <c r="I29" i="15"/>
  <c r="S29" i="15"/>
  <c r="J58" i="15"/>
  <c r="J59" i="15" s="1"/>
  <c r="U30" i="15"/>
  <c r="U31" i="15" s="1"/>
  <c r="R29" i="15"/>
  <c r="I57" i="15"/>
  <c r="W30" i="15"/>
  <c r="W31" i="15" s="1"/>
  <c r="T29" i="15"/>
  <c r="X29" i="15"/>
  <c r="E58" i="15"/>
  <c r="E59" i="15" s="1"/>
  <c r="W29" i="15"/>
  <c r="B29" i="24"/>
  <c r="T30" i="24"/>
  <c r="T31" i="24" s="1"/>
  <c r="B57" i="15"/>
  <c r="Q30" i="15"/>
  <c r="Q31" i="15" s="1"/>
  <c r="V30" i="15"/>
  <c r="V31" i="15" s="1"/>
  <c r="G58" i="15"/>
  <c r="G59" i="15" s="1"/>
  <c r="U30" i="24"/>
  <c r="U31" i="24" s="1"/>
  <c r="U29" i="15"/>
  <c r="E30" i="15"/>
  <c r="E31" i="15" s="1"/>
  <c r="R29" i="24"/>
  <c r="F58" i="15"/>
  <c r="F59" i="15" s="1"/>
  <c r="G30" i="15"/>
  <c r="G31" i="15" s="1"/>
  <c r="V30" i="24"/>
  <c r="V31" i="24" s="1"/>
  <c r="H29" i="24"/>
  <c r="H58" i="15"/>
  <c r="H59" i="15" s="1"/>
  <c r="J29" i="15"/>
  <c r="O78" i="24"/>
  <c r="O79" i="24" s="1"/>
  <c r="O77" i="24"/>
  <c r="X29" i="24"/>
  <c r="X30" i="24"/>
  <c r="X31" i="24" s="1"/>
  <c r="B30" i="24"/>
  <c r="B31" i="24" s="1"/>
  <c r="H57" i="15"/>
  <c r="F57" i="24"/>
  <c r="F58" i="24"/>
  <c r="F59" i="24" s="1"/>
  <c r="V54" i="24"/>
  <c r="V55" i="24" s="1"/>
  <c r="V53" i="24"/>
  <c r="Q54" i="24"/>
  <c r="Q55" i="24" s="1"/>
  <c r="Q53" i="24"/>
  <c r="X53" i="24"/>
  <c r="X54" i="24"/>
  <c r="X55" i="24" s="1"/>
  <c r="F30" i="24"/>
  <c r="F31" i="24" s="1"/>
  <c r="F29" i="24"/>
  <c r="W54" i="24"/>
  <c r="W55" i="24" s="1"/>
  <c r="W53" i="24"/>
  <c r="T53" i="24"/>
  <c r="T54" i="24"/>
  <c r="T55" i="24" s="1"/>
  <c r="W29" i="24"/>
  <c r="W30" i="24"/>
  <c r="W31" i="24" s="1"/>
  <c r="R77" i="24"/>
  <c r="R78" i="24"/>
  <c r="R79" i="24" s="1"/>
  <c r="H30" i="24"/>
  <c r="H31" i="24" s="1"/>
  <c r="E29" i="15"/>
  <c r="J30" i="15"/>
  <c r="J31" i="15" s="1"/>
  <c r="V29" i="15"/>
  <c r="J29" i="24"/>
  <c r="J30" i="24"/>
  <c r="J31" i="24" s="1"/>
  <c r="S78" i="24"/>
  <c r="S79" i="24" s="1"/>
  <c r="S77" i="24"/>
  <c r="B58" i="24"/>
  <c r="B59" i="24" s="1"/>
  <c r="B57" i="24"/>
  <c r="I57" i="24"/>
  <c r="I58" i="24"/>
  <c r="I59" i="24" s="1"/>
  <c r="X30" i="15"/>
  <c r="X31" i="15" s="1"/>
  <c r="T29" i="24"/>
  <c r="D29" i="24"/>
  <c r="R53" i="24"/>
  <c r="U78" i="24"/>
  <c r="U79" i="24" s="1"/>
  <c r="U77" i="24"/>
  <c r="O54" i="24"/>
  <c r="O55" i="24" s="1"/>
  <c r="O53" i="24"/>
  <c r="J58" i="24"/>
  <c r="J59" i="24" s="1"/>
  <c r="D30" i="24"/>
  <c r="D31" i="24" s="1"/>
  <c r="D57" i="15"/>
  <c r="E57" i="15"/>
  <c r="W78" i="24"/>
  <c r="W79" i="24" s="1"/>
  <c r="W77" i="24"/>
  <c r="O29" i="24"/>
  <c r="O30" i="24"/>
  <c r="O31" i="24" s="1"/>
  <c r="O30" i="15"/>
  <c r="O31" i="15" s="1"/>
  <c r="U29" i="24"/>
  <c r="E30" i="24"/>
  <c r="E31" i="24" s="1"/>
  <c r="R30" i="15"/>
  <c r="R31" i="15" s="1"/>
  <c r="S30" i="15"/>
  <c r="S31" i="15" s="1"/>
  <c r="R54" i="24"/>
  <c r="R55" i="24" s="1"/>
  <c r="T78" i="24"/>
  <c r="T79" i="24" s="1"/>
  <c r="T77" i="24"/>
  <c r="Q29" i="24"/>
  <c r="Q30" i="24"/>
  <c r="Q31" i="24" s="1"/>
  <c r="G57" i="24"/>
  <c r="G58" i="24"/>
  <c r="G59" i="24" s="1"/>
  <c r="U53" i="24"/>
  <c r="U54" i="24"/>
  <c r="U55" i="24" s="1"/>
  <c r="H57" i="24"/>
  <c r="H58" i="24"/>
  <c r="H59" i="24" s="1"/>
  <c r="R30" i="24"/>
  <c r="R31" i="24" s="1"/>
  <c r="G29" i="24"/>
  <c r="S30" i="24"/>
  <c r="S31" i="24" s="1"/>
  <c r="S29" i="24"/>
  <c r="V78" i="24"/>
  <c r="V79" i="24" s="1"/>
  <c r="V77" i="24"/>
  <c r="S53" i="24"/>
  <c r="S54" i="24"/>
  <c r="S55" i="24" s="1"/>
  <c r="I29" i="24"/>
  <c r="E58" i="24"/>
  <c r="E59" i="24" s="1"/>
  <c r="E57" i="24"/>
  <c r="Q78" i="24"/>
  <c r="Q79" i="24" s="1"/>
  <c r="Q77" i="24"/>
  <c r="X77" i="24"/>
  <c r="X78" i="24"/>
  <c r="X79" i="24" s="1"/>
  <c r="D58" i="24"/>
  <c r="D59" i="24" s="1"/>
  <c r="D57" i="24"/>
  <c r="G29" i="15"/>
  <c r="G57" i="15"/>
  <c r="D30" i="15"/>
  <c r="D31" i="15" s="1"/>
  <c r="D29" i="15"/>
  <c r="D58" i="15"/>
  <c r="D59" i="15" s="1"/>
  <c r="H29" i="15"/>
  <c r="F57" i="15"/>
</calcChain>
</file>

<file path=xl/sharedStrings.xml><?xml version="1.0" encoding="utf-8"?>
<sst xmlns="http://schemas.openxmlformats.org/spreadsheetml/2006/main" count="1267" uniqueCount="34">
  <si>
    <t>CCM</t>
  </si>
  <si>
    <t>Average</t>
  </si>
  <si>
    <t>SD</t>
  </si>
  <si>
    <t>SEM</t>
  </si>
  <si>
    <t>SDS</t>
  </si>
  <si>
    <t>24 h</t>
  </si>
  <si>
    <t>A549</t>
  </si>
  <si>
    <t>31.25 µg/mL</t>
  </si>
  <si>
    <t>62,5 µg/mL</t>
  </si>
  <si>
    <t>125 µg/mL</t>
  </si>
  <si>
    <t>250 µg/mL</t>
  </si>
  <si>
    <t>500 µg/mL</t>
  </si>
  <si>
    <t>1000 µg/mL</t>
  </si>
  <si>
    <t>LBG + 5BV</t>
  </si>
  <si>
    <t>LBG</t>
  </si>
  <si>
    <t>2000 µg/mL</t>
  </si>
  <si>
    <t>LBG + 3BV</t>
  </si>
  <si>
    <t>2017, Rodrigues and Alves et al</t>
  </si>
  <si>
    <t xml:space="preserve">2016, Alves et al. </t>
  </si>
  <si>
    <t>Jorge</t>
  </si>
  <si>
    <t>Joana</t>
  </si>
  <si>
    <t>error</t>
  </si>
  <si>
    <t>5BV</t>
  </si>
  <si>
    <t>3BV</t>
  </si>
  <si>
    <t>No good results</t>
  </si>
  <si>
    <t>Not used due to error</t>
  </si>
  <si>
    <t>Not preformed</t>
  </si>
  <si>
    <t>New powder (not comparable)</t>
  </si>
  <si>
    <t>62,5</t>
  </si>
  <si>
    <t>LBG + 1BV</t>
  </si>
  <si>
    <t>1BV</t>
  </si>
  <si>
    <t>ERROR</t>
  </si>
  <si>
    <t>bubble</t>
  </si>
  <si>
    <t>TOO HIGH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</si>
</sst>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5" fontId="0" fillId="4" borderId="0" xfId="0" applyNumberFormat="1" applyFill="1" applyBorder="1" applyAlignment="1">
      <alignment vertical="center"/>
    </xf>
    <xf numFmtId="0" fontId="0" fillId="0" borderId="5" xfId="0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5" fontId="0" fillId="4" borderId="0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00"/>
      <color rgb="FF66FF33"/>
      <color rgb="FF0099FF"/>
      <color rgb="FF006600"/>
      <color rgb="FF00FF99"/>
      <color rgb="FF008080"/>
      <color rgb="FF009999"/>
      <color rgb="FF00CC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All!$Q$31:$W$31</c15:sqref>
                    </c15:fullRef>
                  </c:ext>
                </c:extLst>
                <c:f>All!$S$31:$V$31</c:f>
                <c:numCache>
                  <c:formatCode>General</c:formatCode>
                  <c:ptCount val="4"/>
                  <c:pt idx="0">
                    <c:v>4.928005232786413</c:v>
                  </c:pt>
                  <c:pt idx="1">
                    <c:v>5.7964309131649445</c:v>
                  </c:pt>
                  <c:pt idx="2">
                    <c:v>3.0643941187650259</c:v>
                  </c:pt>
                  <c:pt idx="3">
                    <c:v>3.6073099745371406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All!$Q$31:$W$31</c15:sqref>
                    </c15:fullRef>
                  </c:ext>
                </c:extLst>
                <c:f>All!$S$31:$V$31</c:f>
                <c:numCache>
                  <c:formatCode>General</c:formatCode>
                  <c:ptCount val="4"/>
                  <c:pt idx="0">
                    <c:v>4.928005232786413</c:v>
                  </c:pt>
                  <c:pt idx="1">
                    <c:v>5.7964309131649445</c:v>
                  </c:pt>
                  <c:pt idx="2">
                    <c:v>3.0643941187650259</c:v>
                  </c:pt>
                  <c:pt idx="3">
                    <c:v>3.6073099745371406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All!$D$4:$J$4</c15:sqref>
                  </c15:fullRef>
                </c:ext>
              </c:extLst>
              <c:f>All!$F$4:$I$4</c:f>
              <c:strCache>
                <c:ptCount val="4"/>
                <c:pt idx="0">
                  <c:v>125 µg/mL</c:v>
                </c:pt>
                <c:pt idx="1">
                  <c:v>250 µg/mL</c:v>
                </c:pt>
                <c:pt idx="2">
                  <c:v>500 µg/mL</c:v>
                </c:pt>
                <c:pt idx="3">
                  <c:v>1000 µg/mL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All!$Q$29:$W$29</c15:sqref>
                  </c15:fullRef>
                </c:ext>
              </c:extLst>
              <c:f>All!$S$29:$V$29</c:f>
              <c:numCache>
                <c:formatCode>0.0000</c:formatCode>
                <c:ptCount val="4"/>
                <c:pt idx="0">
                  <c:v>83.086441706044482</c:v>
                </c:pt>
                <c:pt idx="1">
                  <c:v>74.348723898347274</c:v>
                </c:pt>
                <c:pt idx="2">
                  <c:v>77.638341603310266</c:v>
                </c:pt>
                <c:pt idx="3">
                  <c:v>57.752869007038726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100-9CB1-AF666A3B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LBG+3BV 24h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All!$D$59:$J$59</c15:sqref>
                          </c15:fullRef>
                          <c15:formulaRef>
                            <c15:sqref>All!$F$59:$I$59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4.494057122723853</c:v>
                        </c:pt>
                        <c:pt idx="1">
                          <c:v>6.285923364792211</c:v>
                        </c:pt>
                        <c:pt idx="2">
                          <c:v>2.8209644328254386</c:v>
                        </c:pt>
                        <c:pt idx="3">
                          <c:v>0.77795156937617393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All!$D$59:$J$59</c15:sqref>
                          </c15:fullRef>
                          <c15:formulaRef>
                            <c15:sqref>All!$F$59:$I$59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4.494057122723853</c:v>
                        </c:pt>
                        <c:pt idx="1">
                          <c:v>6.285923364792211</c:v>
                        </c:pt>
                        <c:pt idx="2">
                          <c:v>2.8209644328254386</c:v>
                        </c:pt>
                        <c:pt idx="3">
                          <c:v>0.77795156937617393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All!$D$57:$J$57</c15:sqref>
                        </c15:fullRef>
                        <c15:formulaRef>
                          <c15:sqref>All!$F$57:$I$57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75.480150190068684</c:v>
                      </c:pt>
                      <c:pt idx="1">
                        <c:v>67.258201690014204</c:v>
                      </c:pt>
                      <c:pt idx="2">
                        <c:v>61.663796661255283</c:v>
                      </c:pt>
                      <c:pt idx="3">
                        <c:v>57.981645834107702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D0-4100-9CB1-AF666A3BF23A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LBG+5BV 24h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All!$D$31:$J$31</c15:sqref>
                          </c15:fullRef>
                          <c15:formulaRef>
                            <c15:sqref>All!$F$31:$I$31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3.2430883633713474</c:v>
                        </c:pt>
                        <c:pt idx="1">
                          <c:v>2.9230166973552878</c:v>
                        </c:pt>
                        <c:pt idx="2">
                          <c:v>3.8704092323614936</c:v>
                        </c:pt>
                        <c:pt idx="3">
                          <c:v>3.3514085442200097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All!$D$31:$J$31</c15:sqref>
                          </c15:fullRef>
                          <c15:formulaRef>
                            <c15:sqref>All!$F$31:$I$31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3.2430883633713474</c:v>
                        </c:pt>
                        <c:pt idx="1">
                          <c:v>2.9230166973552878</c:v>
                        </c:pt>
                        <c:pt idx="2">
                          <c:v>3.8704092323614936</c:v>
                        </c:pt>
                        <c:pt idx="3">
                          <c:v>3.3514085442200097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All!$D$4:$J$4</c15:sqref>
                        </c15:fullRef>
                        <c15:formulaRef>
                          <c15:sqref>All!$F$4:$I$4</c15:sqref>
                        </c15:formulaRef>
                      </c:ext>
                    </c:extLst>
                    <c:strCache>
                      <c:ptCount val="4"/>
                      <c:pt idx="0">
                        <c:v>125 µg/mL</c:v>
                      </c:pt>
                      <c:pt idx="1">
                        <c:v>250 µg/mL</c:v>
                      </c:pt>
                      <c:pt idx="2">
                        <c:v>500 µg/mL</c:v>
                      </c:pt>
                      <c:pt idx="3">
                        <c:v>1000 µg/mL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All!$D$29:$J$29</c15:sqref>
                        </c15:fullRef>
                        <c15:formulaRef>
                          <c15:sqref>All!$F$29:$I$29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67.614893633117404</c:v>
                      </c:pt>
                      <c:pt idx="1">
                        <c:v>63.77507951264348</c:v>
                      </c:pt>
                      <c:pt idx="2">
                        <c:v>60.862049504441302</c:v>
                      </c:pt>
                      <c:pt idx="3">
                        <c:v>56.26162667346572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D0-4100-9CB1-AF666A3BF23A}"/>
                  </c:ext>
                </c:extLst>
              </c15:ser>
            </c15:filteredBarSeries>
          </c:ext>
        </c:extLst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160444514545951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'31-03-2022'!$Q$10:$W$10</c:f>
                <c:numCache>
                  <c:formatCode>General</c:formatCode>
                  <c:ptCount val="7"/>
                  <c:pt idx="0">
                    <c:v>3.787382238717738</c:v>
                  </c:pt>
                  <c:pt idx="1">
                    <c:v>10.819223149633718</c:v>
                  </c:pt>
                  <c:pt idx="2">
                    <c:v>5.603971709854366</c:v>
                  </c:pt>
                  <c:pt idx="3">
                    <c:v>2.7650224593955155</c:v>
                  </c:pt>
                  <c:pt idx="4">
                    <c:v>5.6239278502484309</c:v>
                  </c:pt>
                  <c:pt idx="5">
                    <c:v>1.6156333542030563</c:v>
                  </c:pt>
                  <c:pt idx="6">
                    <c:v>2.2073414589811726</c:v>
                  </c:pt>
                </c:numCache>
              </c:numRef>
            </c:plus>
            <c:minus>
              <c:numRef>
                <c:f>'31-03-2022'!$Q$10:$W$10</c:f>
                <c:numCache>
                  <c:formatCode>General</c:formatCode>
                  <c:ptCount val="7"/>
                  <c:pt idx="0">
                    <c:v>3.787382238717738</c:v>
                  </c:pt>
                  <c:pt idx="1">
                    <c:v>10.819223149633718</c:v>
                  </c:pt>
                  <c:pt idx="2">
                    <c:v>5.603971709854366</c:v>
                  </c:pt>
                  <c:pt idx="3">
                    <c:v>2.7650224593955155</c:v>
                  </c:pt>
                  <c:pt idx="4">
                    <c:v>5.6239278502484309</c:v>
                  </c:pt>
                  <c:pt idx="5">
                    <c:v>1.6156333542030563</c:v>
                  </c:pt>
                  <c:pt idx="6">
                    <c:v>2.2073414589811726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'31-03-2022'!$D$4:$J$4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'31-03-2022'!$Q$8:$W$8</c:f>
              <c:numCache>
                <c:formatCode>0.000</c:formatCode>
                <c:ptCount val="7"/>
                <c:pt idx="0">
                  <c:v>95.800995282369186</c:v>
                </c:pt>
                <c:pt idx="1">
                  <c:v>85.984394084292134</c:v>
                </c:pt>
                <c:pt idx="2">
                  <c:v>61.459114919079298</c:v>
                </c:pt>
                <c:pt idx="3">
                  <c:v>73.042864901165331</c:v>
                </c:pt>
                <c:pt idx="4">
                  <c:v>71.000101556344021</c:v>
                </c:pt>
                <c:pt idx="5" formatCode="0.0000">
                  <c:v>52.173472190021492</c:v>
                </c:pt>
                <c:pt idx="6" formatCode="0.0000">
                  <c:v>28.746579381162871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AE0-82D8-938269FE1CCB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'31-03-2022'!$D$21:$J$21</c:f>
                <c:numCache>
                  <c:formatCode>General</c:formatCode>
                  <c:ptCount val="7"/>
                  <c:pt idx="0">
                    <c:v>2.1309891814829363</c:v>
                  </c:pt>
                  <c:pt idx="1">
                    <c:v>6.3308010667681813</c:v>
                  </c:pt>
                  <c:pt idx="2">
                    <c:v>8.0228213372134505</c:v>
                  </c:pt>
                  <c:pt idx="3">
                    <c:v>2.5453737159794323</c:v>
                  </c:pt>
                  <c:pt idx="4">
                    <c:v>2.8554011501573044</c:v>
                  </c:pt>
                  <c:pt idx="5">
                    <c:v>0.60601024679572502</c:v>
                  </c:pt>
                  <c:pt idx="6">
                    <c:v>5.378300206807924</c:v>
                  </c:pt>
                </c:numCache>
              </c:numRef>
            </c:plus>
            <c:minus>
              <c:numRef>
                <c:f>'31-03-2022'!$D$21:$J$21</c:f>
                <c:numCache>
                  <c:formatCode>General</c:formatCode>
                  <c:ptCount val="7"/>
                  <c:pt idx="0">
                    <c:v>2.1309891814829363</c:v>
                  </c:pt>
                  <c:pt idx="1">
                    <c:v>6.3308010667681813</c:v>
                  </c:pt>
                  <c:pt idx="2">
                    <c:v>8.0228213372134505</c:v>
                  </c:pt>
                  <c:pt idx="3">
                    <c:v>2.5453737159794323</c:v>
                  </c:pt>
                  <c:pt idx="4">
                    <c:v>2.8554011501573044</c:v>
                  </c:pt>
                  <c:pt idx="5">
                    <c:v>0.60601024679572502</c:v>
                  </c:pt>
                  <c:pt idx="6">
                    <c:v>5.378300206807924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'31-03-2022'!$D$19:$J$19</c:f>
              <c:numCache>
                <c:formatCode>0.0000</c:formatCode>
                <c:ptCount val="7"/>
                <c:pt idx="0">
                  <c:v>103.14460334863797</c:v>
                </c:pt>
                <c:pt idx="1">
                  <c:v>70.363088395593863</c:v>
                </c:pt>
                <c:pt idx="2">
                  <c:v>79.378637913708133</c:v>
                </c:pt>
                <c:pt idx="3">
                  <c:v>65.872952327453177</c:v>
                </c:pt>
                <c:pt idx="4">
                  <c:v>62.839215386475132</c:v>
                </c:pt>
                <c:pt idx="5">
                  <c:v>55.70337780790252</c:v>
                </c:pt>
                <c:pt idx="6">
                  <c:v>29.321943093668111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2-4AE0-82D8-938269FE1CCB}"/>
            </c:ext>
          </c:extLst>
        </c:ser>
        <c:ser>
          <c:idx val="0"/>
          <c:order val="2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'31-03-2022'!$D$10:$J$10</c:f>
                <c:numCache>
                  <c:formatCode>General</c:formatCode>
                  <c:ptCount val="7"/>
                  <c:pt idx="0">
                    <c:v>6.707239417313728</c:v>
                  </c:pt>
                  <c:pt idx="1">
                    <c:v>3.0087863626287916</c:v>
                  </c:pt>
                  <c:pt idx="2">
                    <c:v>4.0576744930976645</c:v>
                  </c:pt>
                  <c:pt idx="3">
                    <c:v>4.0192792402776885</c:v>
                  </c:pt>
                  <c:pt idx="4">
                    <c:v>2.3870772947931242</c:v>
                  </c:pt>
                  <c:pt idx="5">
                    <c:v>1.1855351867932389</c:v>
                  </c:pt>
                  <c:pt idx="6">
                    <c:v>2.0755372563349748</c:v>
                  </c:pt>
                </c:numCache>
              </c:numRef>
            </c:plus>
            <c:minus>
              <c:numRef>
                <c:f>'31-03-2022'!$D$10:$J$10</c:f>
                <c:numCache>
                  <c:formatCode>General</c:formatCode>
                  <c:ptCount val="7"/>
                  <c:pt idx="0">
                    <c:v>6.707239417313728</c:v>
                  </c:pt>
                  <c:pt idx="1">
                    <c:v>3.0087863626287916</c:v>
                  </c:pt>
                  <c:pt idx="2">
                    <c:v>4.0576744930976645</c:v>
                  </c:pt>
                  <c:pt idx="3">
                    <c:v>4.0192792402776885</c:v>
                  </c:pt>
                  <c:pt idx="4">
                    <c:v>2.3870772947931242</c:v>
                  </c:pt>
                  <c:pt idx="5">
                    <c:v>1.1855351867932389</c:v>
                  </c:pt>
                  <c:pt idx="6">
                    <c:v>2.0755372563349748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'31-03-2022'!$D$4:$J$4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'31-03-2022'!$D$8:$J$8</c:f>
              <c:numCache>
                <c:formatCode>0.0000</c:formatCode>
                <c:ptCount val="7"/>
                <c:pt idx="0">
                  <c:v>59.971630236320671</c:v>
                </c:pt>
                <c:pt idx="1">
                  <c:v>58.44361089189249</c:v>
                </c:pt>
                <c:pt idx="2">
                  <c:v>56.352216824317189</c:v>
                </c:pt>
                <c:pt idx="3">
                  <c:v>54.508055504906729</c:v>
                </c:pt>
                <c:pt idx="4">
                  <c:v>48.031209053207562</c:v>
                </c:pt>
                <c:pt idx="5">
                  <c:v>45.092716353505637</c:v>
                </c:pt>
                <c:pt idx="6">
                  <c:v>31.352721072881138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AE0-82D8-938269FE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160444546579699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'07-04-2022'!$Q$10:$W$10</c:f>
                <c:numCache>
                  <c:formatCode>General</c:formatCode>
                  <c:ptCount val="7"/>
                  <c:pt idx="0">
                    <c:v>3.078889635598427</c:v>
                  </c:pt>
                  <c:pt idx="1">
                    <c:v>8.4276416755007837</c:v>
                  </c:pt>
                  <c:pt idx="2">
                    <c:v>1.4125562762688502</c:v>
                  </c:pt>
                  <c:pt idx="3">
                    <c:v>6.2728128376073187</c:v>
                  </c:pt>
                  <c:pt idx="4">
                    <c:v>3.7957920401839251</c:v>
                  </c:pt>
                  <c:pt idx="5">
                    <c:v>4.9424967684221963</c:v>
                  </c:pt>
                  <c:pt idx="6">
                    <c:v>2.4956947919841039</c:v>
                  </c:pt>
                </c:numCache>
              </c:numRef>
            </c:plus>
            <c:minus>
              <c:numRef>
                <c:f>'07-04-2022'!$Q$10:$W$10</c:f>
                <c:numCache>
                  <c:formatCode>General</c:formatCode>
                  <c:ptCount val="7"/>
                  <c:pt idx="0">
                    <c:v>3.078889635598427</c:v>
                  </c:pt>
                  <c:pt idx="1">
                    <c:v>8.4276416755007837</c:v>
                  </c:pt>
                  <c:pt idx="2">
                    <c:v>1.4125562762688502</c:v>
                  </c:pt>
                  <c:pt idx="3">
                    <c:v>6.2728128376073187</c:v>
                  </c:pt>
                  <c:pt idx="4">
                    <c:v>3.7957920401839251</c:v>
                  </c:pt>
                  <c:pt idx="5">
                    <c:v>4.9424967684221963</c:v>
                  </c:pt>
                  <c:pt idx="6">
                    <c:v>2.4956947919841039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'07-04-2022'!$D$4:$J$4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'07-04-2022'!$Q$8:$W$8</c:f>
              <c:numCache>
                <c:formatCode>0.000</c:formatCode>
                <c:ptCount val="7"/>
                <c:pt idx="0">
                  <c:v>75.723272959593075</c:v>
                </c:pt>
                <c:pt idx="1">
                  <c:v>90.359837476431991</c:v>
                </c:pt>
                <c:pt idx="2">
                  <c:v>83.241572775387809</c:v>
                </c:pt>
                <c:pt idx="3">
                  <c:v>51.504965493260272</c:v>
                </c:pt>
                <c:pt idx="4">
                  <c:v>75.686155716594882</c:v>
                </c:pt>
                <c:pt idx="5" formatCode="0.0000">
                  <c:v>53.386949691083238</c:v>
                </c:pt>
                <c:pt idx="6" formatCode="0.0000">
                  <c:v>29.297864516149605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B7B-B8C9-6F3B2EC36A9C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'07-04-2022'!$D$21:$J$21</c:f>
                <c:numCache>
                  <c:formatCode>General</c:formatCode>
                  <c:ptCount val="7"/>
                  <c:pt idx="0">
                    <c:v>2.1299244946529901</c:v>
                  </c:pt>
                  <c:pt idx="1">
                    <c:v>2.8718183004601228</c:v>
                  </c:pt>
                  <c:pt idx="2">
                    <c:v>6.6286750863081485</c:v>
                  </c:pt>
                  <c:pt idx="3">
                    <c:v>3.6747640701941569</c:v>
                  </c:pt>
                  <c:pt idx="4">
                    <c:v>10.070344124375817</c:v>
                  </c:pt>
                  <c:pt idx="5">
                    <c:v>0.57740080104957026</c:v>
                  </c:pt>
                  <c:pt idx="6">
                    <c:v>2.4694004692539839</c:v>
                  </c:pt>
                </c:numCache>
              </c:numRef>
            </c:plus>
            <c:minus>
              <c:numRef>
                <c:f>'07-04-2022'!$D$21:$J$21</c:f>
                <c:numCache>
                  <c:formatCode>General</c:formatCode>
                  <c:ptCount val="7"/>
                  <c:pt idx="0">
                    <c:v>2.1299244946529901</c:v>
                  </c:pt>
                  <c:pt idx="1">
                    <c:v>2.8718183004601228</c:v>
                  </c:pt>
                  <c:pt idx="2">
                    <c:v>6.6286750863081485</c:v>
                  </c:pt>
                  <c:pt idx="3">
                    <c:v>3.6747640701941569</c:v>
                  </c:pt>
                  <c:pt idx="4">
                    <c:v>10.070344124375817</c:v>
                  </c:pt>
                  <c:pt idx="5">
                    <c:v>0.57740080104957026</c:v>
                  </c:pt>
                  <c:pt idx="6">
                    <c:v>2.4694004692539839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'07-04-2022'!$D$19:$J$19</c:f>
              <c:numCache>
                <c:formatCode>0.0000</c:formatCode>
                <c:ptCount val="7"/>
                <c:pt idx="0">
                  <c:v>71.548074298881644</c:v>
                </c:pt>
                <c:pt idx="1">
                  <c:v>67.160881152163611</c:v>
                </c:pt>
                <c:pt idx="2">
                  <c:v>69.008121039015677</c:v>
                </c:pt>
                <c:pt idx="3">
                  <c:v>53.079741550895733</c:v>
                </c:pt>
                <c:pt idx="4">
                  <c:v>54.019561688776299</c:v>
                </c:pt>
                <c:pt idx="5">
                  <c:v>58.374347806542801</c:v>
                </c:pt>
                <c:pt idx="6">
                  <c:v>54.805451155518064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2-4B7B-B8C9-6F3B2EC36A9C}"/>
            </c:ext>
          </c:extLst>
        </c:ser>
        <c:ser>
          <c:idx val="0"/>
          <c:order val="2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'07-04-2022'!$D$10:$J$10</c:f>
                <c:numCache>
                  <c:formatCode>General</c:formatCode>
                  <c:ptCount val="7"/>
                  <c:pt idx="0">
                    <c:v>10.664961749790463</c:v>
                  </c:pt>
                  <c:pt idx="1">
                    <c:v>1.5395970777255119</c:v>
                  </c:pt>
                  <c:pt idx="2">
                    <c:v>5.8204044608585477</c:v>
                  </c:pt>
                  <c:pt idx="3">
                    <c:v>2.7015180966038015</c:v>
                  </c:pt>
                  <c:pt idx="4">
                    <c:v>1.4449974675218846</c:v>
                  </c:pt>
                  <c:pt idx="5">
                    <c:v>4.0010706043340862</c:v>
                  </c:pt>
                  <c:pt idx="6">
                    <c:v>2.3627668315511308</c:v>
                  </c:pt>
                </c:numCache>
              </c:numRef>
            </c:plus>
            <c:minus>
              <c:numRef>
                <c:f>'07-04-2022'!$D$10:$J$10</c:f>
                <c:numCache>
                  <c:formatCode>General</c:formatCode>
                  <c:ptCount val="7"/>
                  <c:pt idx="0">
                    <c:v>10.664961749790463</c:v>
                  </c:pt>
                  <c:pt idx="1">
                    <c:v>1.5395970777255119</c:v>
                  </c:pt>
                  <c:pt idx="2">
                    <c:v>5.8204044608585477</c:v>
                  </c:pt>
                  <c:pt idx="3">
                    <c:v>2.7015180966038015</c:v>
                  </c:pt>
                  <c:pt idx="4">
                    <c:v>1.4449974675218846</c:v>
                  </c:pt>
                  <c:pt idx="5">
                    <c:v>4.0010706043340862</c:v>
                  </c:pt>
                  <c:pt idx="6">
                    <c:v>2.3627668315511308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'07-04-2022'!$D$4:$J$4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'07-04-2022'!$D$8:$J$8</c:f>
              <c:numCache>
                <c:formatCode>0.0000</c:formatCode>
                <c:ptCount val="7"/>
                <c:pt idx="0">
                  <c:v>78.366844396164012</c:v>
                </c:pt>
                <c:pt idx="1">
                  <c:v>81.645532555553686</c:v>
                </c:pt>
                <c:pt idx="2">
                  <c:v>69.908239657144975</c:v>
                </c:pt>
                <c:pt idx="3">
                  <c:v>67.277042683387563</c:v>
                </c:pt>
                <c:pt idx="4">
                  <c:v>61.470254721005482</c:v>
                </c:pt>
                <c:pt idx="5">
                  <c:v>65.784103936128133</c:v>
                </c:pt>
                <c:pt idx="6">
                  <c:v>66.175896783533901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B7B-B8C9-6F3B2EC3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160444546579699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'14-04-2022'!$Q$10:$W$10</c:f>
                <c:numCache>
                  <c:formatCode>General</c:formatCode>
                  <c:ptCount val="7"/>
                  <c:pt idx="0">
                    <c:v>4.4381900719033496</c:v>
                  </c:pt>
                  <c:pt idx="1">
                    <c:v>4.386604037342555</c:v>
                  </c:pt>
                  <c:pt idx="2">
                    <c:v>3.182418000780507</c:v>
                  </c:pt>
                  <c:pt idx="3">
                    <c:v>8.098325832729186</c:v>
                  </c:pt>
                  <c:pt idx="4">
                    <c:v>1.8210972076766709</c:v>
                  </c:pt>
                  <c:pt idx="5">
                    <c:v>3.2852828512082701</c:v>
                  </c:pt>
                  <c:pt idx="6">
                    <c:v>0.66428187115024184</c:v>
                  </c:pt>
                </c:numCache>
              </c:numRef>
            </c:plus>
            <c:minus>
              <c:numRef>
                <c:f>'14-04-2022'!$Q$10:$W$10</c:f>
                <c:numCache>
                  <c:formatCode>General</c:formatCode>
                  <c:ptCount val="7"/>
                  <c:pt idx="0">
                    <c:v>4.4381900719033496</c:v>
                  </c:pt>
                  <c:pt idx="1">
                    <c:v>4.386604037342555</c:v>
                  </c:pt>
                  <c:pt idx="2">
                    <c:v>3.182418000780507</c:v>
                  </c:pt>
                  <c:pt idx="3">
                    <c:v>8.098325832729186</c:v>
                  </c:pt>
                  <c:pt idx="4">
                    <c:v>1.8210972076766709</c:v>
                  </c:pt>
                  <c:pt idx="5">
                    <c:v>3.2852828512082701</c:v>
                  </c:pt>
                  <c:pt idx="6">
                    <c:v>0.66428187115024184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'14-04-2022'!$Q$8:$W$8</c:f>
              <c:numCache>
                <c:formatCode>0.000</c:formatCode>
                <c:ptCount val="7"/>
                <c:pt idx="0">
                  <c:v>80.740709078823144</c:v>
                </c:pt>
                <c:pt idx="1">
                  <c:v>78.324700511015706</c:v>
                </c:pt>
                <c:pt idx="2">
                  <c:v>88.560499546195686</c:v>
                </c:pt>
                <c:pt idx="3">
                  <c:v>65.195711106060756</c:v>
                </c:pt>
                <c:pt idx="4">
                  <c:v>68.364036303512023</c:v>
                </c:pt>
                <c:pt idx="5" formatCode="0.0000">
                  <c:v>45.914923474802976</c:v>
                </c:pt>
                <c:pt idx="6" formatCode="0.0000">
                  <c:v>24.342799546197295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F-452F-8F7C-80389FD77C0A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'14-04-2022'!$D$21:$J$21</c:f>
                <c:numCache>
                  <c:formatCode>General</c:formatCode>
                  <c:ptCount val="7"/>
                  <c:pt idx="0">
                    <c:v>2.6121326864709342</c:v>
                  </c:pt>
                  <c:pt idx="1">
                    <c:v>3.1164062442476785</c:v>
                  </c:pt>
                  <c:pt idx="2">
                    <c:v>0.73075299202388222</c:v>
                  </c:pt>
                  <c:pt idx="3">
                    <c:v>3.7341092694388149</c:v>
                  </c:pt>
                  <c:pt idx="4">
                    <c:v>2.3936817310552581</c:v>
                  </c:pt>
                  <c:pt idx="5">
                    <c:v>2.5884636206194425</c:v>
                  </c:pt>
                  <c:pt idx="6">
                    <c:v>1.448880708671378</c:v>
                  </c:pt>
                </c:numCache>
              </c:numRef>
            </c:plus>
            <c:minus>
              <c:numRef>
                <c:f>'14-04-2022'!$D$21:$J$21</c:f>
                <c:numCache>
                  <c:formatCode>General</c:formatCode>
                  <c:ptCount val="7"/>
                  <c:pt idx="0">
                    <c:v>2.6121326864709342</c:v>
                  </c:pt>
                  <c:pt idx="1">
                    <c:v>3.1164062442476785</c:v>
                  </c:pt>
                  <c:pt idx="2">
                    <c:v>0.73075299202388222</c:v>
                  </c:pt>
                  <c:pt idx="3">
                    <c:v>3.7341092694388149</c:v>
                  </c:pt>
                  <c:pt idx="4">
                    <c:v>2.3936817310552581</c:v>
                  </c:pt>
                  <c:pt idx="5">
                    <c:v>2.5884636206194425</c:v>
                  </c:pt>
                  <c:pt idx="6">
                    <c:v>1.448880708671378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'14-04-2022'!$D$19:$J$19</c:f>
              <c:numCache>
                <c:formatCode>0.0000</c:formatCode>
                <c:ptCount val="7"/>
                <c:pt idx="0">
                  <c:v>91.279971658816862</c:v>
                </c:pt>
                <c:pt idx="1">
                  <c:v>83.228497227295904</c:v>
                </c:pt>
                <c:pt idx="2">
                  <c:v>86.30530827966102</c:v>
                </c:pt>
                <c:pt idx="3">
                  <c:v>83.702960576797764</c:v>
                </c:pt>
                <c:pt idx="4">
                  <c:v>67.614392799430576</c:v>
                </c:pt>
                <c:pt idx="5">
                  <c:v>59.189102265011627</c:v>
                </c:pt>
                <c:pt idx="6">
                  <c:v>46.09827259995982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F-452F-8F7C-80389FD77C0A}"/>
            </c:ext>
          </c:extLst>
        </c:ser>
        <c:ser>
          <c:idx val="4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'14-04-2022'!$Q$32:$W$32</c:f>
                <c:numCache>
                  <c:formatCode>General</c:formatCode>
                  <c:ptCount val="7"/>
                  <c:pt idx="0">
                    <c:v>6.4429261949417098</c:v>
                  </c:pt>
                  <c:pt idx="1">
                    <c:v>1.9612544835278518</c:v>
                  </c:pt>
                  <c:pt idx="2">
                    <c:v>3.4013594487547634</c:v>
                  </c:pt>
                  <c:pt idx="3">
                    <c:v>3.2213515037104936</c:v>
                  </c:pt>
                  <c:pt idx="4">
                    <c:v>2.2440263068748765</c:v>
                  </c:pt>
                  <c:pt idx="5">
                    <c:v>0.79269493396739754</c:v>
                  </c:pt>
                  <c:pt idx="6">
                    <c:v>0.83647037273767877</c:v>
                  </c:pt>
                </c:numCache>
              </c:numRef>
            </c:plus>
            <c:minus>
              <c:numRef>
                <c:f>'14-04-2022'!$Q$32:$W$32</c:f>
                <c:numCache>
                  <c:formatCode>General</c:formatCode>
                  <c:ptCount val="7"/>
                  <c:pt idx="0">
                    <c:v>6.4429261949417098</c:v>
                  </c:pt>
                  <c:pt idx="1">
                    <c:v>1.9612544835278518</c:v>
                  </c:pt>
                  <c:pt idx="2">
                    <c:v>3.4013594487547634</c:v>
                  </c:pt>
                  <c:pt idx="3">
                    <c:v>3.2213515037104936</c:v>
                  </c:pt>
                  <c:pt idx="4">
                    <c:v>2.2440263068748765</c:v>
                  </c:pt>
                  <c:pt idx="5">
                    <c:v>0.79269493396739754</c:v>
                  </c:pt>
                  <c:pt idx="6">
                    <c:v>0.83647037273767877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'14-04-2022'!$Q$30:$W$30</c:f>
              <c:numCache>
                <c:formatCode>0.0000</c:formatCode>
                <c:ptCount val="7"/>
                <c:pt idx="0">
                  <c:v>74.120268483889575</c:v>
                </c:pt>
                <c:pt idx="1">
                  <c:v>81.575070867352338</c:v>
                </c:pt>
                <c:pt idx="2">
                  <c:v>76.880773850237233</c:v>
                </c:pt>
                <c:pt idx="3">
                  <c:v>71.992376632010533</c:v>
                </c:pt>
                <c:pt idx="4">
                  <c:v>67.520935560055662</c:v>
                </c:pt>
                <c:pt idx="5">
                  <c:v>65.393047993043851</c:v>
                </c:pt>
                <c:pt idx="6">
                  <c:v>52.776679535060303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F-452F-8F7C-80389FD77C0A}"/>
            </c:ext>
          </c:extLst>
        </c:ser>
        <c:ser>
          <c:idx val="0"/>
          <c:order val="3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'14-04-2022'!$D$10:$J$10</c:f>
                <c:numCache>
                  <c:formatCode>General</c:formatCode>
                  <c:ptCount val="7"/>
                  <c:pt idx="0">
                    <c:v>4.4615611229304628</c:v>
                  </c:pt>
                  <c:pt idx="1">
                    <c:v>4.5895246239784386</c:v>
                  </c:pt>
                  <c:pt idx="2">
                    <c:v>6.5206492313970754</c:v>
                  </c:pt>
                  <c:pt idx="3">
                    <c:v>8.1360605648343043</c:v>
                  </c:pt>
                  <c:pt idx="4">
                    <c:v>4.050639149717024</c:v>
                  </c:pt>
                  <c:pt idx="5">
                    <c:v>7.6761213463884781</c:v>
                  </c:pt>
                  <c:pt idx="6">
                    <c:v>0.64891787904793308</c:v>
                  </c:pt>
                </c:numCache>
              </c:numRef>
            </c:plus>
            <c:minus>
              <c:numRef>
                <c:f>'14-04-2022'!$D$10:$J$10</c:f>
                <c:numCache>
                  <c:formatCode>General</c:formatCode>
                  <c:ptCount val="7"/>
                  <c:pt idx="0">
                    <c:v>4.4615611229304628</c:v>
                  </c:pt>
                  <c:pt idx="1">
                    <c:v>4.5895246239784386</c:v>
                  </c:pt>
                  <c:pt idx="2">
                    <c:v>6.5206492313970754</c:v>
                  </c:pt>
                  <c:pt idx="3">
                    <c:v>8.1360605648343043</c:v>
                  </c:pt>
                  <c:pt idx="4">
                    <c:v>4.050639149717024</c:v>
                  </c:pt>
                  <c:pt idx="5">
                    <c:v>7.6761213463884781</c:v>
                  </c:pt>
                  <c:pt idx="6">
                    <c:v>0.64891787904793308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'14-04-2022'!$D$4:$J$4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'14-04-2022'!$D$8:$J$8</c:f>
              <c:numCache>
                <c:formatCode>0.0000</c:formatCode>
                <c:ptCount val="7"/>
                <c:pt idx="0">
                  <c:v>80.490819228368125</c:v>
                </c:pt>
                <c:pt idx="1">
                  <c:v>83.075545215397824</c:v>
                </c:pt>
                <c:pt idx="2">
                  <c:v>77.273663076773317</c:v>
                </c:pt>
                <c:pt idx="3">
                  <c:v>71.148687884991716</c:v>
                </c:pt>
                <c:pt idx="4">
                  <c:v>72.984116078135173</c:v>
                </c:pt>
                <c:pt idx="5">
                  <c:v>62.617718684745284</c:v>
                </c:pt>
                <c:pt idx="6">
                  <c:v>46.153842617882731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F-452F-8F7C-80389FD77C0A}"/>
            </c:ext>
          </c:extLst>
        </c:ser>
        <c:ser>
          <c:idx val="3"/>
          <c:order val="4"/>
          <c:tx>
            <c:v>5BV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'14-04-2022'!$Q$21:$W$21</c:f>
                <c:numCache>
                  <c:formatCode>General</c:formatCode>
                  <c:ptCount val="7"/>
                  <c:pt idx="0">
                    <c:v>2.9949093629298722</c:v>
                  </c:pt>
                  <c:pt idx="1">
                    <c:v>4.3939215757081431</c:v>
                  </c:pt>
                  <c:pt idx="2">
                    <c:v>9.8582229011682916</c:v>
                  </c:pt>
                  <c:pt idx="3">
                    <c:v>6.5715696570793352</c:v>
                  </c:pt>
                  <c:pt idx="4">
                    <c:v>2.8686314958171462</c:v>
                  </c:pt>
                  <c:pt idx="5">
                    <c:v>2.8021998909062455</c:v>
                  </c:pt>
                  <c:pt idx="6">
                    <c:v>1.5755131410210828</c:v>
                  </c:pt>
                </c:numCache>
              </c:numRef>
            </c:plus>
            <c:minus>
              <c:numRef>
                <c:f>'14-04-2022'!$Q$21:$W$21</c:f>
                <c:numCache>
                  <c:formatCode>General</c:formatCode>
                  <c:ptCount val="7"/>
                  <c:pt idx="0">
                    <c:v>2.9949093629298722</c:v>
                  </c:pt>
                  <c:pt idx="1">
                    <c:v>4.3939215757081431</c:v>
                  </c:pt>
                  <c:pt idx="2">
                    <c:v>9.8582229011682916</c:v>
                  </c:pt>
                  <c:pt idx="3">
                    <c:v>6.5715696570793352</c:v>
                  </c:pt>
                  <c:pt idx="4">
                    <c:v>2.8686314958171462</c:v>
                  </c:pt>
                  <c:pt idx="5">
                    <c:v>2.8021998909062455</c:v>
                  </c:pt>
                  <c:pt idx="6">
                    <c:v>1.5755131410210828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'14-04-2022'!$Q$19:$W$19</c:f>
              <c:numCache>
                <c:formatCode>0.0000</c:formatCode>
                <c:ptCount val="7"/>
                <c:pt idx="0">
                  <c:v>79.439054611353797</c:v>
                </c:pt>
                <c:pt idx="1">
                  <c:v>70.344397054487601</c:v>
                </c:pt>
                <c:pt idx="2">
                  <c:v>66.08922710589782</c:v>
                </c:pt>
                <c:pt idx="3">
                  <c:v>70.39939521283523</c:v>
                </c:pt>
                <c:pt idx="4">
                  <c:v>73.011614645136021</c:v>
                </c:pt>
                <c:pt idx="5">
                  <c:v>71.079948125738284</c:v>
                </c:pt>
                <c:pt idx="6">
                  <c:v>48.635455892994436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F-452F-8F7C-80389FD7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2010146929017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'21-04-2022'!$Q$10:$W$10</c:f>
                <c:numCache>
                  <c:formatCode>General</c:formatCode>
                  <c:ptCount val="7"/>
                  <c:pt idx="0">
                    <c:v>3.0804766517736102</c:v>
                  </c:pt>
                  <c:pt idx="1">
                    <c:v>5.776917533643724</c:v>
                  </c:pt>
                  <c:pt idx="2">
                    <c:v>3.1305550804448758</c:v>
                  </c:pt>
                  <c:pt idx="3">
                    <c:v>4.816294107790239</c:v>
                  </c:pt>
                  <c:pt idx="4">
                    <c:v>4.335073492435332</c:v>
                  </c:pt>
                  <c:pt idx="5">
                    <c:v>2.8188752911732835</c:v>
                  </c:pt>
                  <c:pt idx="6">
                    <c:v>5.1754743743859271</c:v>
                  </c:pt>
                </c:numCache>
              </c:numRef>
            </c:plus>
            <c:minus>
              <c:numRef>
                <c:f>'21-04-2022'!$Q$10:$W$10</c:f>
                <c:numCache>
                  <c:formatCode>General</c:formatCode>
                  <c:ptCount val="7"/>
                  <c:pt idx="0">
                    <c:v>3.0804766517736102</c:v>
                  </c:pt>
                  <c:pt idx="1">
                    <c:v>5.776917533643724</c:v>
                  </c:pt>
                  <c:pt idx="2">
                    <c:v>3.1305550804448758</c:v>
                  </c:pt>
                  <c:pt idx="3">
                    <c:v>4.816294107790239</c:v>
                  </c:pt>
                  <c:pt idx="4">
                    <c:v>4.335073492435332</c:v>
                  </c:pt>
                  <c:pt idx="5">
                    <c:v>2.8188752911732835</c:v>
                  </c:pt>
                  <c:pt idx="6">
                    <c:v>5.1754743743859271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'21-04-2022'!$Q$8:$W$8</c:f>
              <c:numCache>
                <c:formatCode>0.000</c:formatCode>
                <c:ptCount val="7"/>
                <c:pt idx="0">
                  <c:v>106.93198130766039</c:v>
                </c:pt>
                <c:pt idx="1">
                  <c:v>95.472667303112573</c:v>
                </c:pt>
                <c:pt idx="2">
                  <c:v>97.248594798525815</c:v>
                </c:pt>
                <c:pt idx="3">
                  <c:v>84.091127923327747</c:v>
                </c:pt>
                <c:pt idx="4">
                  <c:v>84.11705440794951</c:v>
                </c:pt>
                <c:pt idx="5" formatCode="0.0000">
                  <c:v>63.071584006521569</c:v>
                </c:pt>
                <c:pt idx="6" formatCode="0.0000">
                  <c:v>37.852025880806146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9-450C-84CC-74AD737F0069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'21-04-2022'!$D$21:$J$21</c:f>
                <c:numCache>
                  <c:formatCode>General</c:formatCode>
                  <c:ptCount val="7"/>
                  <c:pt idx="0">
                    <c:v>1.3088666952244099</c:v>
                  </c:pt>
                  <c:pt idx="1">
                    <c:v>1.901757732411739</c:v>
                  </c:pt>
                  <c:pt idx="2">
                    <c:v>1.0956320312819647</c:v>
                  </c:pt>
                  <c:pt idx="3">
                    <c:v>2.6528994781667965</c:v>
                  </c:pt>
                  <c:pt idx="4">
                    <c:v>3.4126935001368666</c:v>
                  </c:pt>
                  <c:pt idx="5">
                    <c:v>0.863436755419138</c:v>
                  </c:pt>
                  <c:pt idx="6">
                    <c:v>0.97480921763984718</c:v>
                  </c:pt>
                </c:numCache>
              </c:numRef>
            </c:plus>
            <c:minus>
              <c:numRef>
                <c:f>'21-04-2022'!$D$21:$J$21</c:f>
                <c:numCache>
                  <c:formatCode>General</c:formatCode>
                  <c:ptCount val="7"/>
                  <c:pt idx="0">
                    <c:v>1.3088666952244099</c:v>
                  </c:pt>
                  <c:pt idx="1">
                    <c:v>1.901757732411739</c:v>
                  </c:pt>
                  <c:pt idx="2">
                    <c:v>1.0956320312819647</c:v>
                  </c:pt>
                  <c:pt idx="3">
                    <c:v>2.6528994781667965</c:v>
                  </c:pt>
                  <c:pt idx="4">
                    <c:v>3.4126935001368666</c:v>
                  </c:pt>
                  <c:pt idx="5">
                    <c:v>0.863436755419138</c:v>
                  </c:pt>
                  <c:pt idx="6">
                    <c:v>0.97480921763984718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'21-04-2022'!$D$19:$J$19</c:f>
              <c:numCache>
                <c:formatCode>0.0000</c:formatCode>
                <c:ptCount val="7"/>
                <c:pt idx="0">
                  <c:v>59.573484681279275</c:v>
                </c:pt>
                <c:pt idx="1">
                  <c:v>56.076853648442771</c:v>
                </c:pt>
                <c:pt idx="2">
                  <c:v>50.890249617735606</c:v>
                </c:pt>
                <c:pt idx="3">
                  <c:v>40.895282510620099</c:v>
                </c:pt>
                <c:pt idx="4">
                  <c:v>43.85273046022197</c:v>
                </c:pt>
                <c:pt idx="5">
                  <c:v>42.967510077908607</c:v>
                </c:pt>
                <c:pt idx="6">
                  <c:v>29.785734365032084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9-450C-84CC-74AD737F0069}"/>
            </c:ext>
          </c:extLst>
        </c:ser>
        <c:ser>
          <c:idx val="4"/>
          <c:order val="2"/>
          <c:tx>
            <c:v>3BV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'21-04-2022'!$Q$32:$W$32</c:f>
                <c:numCache>
                  <c:formatCode>General</c:formatCode>
                  <c:ptCount val="7"/>
                  <c:pt idx="0">
                    <c:v>2.268514660152904</c:v>
                  </c:pt>
                  <c:pt idx="1">
                    <c:v>1.3102334261456725</c:v>
                  </c:pt>
                  <c:pt idx="2">
                    <c:v>0.63502601734769115</c:v>
                  </c:pt>
                  <c:pt idx="3">
                    <c:v>0.8205746844946743</c:v>
                  </c:pt>
                  <c:pt idx="4">
                    <c:v>1.9362346269484352</c:v>
                  </c:pt>
                  <c:pt idx="5">
                    <c:v>1.6200620941163903</c:v>
                  </c:pt>
                  <c:pt idx="6">
                    <c:v>0.75366446646756668</c:v>
                  </c:pt>
                </c:numCache>
              </c:numRef>
            </c:plus>
            <c:minus>
              <c:numRef>
                <c:f>'21-04-2022'!$Q$32:$W$32</c:f>
                <c:numCache>
                  <c:formatCode>General</c:formatCode>
                  <c:ptCount val="7"/>
                  <c:pt idx="0">
                    <c:v>2.268514660152904</c:v>
                  </c:pt>
                  <c:pt idx="1">
                    <c:v>1.3102334261456725</c:v>
                  </c:pt>
                  <c:pt idx="2">
                    <c:v>0.63502601734769115</c:v>
                  </c:pt>
                  <c:pt idx="3">
                    <c:v>0.8205746844946743</c:v>
                  </c:pt>
                  <c:pt idx="4">
                    <c:v>1.9362346269484352</c:v>
                  </c:pt>
                  <c:pt idx="5">
                    <c:v>1.6200620941163903</c:v>
                  </c:pt>
                  <c:pt idx="6">
                    <c:v>0.75366446646756668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'21-04-2022'!$Q$30:$W$30</c:f>
              <c:numCache>
                <c:formatCode>0.0000</c:formatCode>
                <c:ptCount val="7"/>
                <c:pt idx="0">
                  <c:v>47.582735164752684</c:v>
                </c:pt>
                <c:pt idx="1">
                  <c:v>46.842368874196495</c:v>
                </c:pt>
                <c:pt idx="2">
                  <c:v>41.623576777452563</c:v>
                </c:pt>
                <c:pt idx="3">
                  <c:v>42.520870982241568</c:v>
                </c:pt>
                <c:pt idx="4">
                  <c:v>45.687555151513898</c:v>
                </c:pt>
                <c:pt idx="5">
                  <c:v>42.074237282830296</c:v>
                </c:pt>
                <c:pt idx="6">
                  <c:v>32.389093202374241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9-450C-84CC-74AD737F0069}"/>
            </c:ext>
          </c:extLst>
        </c:ser>
        <c:ser>
          <c:idx val="0"/>
          <c:order val="3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'21-04-2022'!$D$10:$J$10</c:f>
                <c:numCache>
                  <c:formatCode>General</c:formatCode>
                  <c:ptCount val="7"/>
                  <c:pt idx="0">
                    <c:v>2.8788511665421468</c:v>
                  </c:pt>
                  <c:pt idx="1">
                    <c:v>2.0357882458789303</c:v>
                  </c:pt>
                  <c:pt idx="2">
                    <c:v>4.837074534042098</c:v>
                  </c:pt>
                  <c:pt idx="3">
                    <c:v>0.44168316812249758</c:v>
                  </c:pt>
                  <c:pt idx="4">
                    <c:v>1.3743844005688648</c:v>
                  </c:pt>
                  <c:pt idx="5">
                    <c:v>0.8085460847039917</c:v>
                  </c:pt>
                  <c:pt idx="6">
                    <c:v>0.27044689520865778</c:v>
                  </c:pt>
                </c:numCache>
              </c:numRef>
            </c:plus>
            <c:minus>
              <c:numRef>
                <c:f>'21-04-2022'!$D$10:$J$10</c:f>
                <c:numCache>
                  <c:formatCode>General</c:formatCode>
                  <c:ptCount val="7"/>
                  <c:pt idx="0">
                    <c:v>2.8788511665421468</c:v>
                  </c:pt>
                  <c:pt idx="1">
                    <c:v>2.0357882458789303</c:v>
                  </c:pt>
                  <c:pt idx="2">
                    <c:v>4.837074534042098</c:v>
                  </c:pt>
                  <c:pt idx="3">
                    <c:v>0.44168316812249758</c:v>
                  </c:pt>
                  <c:pt idx="4">
                    <c:v>1.3743844005688648</c:v>
                  </c:pt>
                  <c:pt idx="5">
                    <c:v>0.8085460847039917</c:v>
                  </c:pt>
                  <c:pt idx="6">
                    <c:v>0.27044689520865778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'21-04-2022'!$D$4:$J$4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'21-04-2022'!$D$8:$J$8</c:f>
              <c:numCache>
                <c:formatCode>0.0000</c:formatCode>
                <c:ptCount val="7"/>
                <c:pt idx="0">
                  <c:v>74.388906370854258</c:v>
                </c:pt>
                <c:pt idx="1">
                  <c:v>70.480039449399314</c:v>
                </c:pt>
                <c:pt idx="2">
                  <c:v>70.929827039929535</c:v>
                </c:pt>
                <c:pt idx="3">
                  <c:v>68.032986386136898</c:v>
                </c:pt>
                <c:pt idx="4">
                  <c:v>65.789407122642601</c:v>
                </c:pt>
                <c:pt idx="5">
                  <c:v>55.058765335357954</c:v>
                </c:pt>
                <c:pt idx="6">
                  <c:v>44.681534523674053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9-450C-84CC-74AD737F0069}"/>
            </c:ext>
          </c:extLst>
        </c:ser>
        <c:ser>
          <c:idx val="3"/>
          <c:order val="4"/>
          <c:tx>
            <c:v>5BV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'21-04-2022'!$Q$21:$W$21</c:f>
                <c:numCache>
                  <c:formatCode>General</c:formatCode>
                  <c:ptCount val="7"/>
                  <c:pt idx="0">
                    <c:v>0.81141321078221196</c:v>
                  </c:pt>
                  <c:pt idx="1">
                    <c:v>2.8895585130301997</c:v>
                  </c:pt>
                  <c:pt idx="2">
                    <c:v>3.5282333872719205</c:v>
                  </c:pt>
                  <c:pt idx="3">
                    <c:v>0.46855296808054853</c:v>
                  </c:pt>
                  <c:pt idx="4">
                    <c:v>0.71204164658489366</c:v>
                  </c:pt>
                  <c:pt idx="5">
                    <c:v>0.37722304083563118</c:v>
                  </c:pt>
                  <c:pt idx="6">
                    <c:v>1.6137623252807023</c:v>
                  </c:pt>
                </c:numCache>
              </c:numRef>
            </c:plus>
            <c:minus>
              <c:numRef>
                <c:f>'21-04-2022'!$Q$21:$W$21</c:f>
                <c:numCache>
                  <c:formatCode>General</c:formatCode>
                  <c:ptCount val="7"/>
                  <c:pt idx="0">
                    <c:v>0.81141321078221196</c:v>
                  </c:pt>
                  <c:pt idx="1">
                    <c:v>2.8895585130301997</c:v>
                  </c:pt>
                  <c:pt idx="2">
                    <c:v>3.5282333872719205</c:v>
                  </c:pt>
                  <c:pt idx="3">
                    <c:v>0.46855296808054853</c:v>
                  </c:pt>
                  <c:pt idx="4">
                    <c:v>0.71204164658489366</c:v>
                  </c:pt>
                  <c:pt idx="5">
                    <c:v>0.37722304083563118</c:v>
                  </c:pt>
                  <c:pt idx="6">
                    <c:v>1.6137623252807023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'21-04-2022'!$Q$19:$W$19</c:f>
              <c:numCache>
                <c:formatCode>0.0000</c:formatCode>
                <c:ptCount val="7"/>
                <c:pt idx="0">
                  <c:v>70.030255848363723</c:v>
                </c:pt>
                <c:pt idx="1">
                  <c:v>73.082381994459737</c:v>
                </c:pt>
                <c:pt idx="2">
                  <c:v>67.792024901340199</c:v>
                </c:pt>
                <c:pt idx="3">
                  <c:v>63.042490878299844</c:v>
                </c:pt>
                <c:pt idx="4">
                  <c:v>59.963588840196309</c:v>
                </c:pt>
                <c:pt idx="5">
                  <c:v>55.883375519047213</c:v>
                </c:pt>
                <c:pt idx="6">
                  <c:v>46.694868084887311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09-450C-84CC-74AD737F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2010146929017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'05-05-2022'!$Q$10:$W$10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'05-05-2022'!$Q$10:$W$10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'05-05-2022'!$D$4:$J$4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'05-05-2022'!$Q$8:$W$8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7-4D0B-9371-320719ECD49A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'05-05-2022'!$D$21:$J$21</c:f>
                <c:numCache>
                  <c:formatCode>General</c:formatCode>
                  <c:ptCount val="7"/>
                  <c:pt idx="0">
                    <c:v>4.5778991566115206</c:v>
                  </c:pt>
                  <c:pt idx="1">
                    <c:v>5.223309770874593</c:v>
                  </c:pt>
                  <c:pt idx="2">
                    <c:v>4.197199127415761</c:v>
                  </c:pt>
                  <c:pt idx="3">
                    <c:v>2.1949031923379567</c:v>
                  </c:pt>
                  <c:pt idx="4">
                    <c:v>3.4252221684863229</c:v>
                  </c:pt>
                  <c:pt idx="5">
                    <c:v>2.3569240568498429</c:v>
                  </c:pt>
                  <c:pt idx="6">
                    <c:v>2.7820387146919621</c:v>
                  </c:pt>
                </c:numCache>
              </c:numRef>
            </c:plus>
            <c:minus>
              <c:numRef>
                <c:f>'05-05-2022'!$D$21:$J$21</c:f>
                <c:numCache>
                  <c:formatCode>General</c:formatCode>
                  <c:ptCount val="7"/>
                  <c:pt idx="0">
                    <c:v>4.5778991566115206</c:v>
                  </c:pt>
                  <c:pt idx="1">
                    <c:v>5.223309770874593</c:v>
                  </c:pt>
                  <c:pt idx="2">
                    <c:v>4.197199127415761</c:v>
                  </c:pt>
                  <c:pt idx="3">
                    <c:v>2.1949031923379567</c:v>
                  </c:pt>
                  <c:pt idx="4">
                    <c:v>3.4252221684863229</c:v>
                  </c:pt>
                  <c:pt idx="5">
                    <c:v>2.3569240568498429</c:v>
                  </c:pt>
                  <c:pt idx="6">
                    <c:v>2.7820387146919621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'05-05-2022'!$D$19:$J$19</c:f>
              <c:numCache>
                <c:formatCode>0.0000</c:formatCode>
                <c:ptCount val="7"/>
                <c:pt idx="0">
                  <c:v>71.602184249156537</c:v>
                </c:pt>
                <c:pt idx="1">
                  <c:v>68.855781887011688</c:v>
                </c:pt>
                <c:pt idx="2">
                  <c:v>67.228533527889923</c:v>
                </c:pt>
                <c:pt idx="3">
                  <c:v>66.377152304910169</c:v>
                </c:pt>
                <c:pt idx="4">
                  <c:v>62.182016770339111</c:v>
                </c:pt>
                <c:pt idx="5">
                  <c:v>58.659755456973876</c:v>
                </c:pt>
                <c:pt idx="6">
                  <c:v>42.133271751006205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7-4D0B-9371-320719ECD49A}"/>
            </c:ext>
          </c:extLst>
        </c:ser>
        <c:ser>
          <c:idx val="4"/>
          <c:order val="2"/>
          <c:tx>
            <c:v>3BV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'05-05-2022'!$Q$32:$W$32</c:f>
                <c:numCache>
                  <c:formatCode>General</c:formatCode>
                  <c:ptCount val="7"/>
                  <c:pt idx="0">
                    <c:v>1.3751035636621232</c:v>
                  </c:pt>
                  <c:pt idx="1">
                    <c:v>3.0543540232015198</c:v>
                  </c:pt>
                  <c:pt idx="2">
                    <c:v>1.0903974272344468</c:v>
                  </c:pt>
                  <c:pt idx="3">
                    <c:v>1.2053503798611542</c:v>
                  </c:pt>
                  <c:pt idx="4">
                    <c:v>0.75203864856290181</c:v>
                  </c:pt>
                  <c:pt idx="5">
                    <c:v>1.4625251636742325</c:v>
                  </c:pt>
                  <c:pt idx="6">
                    <c:v>1.2606572094112345</c:v>
                  </c:pt>
                </c:numCache>
              </c:numRef>
            </c:plus>
            <c:minus>
              <c:numRef>
                <c:f>'05-05-2022'!$Q$32:$W$32</c:f>
                <c:numCache>
                  <c:formatCode>General</c:formatCode>
                  <c:ptCount val="7"/>
                  <c:pt idx="0">
                    <c:v>1.3751035636621232</c:v>
                  </c:pt>
                  <c:pt idx="1">
                    <c:v>3.0543540232015198</c:v>
                  </c:pt>
                  <c:pt idx="2">
                    <c:v>1.0903974272344468</c:v>
                  </c:pt>
                  <c:pt idx="3">
                    <c:v>1.2053503798611542</c:v>
                  </c:pt>
                  <c:pt idx="4">
                    <c:v>0.75203864856290181</c:v>
                  </c:pt>
                  <c:pt idx="5">
                    <c:v>1.4625251636742325</c:v>
                  </c:pt>
                  <c:pt idx="6">
                    <c:v>1.2606572094112345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'05-05-2022'!$Q$30:$W$30</c:f>
              <c:numCache>
                <c:formatCode>0.0000</c:formatCode>
                <c:ptCount val="7"/>
                <c:pt idx="0">
                  <c:v>69.899414641390607</c:v>
                </c:pt>
                <c:pt idx="1">
                  <c:v>72.178931681547581</c:v>
                </c:pt>
                <c:pt idx="2">
                  <c:v>67.084351018031782</c:v>
                </c:pt>
                <c:pt idx="3">
                  <c:v>64.880358295864568</c:v>
                </c:pt>
                <c:pt idx="4">
                  <c:v>62.03783323736576</c:v>
                </c:pt>
                <c:pt idx="5">
                  <c:v>56.366507187689301</c:v>
                </c:pt>
                <c:pt idx="6">
                  <c:v>41.12396604633107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7-4D0B-9371-320719ECD49A}"/>
            </c:ext>
          </c:extLst>
        </c:ser>
        <c:ser>
          <c:idx val="0"/>
          <c:order val="3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'05-05-2022'!$D$10:$J$10</c:f>
                <c:numCache>
                  <c:formatCode>General</c:formatCode>
                  <c:ptCount val="7"/>
                  <c:pt idx="0">
                    <c:v>2.045114190934894</c:v>
                  </c:pt>
                  <c:pt idx="1">
                    <c:v>3.4275344000944563</c:v>
                  </c:pt>
                  <c:pt idx="2">
                    <c:v>1.5306868840632686</c:v>
                  </c:pt>
                  <c:pt idx="3">
                    <c:v>2.1891684400643157</c:v>
                  </c:pt>
                  <c:pt idx="4">
                    <c:v>1.6185002274951636</c:v>
                  </c:pt>
                  <c:pt idx="5">
                    <c:v>1.5979297290454448</c:v>
                  </c:pt>
                  <c:pt idx="6">
                    <c:v>1.6155101061930275</c:v>
                  </c:pt>
                </c:numCache>
              </c:numRef>
            </c:plus>
            <c:minus>
              <c:numRef>
                <c:f>'05-05-2022'!$D$10:$J$10</c:f>
                <c:numCache>
                  <c:formatCode>General</c:formatCode>
                  <c:ptCount val="7"/>
                  <c:pt idx="0">
                    <c:v>2.045114190934894</c:v>
                  </c:pt>
                  <c:pt idx="1">
                    <c:v>3.4275344000944563</c:v>
                  </c:pt>
                  <c:pt idx="2">
                    <c:v>1.5306868840632686</c:v>
                  </c:pt>
                  <c:pt idx="3">
                    <c:v>2.1891684400643157</c:v>
                  </c:pt>
                  <c:pt idx="4">
                    <c:v>1.6185002274951636</c:v>
                  </c:pt>
                  <c:pt idx="5">
                    <c:v>1.5979297290454448</c:v>
                  </c:pt>
                  <c:pt idx="6">
                    <c:v>1.6155101061930275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'05-05-2022'!$D$4:$J$4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'05-05-2022'!$D$8:$J$8</c:f>
              <c:numCache>
                <c:formatCode>0.0000</c:formatCode>
                <c:ptCount val="7"/>
                <c:pt idx="0">
                  <c:v>75.405085153152456</c:v>
                </c:pt>
                <c:pt idx="1">
                  <c:v>63.115982510974597</c:v>
                </c:pt>
                <c:pt idx="2">
                  <c:v>65.716353359586876</c:v>
                </c:pt>
                <c:pt idx="3">
                  <c:v>54.746924062575552</c:v>
                </c:pt>
                <c:pt idx="4">
                  <c:v>51.361434857271014</c:v>
                </c:pt>
                <c:pt idx="5">
                  <c:v>49.6352823310201</c:v>
                </c:pt>
                <c:pt idx="6">
                  <c:v>34.077620497896646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7-4D0B-9371-320719ECD49A}"/>
            </c:ext>
          </c:extLst>
        </c:ser>
        <c:ser>
          <c:idx val="3"/>
          <c:order val="4"/>
          <c:tx>
            <c:v>5BV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'05-05-2022'!$Q$21:$W$21</c:f>
                <c:numCache>
                  <c:formatCode>General</c:formatCode>
                  <c:ptCount val="7"/>
                  <c:pt idx="0">
                    <c:v>1.4370694267414723</c:v>
                  </c:pt>
                  <c:pt idx="1">
                    <c:v>2.2941940453720973</c:v>
                  </c:pt>
                  <c:pt idx="2">
                    <c:v>1.3439076322575076</c:v>
                  </c:pt>
                  <c:pt idx="3">
                    <c:v>1.2060214677875358</c:v>
                  </c:pt>
                  <c:pt idx="4">
                    <c:v>1.2632796788635472</c:v>
                  </c:pt>
                  <c:pt idx="5">
                    <c:v>0.70413498006603725</c:v>
                  </c:pt>
                  <c:pt idx="6">
                    <c:v>0.36665992667346214</c:v>
                  </c:pt>
                </c:numCache>
              </c:numRef>
            </c:plus>
            <c:minus>
              <c:numRef>
                <c:f>'05-05-2022'!$Q$21:$W$21</c:f>
                <c:numCache>
                  <c:formatCode>General</c:formatCode>
                  <c:ptCount val="7"/>
                  <c:pt idx="0">
                    <c:v>1.4370694267414723</c:v>
                  </c:pt>
                  <c:pt idx="1">
                    <c:v>2.2941940453720973</c:v>
                  </c:pt>
                  <c:pt idx="2">
                    <c:v>1.3439076322575076</c:v>
                  </c:pt>
                  <c:pt idx="3">
                    <c:v>1.2060214677875358</c:v>
                  </c:pt>
                  <c:pt idx="4">
                    <c:v>1.2632796788635472</c:v>
                  </c:pt>
                  <c:pt idx="5">
                    <c:v>0.70413498006603725</c:v>
                  </c:pt>
                  <c:pt idx="6">
                    <c:v>0.36665992667346214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'05-05-2022'!$Q$19:$W$19</c:f>
              <c:numCache>
                <c:formatCode>0.0000</c:formatCode>
                <c:ptCount val="7"/>
                <c:pt idx="0">
                  <c:v>65.727489195831069</c:v>
                </c:pt>
                <c:pt idx="1">
                  <c:v>62.909961658001102</c:v>
                </c:pt>
                <c:pt idx="2">
                  <c:v>58.10457243267129</c:v>
                </c:pt>
                <c:pt idx="3">
                  <c:v>53.761343229111247</c:v>
                </c:pt>
                <c:pt idx="4">
                  <c:v>54.178963224833211</c:v>
                </c:pt>
                <c:pt idx="5">
                  <c:v>49.206523180125039</c:v>
                </c:pt>
                <c:pt idx="6">
                  <c:v>32.089759225262917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7-4D0B-9371-320719E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2010146929017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'12-05-2022'!$Q$10:$W$10</c:f>
                <c:numCache>
                  <c:formatCode>General</c:formatCode>
                  <c:ptCount val="7"/>
                  <c:pt idx="0">
                    <c:v>1.3168283265754965</c:v>
                  </c:pt>
                  <c:pt idx="1">
                    <c:v>2.366238644135588</c:v>
                  </c:pt>
                  <c:pt idx="2">
                    <c:v>4.1916102802394049</c:v>
                  </c:pt>
                  <c:pt idx="3">
                    <c:v>4.6041657297339418</c:v>
                  </c:pt>
                  <c:pt idx="4">
                    <c:v>1.9522470857733754</c:v>
                  </c:pt>
                  <c:pt idx="5">
                    <c:v>3.4039734031056605</c:v>
                  </c:pt>
                  <c:pt idx="6">
                    <c:v>1.1003768316391438</c:v>
                  </c:pt>
                </c:numCache>
              </c:numRef>
            </c:plus>
            <c:minus>
              <c:numRef>
                <c:f>'12-05-2022'!$Q$10:$W$10</c:f>
                <c:numCache>
                  <c:formatCode>General</c:formatCode>
                  <c:ptCount val="7"/>
                  <c:pt idx="0">
                    <c:v>1.3168283265754965</c:v>
                  </c:pt>
                  <c:pt idx="1">
                    <c:v>2.366238644135588</c:v>
                  </c:pt>
                  <c:pt idx="2">
                    <c:v>4.1916102802394049</c:v>
                  </c:pt>
                  <c:pt idx="3">
                    <c:v>4.6041657297339418</c:v>
                  </c:pt>
                  <c:pt idx="4">
                    <c:v>1.9522470857733754</c:v>
                  </c:pt>
                  <c:pt idx="5">
                    <c:v>3.4039734031056605</c:v>
                  </c:pt>
                  <c:pt idx="6">
                    <c:v>1.1003768316391438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'12-05-2022'!$D$4:$J$4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'12-05-2022'!$Q$8:$W$8</c:f>
              <c:numCache>
                <c:formatCode>0.000</c:formatCode>
                <c:ptCount val="7"/>
                <c:pt idx="0">
                  <c:v>85.805725872571202</c:v>
                </c:pt>
                <c:pt idx="1">
                  <c:v>90.218978721297887</c:v>
                </c:pt>
                <c:pt idx="2">
                  <c:v>80.224590972516268</c:v>
                </c:pt>
                <c:pt idx="3">
                  <c:v>82.375067797380453</c:v>
                </c:pt>
                <c:pt idx="4">
                  <c:v>87.860749926133465</c:v>
                </c:pt>
                <c:pt idx="5" formatCode="0.0000">
                  <c:v>61.729363613695966</c:v>
                </c:pt>
                <c:pt idx="6" formatCode="0.0000">
                  <c:v>34.40202065934907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9-4F17-B12E-4976C3CC7765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'12-05-2022'!$D$21:$J$21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'12-05-2022'!$D$21:$J$21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'12-05-2022'!$D$19:$J$19</c:f>
              <c:numCache>
                <c:formatCode>0.0000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2B9-4F17-B12E-4976C3CC7765}"/>
            </c:ext>
          </c:extLst>
        </c:ser>
        <c:ser>
          <c:idx val="4"/>
          <c:order val="2"/>
          <c:tx>
            <c:v>3BV</c:v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'12-05-2022'!$Q$32:$W$32</c:f>
                <c:numCache>
                  <c:formatCode>General</c:formatCode>
                  <c:ptCount val="7"/>
                  <c:pt idx="0">
                    <c:v>1.7556774666978929</c:v>
                  </c:pt>
                  <c:pt idx="1">
                    <c:v>3.2495747974392213</c:v>
                  </c:pt>
                  <c:pt idx="2">
                    <c:v>1.0844038336280666</c:v>
                  </c:pt>
                  <c:pt idx="3">
                    <c:v>0.47768925400276857</c:v>
                  </c:pt>
                  <c:pt idx="4">
                    <c:v>1.6414518914471969</c:v>
                  </c:pt>
                  <c:pt idx="5">
                    <c:v>1.8888391552176944</c:v>
                  </c:pt>
                  <c:pt idx="6">
                    <c:v>0.29613532030712592</c:v>
                  </c:pt>
                </c:numCache>
              </c:numRef>
            </c:plus>
            <c:minus>
              <c:numRef>
                <c:f>'12-05-2022'!$Q$32:$W$32</c:f>
                <c:numCache>
                  <c:formatCode>General</c:formatCode>
                  <c:ptCount val="7"/>
                  <c:pt idx="0">
                    <c:v>1.7556774666978929</c:v>
                  </c:pt>
                  <c:pt idx="1">
                    <c:v>3.2495747974392213</c:v>
                  </c:pt>
                  <c:pt idx="2">
                    <c:v>1.0844038336280666</c:v>
                  </c:pt>
                  <c:pt idx="3">
                    <c:v>0.47768925400276857</c:v>
                  </c:pt>
                  <c:pt idx="4">
                    <c:v>1.6414518914471969</c:v>
                  </c:pt>
                  <c:pt idx="5">
                    <c:v>1.8888391552176944</c:v>
                  </c:pt>
                  <c:pt idx="6">
                    <c:v>0.29613532030712592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'12-05-2022'!$Q$30:$W$30</c:f>
              <c:numCache>
                <c:formatCode>0.000</c:formatCode>
                <c:ptCount val="7"/>
                <c:pt idx="0">
                  <c:v>55.878773432135937</c:v>
                </c:pt>
                <c:pt idx="1">
                  <c:v>53.449568208645637</c:v>
                </c:pt>
                <c:pt idx="2">
                  <c:v>52.742805400591273</c:v>
                </c:pt>
                <c:pt idx="3">
                  <c:v>52.944066977082365</c:v>
                </c:pt>
                <c:pt idx="4">
                  <c:v>51.582027610437613</c:v>
                </c:pt>
                <c:pt idx="5" formatCode="0.0000">
                  <c:v>46.690849952862784</c:v>
                </c:pt>
                <c:pt idx="6" formatCode="0.0000">
                  <c:v>30.177862263529637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9-4F17-B12E-4976C3CC7765}"/>
            </c:ext>
          </c:extLst>
        </c:ser>
        <c:ser>
          <c:idx val="0"/>
          <c:order val="3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'12-05-2022'!$D$10:$J$10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'12-05-2022'!$D$10:$J$10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'12-05-2022'!$D$4:$J$4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'12-05-2022'!$D$8:$J$8</c:f>
              <c:numCache>
                <c:formatCode>0.0000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2B9-4F17-B12E-4976C3CC7765}"/>
            </c:ext>
          </c:extLst>
        </c:ser>
        <c:ser>
          <c:idx val="3"/>
          <c:order val="4"/>
          <c:tx>
            <c:v>5BV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'12-05-2022'!$Q$21:$W$21</c:f>
                <c:numCache>
                  <c:formatCode>General</c:formatCode>
                  <c:ptCount val="7"/>
                  <c:pt idx="0">
                    <c:v>4.3329468883476148</c:v>
                  </c:pt>
                  <c:pt idx="1">
                    <c:v>3.0181517107987692</c:v>
                  </c:pt>
                  <c:pt idx="2">
                    <c:v>2.9116976958274363</c:v>
                  </c:pt>
                  <c:pt idx="3">
                    <c:v>1.6498986567062091</c:v>
                  </c:pt>
                  <c:pt idx="4">
                    <c:v>2.4796278063256434</c:v>
                  </c:pt>
                  <c:pt idx="5">
                    <c:v>1.4209388467344639</c:v>
                  </c:pt>
                  <c:pt idx="6">
                    <c:v>2.0701868052416583</c:v>
                  </c:pt>
                </c:numCache>
              </c:numRef>
            </c:plus>
            <c:minus>
              <c:numRef>
                <c:f>'12-05-2022'!$Q$21:$W$21</c:f>
                <c:numCache>
                  <c:formatCode>General</c:formatCode>
                  <c:ptCount val="7"/>
                  <c:pt idx="0">
                    <c:v>4.3329468883476148</c:v>
                  </c:pt>
                  <c:pt idx="1">
                    <c:v>3.0181517107987692</c:v>
                  </c:pt>
                  <c:pt idx="2">
                    <c:v>2.9116976958274363</c:v>
                  </c:pt>
                  <c:pt idx="3">
                    <c:v>1.6498986567062091</c:v>
                  </c:pt>
                  <c:pt idx="4">
                    <c:v>2.4796278063256434</c:v>
                  </c:pt>
                  <c:pt idx="5">
                    <c:v>1.4209388467344639</c:v>
                  </c:pt>
                  <c:pt idx="6">
                    <c:v>2.0701868052416583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'12-05-2022'!$Q$19:$W$19</c:f>
              <c:numCache>
                <c:formatCode>0.000</c:formatCode>
                <c:ptCount val="7"/>
                <c:pt idx="0">
                  <c:v>58.729229914414503</c:v>
                </c:pt>
                <c:pt idx="1">
                  <c:v>53.749122349983075</c:v>
                </c:pt>
                <c:pt idx="2">
                  <c:v>58.902409794046086</c:v>
                </c:pt>
                <c:pt idx="3">
                  <c:v>56.243857809921998</c:v>
                </c:pt>
                <c:pt idx="4">
                  <c:v>53.337233051727928</c:v>
                </c:pt>
                <c:pt idx="5" formatCode="0.0000">
                  <c:v>52.958111661523652</c:v>
                </c:pt>
                <c:pt idx="6" formatCode="0.0000">
                  <c:v>38.921134116149894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9-4F17-B12E-4976C3CC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2010146929017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1BV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'23-06-2022'!$Q$10:$W$10</c:f>
                <c:numCache>
                  <c:formatCode>General</c:formatCode>
                  <c:ptCount val="7"/>
                  <c:pt idx="0">
                    <c:v>0.35391018214421044</c:v>
                  </c:pt>
                  <c:pt idx="1">
                    <c:v>2.0199932575549679</c:v>
                  </c:pt>
                  <c:pt idx="2">
                    <c:v>8.7485725048729162</c:v>
                  </c:pt>
                  <c:pt idx="3">
                    <c:v>3.1039508666607518</c:v>
                  </c:pt>
                  <c:pt idx="4">
                    <c:v>1.3105186806057707</c:v>
                  </c:pt>
                  <c:pt idx="5">
                    <c:v>4.2601524394672241</c:v>
                  </c:pt>
                  <c:pt idx="6">
                    <c:v>2.3346452990207376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'23-06-2022'!$D$4:$J$4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'23-06-2022'!$Q$8:$W$8</c:f>
              <c:numCache>
                <c:formatCode>0.000</c:formatCode>
                <c:ptCount val="7"/>
                <c:pt idx="0">
                  <c:v>82.462105073864493</c:v>
                </c:pt>
                <c:pt idx="1">
                  <c:v>94.733616622036109</c:v>
                </c:pt>
                <c:pt idx="2">
                  <c:v>93.724920776336873</c:v>
                </c:pt>
                <c:pt idx="3">
                  <c:v>77.780872544207611</c:v>
                </c:pt>
                <c:pt idx="4">
                  <c:v>95.954076869779556</c:v>
                </c:pt>
                <c:pt idx="5" formatCode="0.0000">
                  <c:v>80.784659825812355</c:v>
                </c:pt>
                <c:pt idx="6" formatCode="0.0000">
                  <c:v>66.897015030167907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B-45DA-A44F-A57D6FA96524}"/>
            </c:ext>
          </c:extLst>
        </c:ser>
        <c:ser>
          <c:idx val="0"/>
          <c:order val="1"/>
          <c:tx>
            <c:v>LBG+1BV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'23-06-2022'!$D$10:$J$10</c:f>
                <c:numCache>
                  <c:formatCode>General</c:formatCode>
                  <c:ptCount val="7"/>
                  <c:pt idx="0">
                    <c:v>2.5926401605896516</c:v>
                  </c:pt>
                  <c:pt idx="1">
                    <c:v>1.6573810495382042</c:v>
                  </c:pt>
                  <c:pt idx="2">
                    <c:v>5.2666247027141244</c:v>
                  </c:pt>
                  <c:pt idx="3">
                    <c:v>3.4411308729318799</c:v>
                  </c:pt>
                  <c:pt idx="4">
                    <c:v>4.5696818176256695</c:v>
                  </c:pt>
                  <c:pt idx="5">
                    <c:v>6.1980155381817772</c:v>
                  </c:pt>
                  <c:pt idx="6">
                    <c:v>5.0127459769072207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'23-06-2022'!$D$4:$J$4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'23-06-2022'!$D$8:$J$8</c:f>
              <c:numCache>
                <c:formatCode>0.0000</c:formatCode>
                <c:ptCount val="7"/>
                <c:pt idx="0">
                  <c:v>84.384751820386853</c:v>
                </c:pt>
                <c:pt idx="1">
                  <c:v>91.68524294668471</c:v>
                </c:pt>
                <c:pt idx="2">
                  <c:v>102.63597631442813</c:v>
                </c:pt>
                <c:pt idx="3">
                  <c:v>88.714889439802619</c:v>
                </c:pt>
                <c:pt idx="4">
                  <c:v>94.895227455505889</c:v>
                </c:pt>
                <c:pt idx="5">
                  <c:v>66.735400044568948</c:v>
                </c:pt>
                <c:pt idx="6">
                  <c:v>62.477707944962184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B-45DA-A44F-A57D6FA9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7524178683714867"/>
          <c:h val="0.1627754873472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'30-06-2022'!$D$10:$J$10</c:f>
                <c:numCache>
                  <c:formatCode>General</c:formatCode>
                  <c:ptCount val="7"/>
                  <c:pt idx="0">
                    <c:v>2.1510905205699014</c:v>
                  </c:pt>
                  <c:pt idx="1">
                    <c:v>5.2918493212192477</c:v>
                  </c:pt>
                  <c:pt idx="2">
                    <c:v>6.8301110156556391</c:v>
                  </c:pt>
                  <c:pt idx="3">
                    <c:v>0.72077471809161275</c:v>
                  </c:pt>
                  <c:pt idx="4">
                    <c:v>3.170942316592321</c:v>
                  </c:pt>
                  <c:pt idx="5">
                    <c:v>5.1765910213756303</c:v>
                  </c:pt>
                  <c:pt idx="6">
                    <c:v>2.1769508060258538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'30-06-2022'!$D$4:$J$4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'30-06-2022'!$D$8:$J$8</c:f>
              <c:numCache>
                <c:formatCode>0.0000</c:formatCode>
                <c:ptCount val="7"/>
                <c:pt idx="0">
                  <c:v>82.977784502864537</c:v>
                </c:pt>
                <c:pt idx="1">
                  <c:v>82.310823276228902</c:v>
                </c:pt>
                <c:pt idx="2">
                  <c:v>82.654109746379063</c:v>
                </c:pt>
                <c:pt idx="3">
                  <c:v>72.056299075374127</c:v>
                </c:pt>
                <c:pt idx="4">
                  <c:v>73.198958906805274</c:v>
                </c:pt>
                <c:pt idx="5">
                  <c:v>57.559707935603377</c:v>
                </c:pt>
                <c:pt idx="6">
                  <c:v>32.484920030806812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D-4F94-B46E-68226BF145FC}"/>
            </c:ext>
          </c:extLst>
        </c:ser>
        <c:ser>
          <c:idx val="1"/>
          <c:order val="1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'30-06-2022'!$Q$31:$W$31</c:f>
                <c:numCache>
                  <c:formatCode>General</c:formatCode>
                  <c:ptCount val="7"/>
                  <c:pt idx="0">
                    <c:v>6.0102006373145702</c:v>
                  </c:pt>
                  <c:pt idx="1">
                    <c:v>4.9019185266317962</c:v>
                  </c:pt>
                  <c:pt idx="2">
                    <c:v>10.633475546754688</c:v>
                  </c:pt>
                  <c:pt idx="3">
                    <c:v>6.0182216833645228</c:v>
                  </c:pt>
                  <c:pt idx="4">
                    <c:v>0.63268998937846199</c:v>
                  </c:pt>
                  <c:pt idx="5">
                    <c:v>3.2363998323239782</c:v>
                  </c:pt>
                  <c:pt idx="6">
                    <c:v>2.4136998746427571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'30-06-2022'!$D$4:$J$4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'30-06-2022'!$Q$29:$W$29</c:f>
              <c:numCache>
                <c:formatCode>0.000</c:formatCode>
                <c:ptCount val="7"/>
                <c:pt idx="0">
                  <c:v>70.37418375237209</c:v>
                </c:pt>
                <c:pt idx="1">
                  <c:v>63.768328372791188</c:v>
                </c:pt>
                <c:pt idx="2">
                  <c:v>67.833846773208691</c:v>
                </c:pt>
                <c:pt idx="3">
                  <c:v>61.134814378655221</c:v>
                </c:pt>
                <c:pt idx="4">
                  <c:v>71.796377551806771</c:v>
                </c:pt>
                <c:pt idx="5" formatCode="0.0000">
                  <c:v>63.439751601353883</c:v>
                </c:pt>
                <c:pt idx="6" formatCode="0.0000">
                  <c:v>69.187382401687572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D-4F94-B46E-68226BF145FC}"/>
            </c:ext>
          </c:extLst>
        </c:ser>
        <c:ser>
          <c:idx val="3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'30-06-2022'!$Q$21:$W$21</c:f>
                <c:numCache>
                  <c:formatCode>General</c:formatCode>
                  <c:ptCount val="7"/>
                  <c:pt idx="0">
                    <c:v>3.7033728599949294</c:v>
                  </c:pt>
                  <c:pt idx="1">
                    <c:v>3.4828801866606249</c:v>
                  </c:pt>
                  <c:pt idx="2">
                    <c:v>3.0099968421806413</c:v>
                  </c:pt>
                  <c:pt idx="3">
                    <c:v>3.9934456619101075</c:v>
                  </c:pt>
                  <c:pt idx="4">
                    <c:v>1.4848746749514814</c:v>
                  </c:pt>
                  <c:pt idx="5">
                    <c:v>0.42891021156703502</c:v>
                  </c:pt>
                  <c:pt idx="6">
                    <c:v>0.80072573174190353</c:v>
                  </c:pt>
                </c:numCache>
              </c:numRef>
            </c:plus>
            <c:minus>
              <c:numRef>
                <c:f>'30-06-2022'!$Q$21:$W$21</c:f>
                <c:numCache>
                  <c:formatCode>General</c:formatCode>
                  <c:ptCount val="7"/>
                  <c:pt idx="0">
                    <c:v>3.7033728599949294</c:v>
                  </c:pt>
                  <c:pt idx="1">
                    <c:v>3.4828801866606249</c:v>
                  </c:pt>
                  <c:pt idx="2">
                    <c:v>3.0099968421806413</c:v>
                  </c:pt>
                  <c:pt idx="3">
                    <c:v>3.9934456619101075</c:v>
                  </c:pt>
                  <c:pt idx="4">
                    <c:v>1.4848746749514814</c:v>
                  </c:pt>
                  <c:pt idx="5">
                    <c:v>0.42891021156703502</c:v>
                  </c:pt>
                  <c:pt idx="6">
                    <c:v>0.80072573174190353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'30-06-2022'!$Q$19:$W$19</c:f>
              <c:numCache>
                <c:formatCode>0.000</c:formatCode>
                <c:ptCount val="7"/>
                <c:pt idx="0">
                  <c:v>75.342839847667207</c:v>
                </c:pt>
                <c:pt idx="1">
                  <c:v>71.166070091559234</c:v>
                </c:pt>
                <c:pt idx="2">
                  <c:v>61.081613461942744</c:v>
                </c:pt>
                <c:pt idx="3">
                  <c:v>59.660089511930245</c:v>
                </c:pt>
                <c:pt idx="4">
                  <c:v>56.875574056820334</c:v>
                </c:pt>
                <c:pt idx="5" formatCode="0.0000">
                  <c:v>50.846643763098292</c:v>
                </c:pt>
                <c:pt idx="6" formatCode="0.0000">
                  <c:v>28.637428318211136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D-4F94-B46E-68226BF145FC}"/>
            </c:ext>
          </c:extLst>
        </c:ser>
        <c:ser>
          <c:idx val="2"/>
          <c:order val="3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'30-06-2022'!$Q$10:$W$10</c:f>
                <c:numCache>
                  <c:formatCode>General</c:formatCode>
                  <c:ptCount val="7"/>
                  <c:pt idx="0">
                    <c:v>4.0950020764160096</c:v>
                  </c:pt>
                  <c:pt idx="1">
                    <c:v>6.4200409574110342</c:v>
                  </c:pt>
                  <c:pt idx="2">
                    <c:v>0.58725538789375364</c:v>
                  </c:pt>
                  <c:pt idx="3">
                    <c:v>2.2260436480232575</c:v>
                  </c:pt>
                  <c:pt idx="4">
                    <c:v>4.4936052057068059</c:v>
                  </c:pt>
                  <c:pt idx="5">
                    <c:v>4.5991385620872531</c:v>
                  </c:pt>
                  <c:pt idx="6">
                    <c:v>2.4500806668658694</c:v>
                  </c:pt>
                </c:numCache>
              </c:numRef>
            </c:plus>
            <c:minus>
              <c:numRef>
                <c:f>'30-06-2022'!$Q$10:$W$10</c:f>
                <c:numCache>
                  <c:formatCode>General</c:formatCode>
                  <c:ptCount val="7"/>
                  <c:pt idx="0">
                    <c:v>4.0950020764160096</c:v>
                  </c:pt>
                  <c:pt idx="1">
                    <c:v>6.4200409574110342</c:v>
                  </c:pt>
                  <c:pt idx="2">
                    <c:v>0.58725538789375364</c:v>
                  </c:pt>
                  <c:pt idx="3">
                    <c:v>2.2260436480232575</c:v>
                  </c:pt>
                  <c:pt idx="4">
                    <c:v>4.4936052057068059</c:v>
                  </c:pt>
                  <c:pt idx="5">
                    <c:v>4.5991385620872531</c:v>
                  </c:pt>
                  <c:pt idx="6">
                    <c:v>2.4500806668658694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'30-06-2022'!$Q$8:$W$8</c:f>
              <c:numCache>
                <c:formatCode>0.000</c:formatCode>
                <c:ptCount val="7"/>
                <c:pt idx="0">
                  <c:v>61.84254646002497</c:v>
                </c:pt>
                <c:pt idx="1">
                  <c:v>57.327118871597236</c:v>
                </c:pt>
                <c:pt idx="2">
                  <c:v>47.827997282307386</c:v>
                </c:pt>
                <c:pt idx="3">
                  <c:v>51.260558753042368</c:v>
                </c:pt>
                <c:pt idx="4">
                  <c:v>46.419015776558716</c:v>
                </c:pt>
                <c:pt idx="5" formatCode="0.0000">
                  <c:v>42.258968241118602</c:v>
                </c:pt>
                <c:pt idx="6" formatCode="0.0000">
                  <c:v>26.308638388797686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D-4F94-B46E-68226BF1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10357800542"/>
          <c:h val="0.11877249452269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'07-07-2022'!$D$10:$J$10</c:f>
                <c:numCache>
                  <c:formatCode>General</c:formatCode>
                  <c:ptCount val="7"/>
                  <c:pt idx="0">
                    <c:v>5.8658125258197371</c:v>
                  </c:pt>
                  <c:pt idx="1">
                    <c:v>10.234288509616126</c:v>
                  </c:pt>
                  <c:pt idx="2">
                    <c:v>17.050092293372025</c:v>
                  </c:pt>
                  <c:pt idx="3">
                    <c:v>6.4219074899427895</c:v>
                  </c:pt>
                  <c:pt idx="4">
                    <c:v>34.683136014365239</c:v>
                  </c:pt>
                  <c:pt idx="5">
                    <c:v>5.0649829281461676</c:v>
                  </c:pt>
                  <c:pt idx="6">
                    <c:v>3.4439063068281235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'07-07-2022'!$D$4:$J$4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'07-07-2022'!$D$8:$J$8</c:f>
              <c:numCache>
                <c:formatCode>0.0000</c:formatCode>
                <c:ptCount val="7"/>
                <c:pt idx="0">
                  <c:v>66.428499126064494</c:v>
                </c:pt>
                <c:pt idx="1">
                  <c:v>92.770058607745781</c:v>
                </c:pt>
                <c:pt idx="2">
                  <c:v>111.50694086862518</c:v>
                </c:pt>
                <c:pt idx="3">
                  <c:v>101.13420512668954</c:v>
                </c:pt>
                <c:pt idx="4">
                  <c:v>60.072953742702516</c:v>
                </c:pt>
                <c:pt idx="5">
                  <c:v>44.403916283277027</c:v>
                </c:pt>
                <c:pt idx="6">
                  <c:v>38.168283029525128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3-4B79-A016-35A7235901DB}"/>
            </c:ext>
          </c:extLst>
        </c:ser>
        <c:ser>
          <c:idx val="1"/>
          <c:order val="1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'07-07-2022'!$Q$31:$W$31</c:f>
                <c:numCache>
                  <c:formatCode>General</c:formatCode>
                  <c:ptCount val="7"/>
                  <c:pt idx="0">
                    <c:v>6.9732934142471708</c:v>
                  </c:pt>
                  <c:pt idx="1">
                    <c:v>8.622313947502839</c:v>
                  </c:pt>
                  <c:pt idx="2">
                    <c:v>9.2011042168312756</c:v>
                  </c:pt>
                  <c:pt idx="3">
                    <c:v>14.934585677624318</c:v>
                  </c:pt>
                  <c:pt idx="4">
                    <c:v>4.6853019143775203</c:v>
                  </c:pt>
                  <c:pt idx="5">
                    <c:v>10.073008196655667</c:v>
                  </c:pt>
                  <c:pt idx="6">
                    <c:v>5.1047231871785685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'07-07-2022'!$D$4:$J$4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'07-07-2022'!$Q$29:$W$29</c:f>
              <c:numCache>
                <c:formatCode>0.000</c:formatCode>
                <c:ptCount val="7"/>
                <c:pt idx="0">
                  <c:v>79.729184170340616</c:v>
                </c:pt>
                <c:pt idx="1">
                  <c:v>105.53111971081802</c:v>
                </c:pt>
                <c:pt idx="2">
                  <c:v>107.92945015836989</c:v>
                </c:pt>
                <c:pt idx="3">
                  <c:v>106.44048512726744</c:v>
                </c:pt>
                <c:pt idx="4">
                  <c:v>44.843611464374213</c:v>
                </c:pt>
                <c:pt idx="5" formatCode="0.0000">
                  <c:v>68.017386960978726</c:v>
                </c:pt>
                <c:pt idx="6" formatCode="0.0000">
                  <c:v>66.618364961526225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3-4B79-A016-35A7235901DB}"/>
            </c:ext>
          </c:extLst>
        </c:ser>
        <c:ser>
          <c:idx val="3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'07-07-2022'!$Q$21:$W$21</c:f>
                <c:numCache>
                  <c:formatCode>General</c:formatCode>
                  <c:ptCount val="7"/>
                  <c:pt idx="0">
                    <c:v>3.2781762875022213</c:v>
                  </c:pt>
                  <c:pt idx="1">
                    <c:v>0.54994524486143004</c:v>
                  </c:pt>
                  <c:pt idx="2">
                    <c:v>3.6485556551256044</c:v>
                  </c:pt>
                  <c:pt idx="3">
                    <c:v>5.3605256605773572</c:v>
                  </c:pt>
                  <c:pt idx="4">
                    <c:v>3.5580582446417126</c:v>
                  </c:pt>
                  <c:pt idx="5">
                    <c:v>3.6711070366675145</c:v>
                  </c:pt>
                  <c:pt idx="6">
                    <c:v>3.0135249957630053</c:v>
                  </c:pt>
                </c:numCache>
              </c:numRef>
            </c:plus>
            <c:minus>
              <c:numRef>
                <c:f>'07-07-2022'!$Q$21:$W$21</c:f>
                <c:numCache>
                  <c:formatCode>General</c:formatCode>
                  <c:ptCount val="7"/>
                  <c:pt idx="0">
                    <c:v>3.2781762875022213</c:v>
                  </c:pt>
                  <c:pt idx="1">
                    <c:v>0.54994524486143004</c:v>
                  </c:pt>
                  <c:pt idx="2">
                    <c:v>3.6485556551256044</c:v>
                  </c:pt>
                  <c:pt idx="3">
                    <c:v>5.3605256605773572</c:v>
                  </c:pt>
                  <c:pt idx="4">
                    <c:v>3.5580582446417126</c:v>
                  </c:pt>
                  <c:pt idx="5">
                    <c:v>3.6711070366675145</c:v>
                  </c:pt>
                  <c:pt idx="6">
                    <c:v>3.0135249957630053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'07-07-2022'!$Q$19:$W$19</c:f>
              <c:numCache>
                <c:formatCode>0.000</c:formatCode>
                <c:ptCount val="7"/>
                <c:pt idx="0">
                  <c:v>49.255788764505859</c:v>
                </c:pt>
                <c:pt idx="1">
                  <c:v>57.299707796077826</c:v>
                </c:pt>
                <c:pt idx="2">
                  <c:v>52.931332050944597</c:v>
                </c:pt>
                <c:pt idx="3">
                  <c:v>61.40974134031336</c:v>
                </c:pt>
                <c:pt idx="4">
                  <c:v>73.34057502719547</c:v>
                </c:pt>
                <c:pt idx="5" formatCode="0.0000">
                  <c:v>66.78800834728365</c:v>
                </c:pt>
                <c:pt idx="6" formatCode="0.0000">
                  <c:v>45.451077877289102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3-4B79-A016-35A7235901DB}"/>
            </c:ext>
          </c:extLst>
        </c:ser>
        <c:ser>
          <c:idx val="2"/>
          <c:order val="3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'07-07-2022'!$Q$10:$W$10</c:f>
                <c:numCache>
                  <c:formatCode>General</c:formatCode>
                  <c:ptCount val="7"/>
                  <c:pt idx="0">
                    <c:v>5.6544562023883271</c:v>
                  </c:pt>
                  <c:pt idx="1">
                    <c:v>6.557174492691515</c:v>
                  </c:pt>
                  <c:pt idx="2">
                    <c:v>3.1923588363750897</c:v>
                  </c:pt>
                  <c:pt idx="3">
                    <c:v>11.50931358113346</c:v>
                  </c:pt>
                  <c:pt idx="4">
                    <c:v>3.0063496255243751</c:v>
                  </c:pt>
                  <c:pt idx="5">
                    <c:v>0.4748634063836128</c:v>
                  </c:pt>
                  <c:pt idx="6">
                    <c:v>2.2840938469869072</c:v>
                  </c:pt>
                </c:numCache>
              </c:numRef>
            </c:plus>
            <c:minus>
              <c:numRef>
                <c:f>'07-07-2022'!$Q$10:$W$10</c:f>
                <c:numCache>
                  <c:formatCode>General</c:formatCode>
                  <c:ptCount val="7"/>
                  <c:pt idx="0">
                    <c:v>5.6544562023883271</c:v>
                  </c:pt>
                  <c:pt idx="1">
                    <c:v>6.557174492691515</c:v>
                  </c:pt>
                  <c:pt idx="2">
                    <c:v>3.1923588363750897</c:v>
                  </c:pt>
                  <c:pt idx="3">
                    <c:v>11.50931358113346</c:v>
                  </c:pt>
                  <c:pt idx="4">
                    <c:v>3.0063496255243751</c:v>
                  </c:pt>
                  <c:pt idx="5">
                    <c:v>0.4748634063836128</c:v>
                  </c:pt>
                  <c:pt idx="6">
                    <c:v>2.2840938469869072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'07-07-2022'!$Q$8:$W$8</c:f>
              <c:numCache>
                <c:formatCode>0.000</c:formatCode>
                <c:ptCount val="7"/>
                <c:pt idx="0">
                  <c:v>51.105301803355246</c:v>
                </c:pt>
                <c:pt idx="1">
                  <c:v>62.595779784131793</c:v>
                </c:pt>
                <c:pt idx="2">
                  <c:v>65.179222791133839</c:v>
                </c:pt>
                <c:pt idx="3">
                  <c:v>61.069197121157664</c:v>
                </c:pt>
                <c:pt idx="4">
                  <c:v>61.298179708556404</c:v>
                </c:pt>
                <c:pt idx="5" formatCode="0.0000">
                  <c:v>53.489123586292948</c:v>
                </c:pt>
                <c:pt idx="6" formatCode="0.0000">
                  <c:v>44.417695949932671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3-4B79-A016-35A72359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10357800542"/>
          <c:h val="0.11877249452269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'15-07-2022'!$D$10:$J$10</c:f>
                <c:numCache>
                  <c:formatCode>General</c:formatCode>
                  <c:ptCount val="7"/>
                  <c:pt idx="0">
                    <c:v>11.697049421890195</c:v>
                  </c:pt>
                  <c:pt idx="1">
                    <c:v>0.95116906687646152</c:v>
                  </c:pt>
                  <c:pt idx="2">
                    <c:v>14.421483177139924</c:v>
                  </c:pt>
                  <c:pt idx="3">
                    <c:v>10.30458043451689</c:v>
                  </c:pt>
                  <c:pt idx="4">
                    <c:v>6.2958719696612464</c:v>
                  </c:pt>
                  <c:pt idx="5">
                    <c:v>2.8511444665494521</c:v>
                  </c:pt>
                  <c:pt idx="6">
                    <c:v>4.117314042238041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'15-07-2022'!$D$4:$J$4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'15-07-2022'!$D$8:$J$8</c:f>
              <c:numCache>
                <c:formatCode>0.0000</c:formatCode>
                <c:ptCount val="7"/>
                <c:pt idx="0">
                  <c:v>81.755160882902928</c:v>
                </c:pt>
                <c:pt idx="1">
                  <c:v>96.794595432705179</c:v>
                </c:pt>
                <c:pt idx="2">
                  <c:v>58.913846282093907</c:v>
                </c:pt>
                <c:pt idx="3">
                  <c:v>95.125116865495144</c:v>
                </c:pt>
                <c:pt idx="4">
                  <c:v>100.53799272369243</c:v>
                </c:pt>
                <c:pt idx="5">
                  <c:v>79.67184068090468</c:v>
                </c:pt>
                <c:pt idx="6">
                  <c:v>73.238460150003988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E-4581-88B1-2862B229A6CD}"/>
            </c:ext>
          </c:extLst>
        </c:ser>
        <c:ser>
          <c:idx val="1"/>
          <c:order val="1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'15-07-2022'!$Q$31:$W$31</c:f>
                <c:numCache>
                  <c:formatCode>General</c:formatCode>
                  <c:ptCount val="7"/>
                  <c:pt idx="0">
                    <c:v>2.2968496791491186</c:v>
                  </c:pt>
                  <c:pt idx="1">
                    <c:v>11.361627263150194</c:v>
                  </c:pt>
                  <c:pt idx="2">
                    <c:v>1.2809387512305654</c:v>
                  </c:pt>
                  <c:pt idx="3">
                    <c:v>5.3192440336127769</c:v>
                  </c:pt>
                  <c:pt idx="4">
                    <c:v>1.8954908045820988</c:v>
                  </c:pt>
                  <c:pt idx="5">
                    <c:v>6.1190359524017222</c:v>
                  </c:pt>
                  <c:pt idx="6">
                    <c:v>4.1489950435455807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'15-07-2022'!$D$4:$J$4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'15-07-2022'!$Q$29:$W$29</c:f>
              <c:numCache>
                <c:formatCode>0.000</c:formatCode>
                <c:ptCount val="7"/>
                <c:pt idx="0">
                  <c:v>64.712353734287277</c:v>
                </c:pt>
                <c:pt idx="1">
                  <c:v>102.33444590664395</c:v>
                </c:pt>
                <c:pt idx="2">
                  <c:v>67.642174177626416</c:v>
                </c:pt>
                <c:pt idx="3">
                  <c:v>81.054445221406823</c:v>
                </c:pt>
                <c:pt idx="4">
                  <c:v>65.831614572746616</c:v>
                </c:pt>
                <c:pt idx="5" formatCode="0.0000">
                  <c:v>87.200964339389671</c:v>
                </c:pt>
                <c:pt idx="6" formatCode="0.0000">
                  <c:v>77.226405194253104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E-4581-88B1-2862B229A6CD}"/>
            </c:ext>
          </c:extLst>
        </c:ser>
        <c:ser>
          <c:idx val="3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'15-07-2022'!$Q$21:$W$21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'15-07-2022'!$Q$21:$W$21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'15-07-2022'!$Q$19:$W$19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E-4581-88B1-2862B229A6CD}"/>
            </c:ext>
          </c:extLst>
        </c:ser>
        <c:ser>
          <c:idx val="2"/>
          <c:order val="3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'15-07-2022'!$Q$10:$W$10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'15-07-2022'!$Q$10:$W$10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'15-07-2022'!$Q$8:$W$8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E-4581-88B1-2862B229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10357800542"/>
          <c:h val="0.11877249452269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51161548904635E-2"/>
          <c:y val="9.5645082103917978E-2"/>
          <c:w val="0.86807296296296299"/>
          <c:h val="0.72556194380924477"/>
        </c:manualLayout>
      </c:layout>
      <c:barChart>
        <c:barDir val="col"/>
        <c:grouping val="clustered"/>
        <c:varyColors val="0"/>
        <c:ser>
          <c:idx val="0"/>
          <c:order val="1"/>
          <c:tx>
            <c:v>A549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[1]MTT!$B$56:$AW$56</c15:sqref>
                    </c15:fullRef>
                  </c:ext>
                </c:extLst>
                <c:f>[1]MTT!$AD$56:$AG$56</c:f>
                <c:numCache>
                  <c:formatCode>General</c:formatCode>
                  <c:ptCount val="4"/>
                  <c:pt idx="0">
                    <c:v>5.8501150097253554</c:v>
                  </c:pt>
                  <c:pt idx="1">
                    <c:v>7.073527381707863</c:v>
                  </c:pt>
                  <c:pt idx="2">
                    <c:v>1.766927785514681</c:v>
                  </c:pt>
                  <c:pt idx="3">
                    <c:v>1.2006566849898712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[1]MTT!$B$56:$AW$56</c15:sqref>
                    </c15:fullRef>
                  </c:ext>
                </c:extLst>
                <c:f>[1]MTT!$AD$56:$AG$56</c:f>
                <c:numCache>
                  <c:formatCode>General</c:formatCode>
                  <c:ptCount val="4"/>
                  <c:pt idx="0">
                    <c:v>5.8501150097253554</c:v>
                  </c:pt>
                  <c:pt idx="1">
                    <c:v>7.073527381707863</c:v>
                  </c:pt>
                  <c:pt idx="2">
                    <c:v>1.766927785514681</c:v>
                  </c:pt>
                  <c:pt idx="3">
                    <c:v>1.2006566849898712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[1]MTT!$B$3:$AW$4</c15:sqref>
                  </c15:fullRef>
                </c:ext>
              </c:extLst>
              <c:f>[1]MTT!$AD$3:$AW$4</c:f>
              <c:multiLvlStrCache>
                <c:ptCount val="4"/>
                <c:lvl>
                  <c:pt idx="0">
                    <c:v>0.1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1</c:v>
                  </c:pt>
                </c:lvl>
                <c:lvl>
                  <c:pt idx="0">
                    <c:v>MPLBGIF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[1]MTT!$B$54:$AW$54</c15:sqref>
                  </c15:fullRef>
                </c:ext>
              </c:extLst>
              <c:f>[1]MTT!$AD$54:$AG$54</c:f>
              <c:numCache>
                <c:formatCode>General</c:formatCode>
                <c:ptCount val="4"/>
                <c:pt idx="0">
                  <c:v>84.249457886819826</c:v>
                </c:pt>
                <c:pt idx="1">
                  <c:v>62.820202177176988</c:v>
                </c:pt>
                <c:pt idx="2">
                  <c:v>63.478676622511976</c:v>
                </c:pt>
                <c:pt idx="3">
                  <c:v>43.133637100187514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4883-828D-DFBD5367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099904"/>
        <c:axId val="422091376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v>A549 3h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[1]MTT!$B$28:$AW$28</c15:sqref>
                          </c15:fullRef>
                          <c15:formulaRef>
                            <c15:sqref>[1]MTT!$AD$28:$AG$28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3.8145665477408603</c:v>
                        </c:pt>
                        <c:pt idx="1">
                          <c:v>17.112145830166565</c:v>
                        </c:pt>
                        <c:pt idx="2">
                          <c:v>1.991883312599714</c:v>
                        </c:pt>
                        <c:pt idx="3">
                          <c:v>2.1949949770472341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[1]MTT!$B$28:$AW$28</c15:sqref>
                          </c15:fullRef>
                          <c15:formulaRef>
                            <c15:sqref>[1]MTT!$AD$28:$AG$28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3.8145665477408603</c:v>
                        </c:pt>
                        <c:pt idx="1">
                          <c:v>17.112145830166565</c:v>
                        </c:pt>
                        <c:pt idx="2">
                          <c:v>1.991883312599714</c:v>
                        </c:pt>
                        <c:pt idx="3">
                          <c:v>2.1949949770472341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[1]MTT!$B$3:$AW$4</c15:sqref>
                        </c15:fullRef>
                        <c15:formulaRef>
                          <c15:sqref>[1]MTT!$AD$3:$AW$4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0.1</c:v>
                        </c:pt>
                        <c:pt idx="1">
                          <c:v>0.25</c:v>
                        </c:pt>
                        <c:pt idx="2">
                          <c:v>0.5</c:v>
                        </c:pt>
                        <c:pt idx="3">
                          <c:v>1</c:v>
                        </c:pt>
                      </c:lvl>
                      <c:lvl>
                        <c:pt idx="0">
                          <c:v>MPLBGIF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[1]MTT!$B$26:$AW$26</c15:sqref>
                        </c15:fullRef>
                        <c15:formulaRef>
                          <c15:sqref>[1]MTT!$AD$26:$AG$26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93.768370073647745</c:v>
                      </c:pt>
                      <c:pt idx="1">
                        <c:v>58.619001844180296</c:v>
                      </c:pt>
                      <c:pt idx="2">
                        <c:v>79.836563030059622</c:v>
                      </c:pt>
                      <c:pt idx="3">
                        <c:v>71.086969057627201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7A-4883-828D-DFBD5367EFD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A549 48h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[1]MTT!$B$84:$AW$84</c15:sqref>
                          </c15:fullRef>
                          <c15:formulaRef>
                            <c15:sqref>[1]MTT!$AD$84:$AG$84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6.2766859893182483</c:v>
                        </c:pt>
                        <c:pt idx="1">
                          <c:v>12.723706725956992</c:v>
                        </c:pt>
                        <c:pt idx="2">
                          <c:v>8.3148156037842167</c:v>
                        </c:pt>
                        <c:pt idx="3">
                          <c:v>2.9920843999685474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[1]MTT!$B$84:$AW$84</c15:sqref>
                          </c15:fullRef>
                          <c15:formulaRef>
                            <c15:sqref>[1]MTT!$AD$84:$AG$84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6.2766859893182483</c:v>
                        </c:pt>
                        <c:pt idx="1">
                          <c:v>12.723706725956992</c:v>
                        </c:pt>
                        <c:pt idx="2">
                          <c:v>8.3148156037842167</c:v>
                        </c:pt>
                        <c:pt idx="3">
                          <c:v>2.9920843999685474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[1]MTT!$B$3:$AW$4</c15:sqref>
                        </c15:fullRef>
                        <c15:formulaRef>
                          <c15:sqref>[1]MTT!$AD$3:$AW$4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0.1</c:v>
                        </c:pt>
                        <c:pt idx="1">
                          <c:v>0.25</c:v>
                        </c:pt>
                        <c:pt idx="2">
                          <c:v>0.5</c:v>
                        </c:pt>
                        <c:pt idx="3">
                          <c:v>1</c:v>
                        </c:pt>
                      </c:lvl>
                      <c:lvl>
                        <c:pt idx="0">
                          <c:v>MPLBGIF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[1]MTT!$B$82:$AW$82</c15:sqref>
                        </c15:fullRef>
                        <c15:formulaRef>
                          <c15:sqref>[1]MTT!$AD$82:$AG$82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80.481039526915367</c:v>
                      </c:pt>
                      <c:pt idx="1">
                        <c:v>58.992533015671277</c:v>
                      </c:pt>
                      <c:pt idx="2">
                        <c:v>65.892969677580837</c:v>
                      </c:pt>
                      <c:pt idx="3">
                        <c:v>41.507145123557798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7A-4883-828D-DFBD5367EFDD}"/>
                  </c:ext>
                </c:extLst>
              </c15:ser>
            </c15:filteredBarSeries>
          </c:ext>
        </c:extLst>
      </c:barChart>
      <c:catAx>
        <c:axId val="422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2091376"/>
        <c:crosses val="autoZero"/>
        <c:auto val="1"/>
        <c:lblAlgn val="ctr"/>
        <c:lblOffset val="100"/>
        <c:noMultiLvlLbl val="0"/>
      </c:catAx>
      <c:valAx>
        <c:axId val="422091376"/>
        <c:scaling>
          <c:orientation val="minMax"/>
          <c:max val="14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20999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172339513913471"/>
          <c:y val="1.58927203832273E-2"/>
          <c:w val="0.1889157748633411"/>
          <c:h val="9.314990380941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'21-07-2022'!$D$10:$J$10</c:f>
                <c:numCache>
                  <c:formatCode>General</c:formatCode>
                  <c:ptCount val="7"/>
                  <c:pt idx="0">
                    <c:v>8.5586390348011907</c:v>
                  </c:pt>
                  <c:pt idx="1">
                    <c:v>5.4210358922048565</c:v>
                  </c:pt>
                  <c:pt idx="2">
                    <c:v>17.051874507856418</c:v>
                  </c:pt>
                  <c:pt idx="3">
                    <c:v>12.893123782926457</c:v>
                  </c:pt>
                  <c:pt idx="4">
                    <c:v>10.622590705789227</c:v>
                  </c:pt>
                  <c:pt idx="5">
                    <c:v>9.6711364624479099</c:v>
                  </c:pt>
                  <c:pt idx="6">
                    <c:v>4.6938179567686893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'21-07-2022'!$D$8:$J$8</c:f>
              <c:numCache>
                <c:formatCode>0.0000</c:formatCode>
                <c:ptCount val="7"/>
                <c:pt idx="0">
                  <c:v>76.112358430971241</c:v>
                </c:pt>
                <c:pt idx="1">
                  <c:v>78.659308767866378</c:v>
                </c:pt>
                <c:pt idx="2">
                  <c:v>105.60883087995228</c:v>
                </c:pt>
                <c:pt idx="3">
                  <c:v>110.4437083785234</c:v>
                </c:pt>
                <c:pt idx="4">
                  <c:v>109.10548109205313</c:v>
                </c:pt>
                <c:pt idx="5">
                  <c:v>108.2667834036862</c:v>
                </c:pt>
                <c:pt idx="6">
                  <c:v>77.721934708991668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C-4A1F-9176-A5A6DA82AA66}"/>
            </c:ext>
          </c:extLst>
        </c:ser>
        <c:ser>
          <c:idx val="1"/>
          <c:order val="1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'21-07-2022'!$Q$31:$W$31</c:f>
                <c:numCache>
                  <c:formatCode>General</c:formatCode>
                  <c:ptCount val="7"/>
                  <c:pt idx="0">
                    <c:v>7.7858658810098538</c:v>
                  </c:pt>
                  <c:pt idx="1">
                    <c:v>8.6915856378360985</c:v>
                  </c:pt>
                  <c:pt idx="2">
                    <c:v>6.3166767922451816</c:v>
                  </c:pt>
                  <c:pt idx="3">
                    <c:v>7.454155084017505</c:v>
                  </c:pt>
                  <c:pt idx="4">
                    <c:v>7.4114480104380576</c:v>
                  </c:pt>
                  <c:pt idx="5">
                    <c:v>2.9905456567303164</c:v>
                  </c:pt>
                  <c:pt idx="6">
                    <c:v>6.9000398941250749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'21-07-2022'!$Q$29:$W$29</c:f>
              <c:numCache>
                <c:formatCode>0.000</c:formatCode>
                <c:ptCount val="7"/>
                <c:pt idx="0">
                  <c:v>55.952639013343635</c:v>
                </c:pt>
                <c:pt idx="1">
                  <c:v>44.870645776068216</c:v>
                </c:pt>
                <c:pt idx="2">
                  <c:v>85.849958257301566</c:v>
                </c:pt>
                <c:pt idx="3">
                  <c:v>84.73991157738449</c:v>
                </c:pt>
                <c:pt idx="4">
                  <c:v>80.675895208501913</c:v>
                </c:pt>
                <c:pt idx="5" formatCode="0.0000">
                  <c:v>70.839625444282476</c:v>
                </c:pt>
                <c:pt idx="6" formatCode="0.0000">
                  <c:v>59.295119572554249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C-4A1F-9176-A5A6DA82AA66}"/>
            </c:ext>
          </c:extLst>
        </c:ser>
        <c:ser>
          <c:idx val="3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'21-07-2022'!$Q$21:$W$21</c:f>
                <c:numCache>
                  <c:formatCode>General</c:formatCode>
                  <c:ptCount val="7"/>
                  <c:pt idx="0">
                    <c:v>1.7633136097969293</c:v>
                  </c:pt>
                  <c:pt idx="1">
                    <c:v>12.510366916971758</c:v>
                  </c:pt>
                  <c:pt idx="2">
                    <c:v>4.1037360953813158</c:v>
                  </c:pt>
                  <c:pt idx="3">
                    <c:v>8.4661995573091318</c:v>
                  </c:pt>
                  <c:pt idx="4">
                    <c:v>6.3197935449514722</c:v>
                  </c:pt>
                  <c:pt idx="5">
                    <c:v>3.8974198765125254</c:v>
                  </c:pt>
                  <c:pt idx="6">
                    <c:v>4.7750424945405125</c:v>
                  </c:pt>
                </c:numCache>
              </c:numRef>
            </c:plus>
            <c:minus>
              <c:numRef>
                <c:f>'21-07-2022'!$Q$21:$W$21</c:f>
                <c:numCache>
                  <c:formatCode>General</c:formatCode>
                  <c:ptCount val="7"/>
                  <c:pt idx="0">
                    <c:v>1.7633136097969293</c:v>
                  </c:pt>
                  <c:pt idx="1">
                    <c:v>12.510366916971758</c:v>
                  </c:pt>
                  <c:pt idx="2">
                    <c:v>4.1037360953813158</c:v>
                  </c:pt>
                  <c:pt idx="3">
                    <c:v>8.4661995573091318</c:v>
                  </c:pt>
                  <c:pt idx="4">
                    <c:v>6.3197935449514722</c:v>
                  </c:pt>
                  <c:pt idx="5">
                    <c:v>3.8974198765125254</c:v>
                  </c:pt>
                  <c:pt idx="6">
                    <c:v>4.7750424945405125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'21-07-2022'!$Q$19:$W$19</c:f>
              <c:numCache>
                <c:formatCode>0.000</c:formatCode>
                <c:ptCount val="7"/>
                <c:pt idx="0">
                  <c:v>99.07383949535847</c:v>
                </c:pt>
                <c:pt idx="1">
                  <c:v>98.925994160822015</c:v>
                </c:pt>
                <c:pt idx="2">
                  <c:v>94.125578348572319</c:v>
                </c:pt>
                <c:pt idx="3">
                  <c:v>129.48517514406066</c:v>
                </c:pt>
                <c:pt idx="4">
                  <c:v>108.52683096878474</c:v>
                </c:pt>
                <c:pt idx="5" formatCode="0.0000">
                  <c:v>105.41351456613307</c:v>
                </c:pt>
                <c:pt idx="6" formatCode="0.0000">
                  <c:v>87.664145018636432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C-4A1F-9176-A5A6DA82AA66}"/>
            </c:ext>
          </c:extLst>
        </c:ser>
        <c:ser>
          <c:idx val="2"/>
          <c:order val="3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'21-07-2022'!$Q$10:$W$10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'21-07-2022'!$Q$10:$W$10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'21-07-2022'!$Q$8:$W$8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C-4A1F-9176-A5A6DA82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10357800542"/>
          <c:h val="0.11877249452269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'28-07-2022'!$D$10:$J$10</c:f>
                <c:numCache>
                  <c:formatCode>General</c:formatCode>
                  <c:ptCount val="7"/>
                  <c:pt idx="0">
                    <c:v>6.0343238250671432</c:v>
                  </c:pt>
                  <c:pt idx="1">
                    <c:v>15.610268981870796</c:v>
                  </c:pt>
                  <c:pt idx="2">
                    <c:v>7.6502877820033062</c:v>
                  </c:pt>
                  <c:pt idx="3">
                    <c:v>7.9434578351549661</c:v>
                  </c:pt>
                  <c:pt idx="4">
                    <c:v>15.082550583159822</c:v>
                  </c:pt>
                  <c:pt idx="5">
                    <c:v>14.023337113409911</c:v>
                  </c:pt>
                  <c:pt idx="6">
                    <c:v>7.844746504723501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'28-07-2022'!$D$4:$J$4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'28-07-2022'!$D$8:$J$8</c:f>
              <c:numCache>
                <c:formatCode>0.0000</c:formatCode>
                <c:ptCount val="7"/>
                <c:pt idx="0">
                  <c:v>82.328629248373886</c:v>
                </c:pt>
                <c:pt idx="1">
                  <c:v>80.21092558003825</c:v>
                </c:pt>
                <c:pt idx="2">
                  <c:v>93.845184764140981</c:v>
                </c:pt>
                <c:pt idx="3">
                  <c:v>88.293607269380644</c:v>
                </c:pt>
                <c:pt idx="4">
                  <c:v>100.09702947434978</c:v>
                </c:pt>
                <c:pt idx="5">
                  <c:v>59.607675078189537</c:v>
                </c:pt>
                <c:pt idx="6">
                  <c:v>59.818608390110789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0-40F3-B2EF-A3C5B96946AE}"/>
            </c:ext>
          </c:extLst>
        </c:ser>
        <c:ser>
          <c:idx val="1"/>
          <c:order val="1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'28-07-2022'!$Q$31:$W$31</c:f>
                <c:numCache>
                  <c:formatCode>General</c:formatCode>
                  <c:ptCount val="7"/>
                  <c:pt idx="0">
                    <c:v>8.0490259406712816</c:v>
                  </c:pt>
                  <c:pt idx="1">
                    <c:v>8.6746429291460814</c:v>
                  </c:pt>
                  <c:pt idx="2">
                    <c:v>2.2262911669319529</c:v>
                  </c:pt>
                  <c:pt idx="3">
                    <c:v>12.6429031407267</c:v>
                  </c:pt>
                  <c:pt idx="4">
                    <c:v>2.6246100012251881</c:v>
                  </c:pt>
                  <c:pt idx="5">
                    <c:v>7.7909104546100592</c:v>
                  </c:pt>
                  <c:pt idx="6">
                    <c:v>8.1321345145897244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'28-07-2022'!$D$4:$J$4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'28-07-2022'!$Q$29:$W$29</c:f>
              <c:numCache>
                <c:formatCode>0.000</c:formatCode>
                <c:ptCount val="7"/>
                <c:pt idx="0">
                  <c:v>74.271255332213755</c:v>
                </c:pt>
                <c:pt idx="1">
                  <c:v>64.973639606378399</c:v>
                </c:pt>
                <c:pt idx="2">
                  <c:v>81.518669871467239</c:v>
                </c:pt>
                <c:pt idx="3">
                  <c:v>73.435980638824347</c:v>
                </c:pt>
                <c:pt idx="4">
                  <c:v>53.431766259695024</c:v>
                </c:pt>
                <c:pt idx="5" formatCode="0.0000">
                  <c:v>43.425442365150076</c:v>
                </c:pt>
                <c:pt idx="6" formatCode="0.0000">
                  <c:v>76.414256715997666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0-40F3-B2EF-A3C5B96946AE}"/>
            </c:ext>
          </c:extLst>
        </c:ser>
        <c:ser>
          <c:idx val="3"/>
          <c:order val="2"/>
          <c:tx>
            <c:v>3BV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'28-07-2022'!$Q$21:$W$21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'28-07-2022'!$Q$21:$W$21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'28-07-2022'!$Q$19:$W$19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0-40F3-B2EF-A3C5B96946AE}"/>
            </c:ext>
          </c:extLst>
        </c:ser>
        <c:ser>
          <c:idx val="2"/>
          <c:order val="3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'28-07-2022'!$Q$10:$W$10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'28-07-2022'!$Q$10:$W$10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'28-07-2022'!$Q$8:$W$8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0-40F3-B2EF-A3C5B969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10357800542"/>
          <c:h val="0.11877249452269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Unloaded LBG 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'Up to 03-08'!$Q$31:$W$31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03-08'!$D$4:$J$4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03-08'!$Q$29:$W$29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9-4F73-B1D0-DF457FCF6FF6}"/>
            </c:ext>
          </c:extLst>
        </c:ser>
        <c:ser>
          <c:idx val="3"/>
          <c:order val="1"/>
          <c:tx>
            <c:v>LBG:BL 10:0.2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plus>
            <c:minus>
              <c:numRef>
                <c:f>'Up to 03-08'!$D$91:$J$91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03-08'!$D$89:$J$89</c:f>
              <c:numCache>
                <c:formatCode>0.0000</c:formatCode>
                <c:ptCount val="7"/>
                <c:pt idx="0">
                  <c:v>78.997864001927326</c:v>
                </c:pt>
                <c:pt idx="1">
                  <c:v>87.071825768544883</c:v>
                </c:pt>
                <c:pt idx="2">
                  <c:v>92.527481475936597</c:v>
                </c:pt>
                <c:pt idx="3">
                  <c:v>92.627971025877585</c:v>
                </c:pt>
                <c:pt idx="4">
                  <c:v>89.651273899184844</c:v>
                </c:pt>
                <c:pt idx="5">
                  <c:v>69.374220571038293</c:v>
                </c:pt>
                <c:pt idx="6">
                  <c:v>57.318319042400098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9-4F73-B1D0-DF457FCF6FF6}"/>
            </c:ext>
          </c:extLst>
        </c:ser>
        <c:ser>
          <c:idx val="2"/>
          <c:order val="2"/>
          <c:tx>
            <c:v>LBG:BL 10:0.7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'Up to 03-08'!$D$59:$J$59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9-4F73-B1D0-DF457FCF6FF6}"/>
            </c:ext>
          </c:extLst>
        </c:ser>
        <c:ser>
          <c:idx val="0"/>
          <c:order val="3"/>
          <c:tx>
            <c:v>LBG:BL 10:1.2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'Up to 03-08'!$D$31:$J$31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03-08'!$D$4:$J$4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03-08'!$D$29:$J$29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9-4F73-B1D0-DF457FCF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(µg/mL)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7610605801"/>
          <c:h val="0.203648485596104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Unloaded LBG 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'Up to 03-08'!$Q$31:$W$31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03-08'!$D$4:$J$4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03-08'!$Q$29:$W$29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B-4A86-8702-8DA9D75F4C92}"/>
            </c:ext>
          </c:extLst>
        </c:ser>
        <c:ser>
          <c:idx val="5"/>
          <c:order val="1"/>
          <c:tx>
            <c:v>LBG:BL 10:0.2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plus>
            <c:minus>
              <c:numRef>
                <c:f>'Up to 03-08'!$D$91:$J$91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03-08'!$D$89:$J$89</c:f>
              <c:numCache>
                <c:formatCode>0.0000</c:formatCode>
                <c:ptCount val="7"/>
                <c:pt idx="0">
                  <c:v>78.997864001927326</c:v>
                </c:pt>
                <c:pt idx="1">
                  <c:v>87.071825768544883</c:v>
                </c:pt>
                <c:pt idx="2">
                  <c:v>92.527481475936597</c:v>
                </c:pt>
                <c:pt idx="3">
                  <c:v>92.627971025877585</c:v>
                </c:pt>
                <c:pt idx="4">
                  <c:v>89.651273899184844</c:v>
                </c:pt>
                <c:pt idx="5">
                  <c:v>69.374220571038293</c:v>
                </c:pt>
                <c:pt idx="6">
                  <c:v>57.318319042400098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B-4A86-8702-8DA9D75F4C92}"/>
            </c:ext>
          </c:extLst>
        </c:ser>
        <c:ser>
          <c:idx val="6"/>
          <c:order val="2"/>
          <c:tx>
            <c:v>BL 0.2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03-08'!$Q$127:$W$127</c:f>
                <c:numCache>
                  <c:formatCode>General</c:formatCode>
                  <c:ptCount val="7"/>
                  <c:pt idx="0">
                    <c:v>4.0176816433608344</c:v>
                  </c:pt>
                  <c:pt idx="1">
                    <c:v>10.146729287195333</c:v>
                  </c:pt>
                  <c:pt idx="2">
                    <c:v>6.3394360580940283</c:v>
                  </c:pt>
                  <c:pt idx="3">
                    <c:v>6.1184910015228899</c:v>
                  </c:pt>
                  <c:pt idx="4">
                    <c:v>7.5415508506969511</c:v>
                  </c:pt>
                  <c:pt idx="5">
                    <c:v>6.2168137432841819</c:v>
                  </c:pt>
                  <c:pt idx="6">
                    <c:v>2.7477992501901123</c:v>
                  </c:pt>
                </c:numCache>
              </c:numRef>
            </c:plus>
            <c:minus>
              <c:numRef>
                <c:f>'Up to 03-08'!$Q$127:$W$127</c:f>
                <c:numCache>
                  <c:formatCode>General</c:formatCode>
                  <c:ptCount val="7"/>
                  <c:pt idx="0">
                    <c:v>4.0176816433608344</c:v>
                  </c:pt>
                  <c:pt idx="1">
                    <c:v>10.146729287195333</c:v>
                  </c:pt>
                  <c:pt idx="2">
                    <c:v>6.3394360580940283</c:v>
                  </c:pt>
                  <c:pt idx="3">
                    <c:v>6.1184910015228899</c:v>
                  </c:pt>
                  <c:pt idx="4">
                    <c:v>7.5415508506969511</c:v>
                  </c:pt>
                  <c:pt idx="5">
                    <c:v>6.2168137432841819</c:v>
                  </c:pt>
                  <c:pt idx="6">
                    <c:v>2.7477992501901123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03-08'!$Q$125:$W$125</c:f>
              <c:numCache>
                <c:formatCode>0.0000</c:formatCode>
                <c:ptCount val="7"/>
                <c:pt idx="0">
                  <c:v>71.250286846070296</c:v>
                </c:pt>
                <c:pt idx="1">
                  <c:v>79.36863266578932</c:v>
                </c:pt>
                <c:pt idx="2">
                  <c:v>84.083170002385117</c:v>
                </c:pt>
                <c:pt idx="3">
                  <c:v>80.76441824795765</c:v>
                </c:pt>
                <c:pt idx="4">
                  <c:v>68.755556987817343</c:v>
                </c:pt>
                <c:pt idx="5">
                  <c:v>68.951305089494539</c:v>
                </c:pt>
                <c:pt idx="6">
                  <c:v>69.273090646031122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B-4A86-8702-8DA9D75F4C92}"/>
            </c:ext>
          </c:extLst>
        </c:ser>
        <c:ser>
          <c:idx val="2"/>
          <c:order val="3"/>
          <c:tx>
            <c:v>LBG:BL 10:0.7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'Up to 03-08'!$D$59:$J$59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B-4A86-8702-8DA9D75F4C92}"/>
            </c:ext>
          </c:extLst>
        </c:ser>
        <c:ser>
          <c:idx val="4"/>
          <c:order val="4"/>
          <c:tx>
            <c:v>BL 0.7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03-08'!$Q$95:$W$95</c:f>
                <c:numCache>
                  <c:formatCode>General</c:formatCode>
                  <c:ptCount val="7"/>
                  <c:pt idx="0">
                    <c:v>5.2210356923978027</c:v>
                  </c:pt>
                  <c:pt idx="1">
                    <c:v>5.1683190169054249</c:v>
                  </c:pt>
                  <c:pt idx="2">
                    <c:v>4.5605040693587542</c:v>
                  </c:pt>
                  <c:pt idx="3">
                    <c:v>3.129060085971195</c:v>
                  </c:pt>
                  <c:pt idx="4">
                    <c:v>3.830903499847131</c:v>
                  </c:pt>
                  <c:pt idx="5">
                    <c:v>3.9405365941160024</c:v>
                  </c:pt>
                  <c:pt idx="6">
                    <c:v>4.5778354441350722</c:v>
                  </c:pt>
                </c:numCache>
              </c:numRef>
            </c:plus>
            <c:minus>
              <c:numRef>
                <c:f>'Up to 03-08'!$Q$95:$W$95</c:f>
                <c:numCache>
                  <c:formatCode>General</c:formatCode>
                  <c:ptCount val="7"/>
                  <c:pt idx="0">
                    <c:v>5.2210356923978027</c:v>
                  </c:pt>
                  <c:pt idx="1">
                    <c:v>5.1683190169054249</c:v>
                  </c:pt>
                  <c:pt idx="2">
                    <c:v>4.5605040693587542</c:v>
                  </c:pt>
                  <c:pt idx="3">
                    <c:v>3.129060085971195</c:v>
                  </c:pt>
                  <c:pt idx="4">
                    <c:v>3.830903499847131</c:v>
                  </c:pt>
                  <c:pt idx="5">
                    <c:v>3.9405365941160024</c:v>
                  </c:pt>
                  <c:pt idx="6">
                    <c:v>4.5778354441350722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03-08'!$Q$93:$W$93</c:f>
              <c:numCache>
                <c:formatCode>0.0000</c:formatCode>
                <c:ptCount val="7"/>
                <c:pt idx="0">
                  <c:v>64.899417033917842</c:v>
                </c:pt>
                <c:pt idx="1">
                  <c:v>67.133869729036519</c:v>
                </c:pt>
                <c:pt idx="2">
                  <c:v>62.144175156349526</c:v>
                </c:pt>
                <c:pt idx="3">
                  <c:v>62.177326551440217</c:v>
                </c:pt>
                <c:pt idx="4">
                  <c:v>62.271389098374968</c:v>
                </c:pt>
                <c:pt idx="5">
                  <c:v>57.217011448795574</c:v>
                </c:pt>
                <c:pt idx="6">
                  <c:v>39.633402808084249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B-4A86-8702-8DA9D75F4C92}"/>
            </c:ext>
          </c:extLst>
        </c:ser>
        <c:ser>
          <c:idx val="0"/>
          <c:order val="5"/>
          <c:tx>
            <c:v>LBG:BL 10:1.2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'Up to 03-08'!$D$31:$J$31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03-08'!$D$4:$J$4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03-08'!$D$29:$J$29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B-4A86-8702-8DA9D75F4C92}"/>
            </c:ext>
          </c:extLst>
        </c:ser>
        <c:ser>
          <c:idx val="3"/>
          <c:order val="6"/>
          <c:tx>
            <c:v>BL 1.2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03-08'!$Q$63:$W$63</c:f>
                <c:numCache>
                  <c:formatCode>General</c:formatCode>
                  <c:ptCount val="7"/>
                  <c:pt idx="0">
                    <c:v>3.9793003886729315</c:v>
                  </c:pt>
                  <c:pt idx="1">
                    <c:v>3.0158132825251016</c:v>
                  </c:pt>
                  <c:pt idx="2">
                    <c:v>3.0278958236687359</c:v>
                  </c:pt>
                  <c:pt idx="3">
                    <c:v>2.8576337566766719</c:v>
                  </c:pt>
                  <c:pt idx="4">
                    <c:v>3.6992607640618775</c:v>
                  </c:pt>
                  <c:pt idx="5">
                    <c:v>3.9043548055868054</c:v>
                  </c:pt>
                  <c:pt idx="6">
                    <c:v>3.599372302955878</c:v>
                  </c:pt>
                </c:numCache>
              </c:numRef>
            </c:plus>
            <c:minus>
              <c:numRef>
                <c:f>'Up to 03-08'!$Q$63:$W$63</c:f>
                <c:numCache>
                  <c:formatCode>General</c:formatCode>
                  <c:ptCount val="7"/>
                  <c:pt idx="0">
                    <c:v>3.9793003886729315</c:v>
                  </c:pt>
                  <c:pt idx="1">
                    <c:v>3.0158132825251016</c:v>
                  </c:pt>
                  <c:pt idx="2">
                    <c:v>3.0278958236687359</c:v>
                  </c:pt>
                  <c:pt idx="3">
                    <c:v>2.8576337566766719</c:v>
                  </c:pt>
                  <c:pt idx="4">
                    <c:v>3.6992607640618775</c:v>
                  </c:pt>
                  <c:pt idx="5">
                    <c:v>3.9043548055868054</c:v>
                  </c:pt>
                  <c:pt idx="6">
                    <c:v>3.599372302955878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03-08'!$Q$61:$W$61</c:f>
              <c:numCache>
                <c:formatCode>0.0000</c:formatCode>
                <c:ptCount val="7"/>
                <c:pt idx="0">
                  <c:v>64.47897963889055</c:v>
                </c:pt>
                <c:pt idx="1">
                  <c:v>63.334793618776757</c:v>
                </c:pt>
                <c:pt idx="2">
                  <c:v>60.649242384566101</c:v>
                </c:pt>
                <c:pt idx="3">
                  <c:v>59.296140500728058</c:v>
                </c:pt>
                <c:pt idx="4">
                  <c:v>58.034765874501431</c:v>
                </c:pt>
                <c:pt idx="5">
                  <c:v>54.146008385640961</c:v>
                </c:pt>
                <c:pt idx="6">
                  <c:v>39.511258609670811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B-4A86-8702-8DA9D75F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</a:t>
                </a:r>
                <a:r>
                  <a:rPr lang="en-US" sz="1400" b="0" i="0" u="none" strike="noStrike" baseline="0">
                    <a:effectLst/>
                  </a:rPr>
                  <a:t>(µg/mL)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41802263168083337"/>
              <c:y val="0.932411263575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2501745185341615"/>
          <c:y val="1.6651383974614541E-2"/>
          <c:w val="0.23772670299780801"/>
          <c:h val="0.15791359580641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71535119481036E-2"/>
          <c:y val="2.9199228053289859E-2"/>
          <c:w val="0.72769200224236197"/>
          <c:h val="0.84045020403553317"/>
        </c:manualLayout>
      </c:layout>
      <c:barChart>
        <c:barDir val="col"/>
        <c:grouping val="clustered"/>
        <c:varyColors val="0"/>
        <c:ser>
          <c:idx val="1"/>
          <c:order val="0"/>
          <c:tx>
            <c:v>Unloaded LBG MP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30-06'!$Q$31:$W$31</c15:sqref>
                    </c15:fullRef>
                  </c:ext>
                </c:extLst>
                <c:f>'Up to 30-06'!$Q$31:$T$31</c:f>
                <c:numCache>
                  <c:formatCode>General</c:formatCode>
                  <c:ptCount val="4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30-06'!$Q$31:$W$31</c15:sqref>
                    </c15:fullRef>
                  </c:ext>
                </c:extLst>
                <c:f>'Up to 30-06'!$Q$31:$T$31</c:f>
                <c:numCache>
                  <c:formatCode>General</c:formatCode>
                  <c:ptCount val="4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'Up to 30-06'!$D$4:$J$4</c15:sqref>
                  </c15:fullRef>
                </c:ext>
              </c:extLst>
              <c:f>'Up to 30-06'!$D$4:$G$4</c:f>
              <c:numCache>
                <c:formatCode>General</c:formatCode>
                <c:ptCount val="4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30-06'!$Q$29:$W$29</c15:sqref>
                  </c15:fullRef>
                </c:ext>
              </c:extLst>
              <c:f>'Up to 30-06'!$Q$29:$T$29</c:f>
              <c:numCache>
                <c:formatCode>0.0000</c:formatCode>
                <c:ptCount val="4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B-449A-98A8-5A5747958F83}"/>
            </c:ext>
          </c:extLst>
        </c:ser>
        <c:ser>
          <c:idx val="3"/>
          <c:order val="1"/>
          <c:tx>
            <c:v>LBG:BL 10:0.2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30-06'!$D$91:$J$91</c15:sqref>
                    </c15:fullRef>
                  </c:ext>
                </c:extLst>
                <c:f>'Up to 30-06'!$D$91:$G$91</c:f>
                <c:numCache>
                  <c:formatCode>General</c:formatCode>
                  <c:ptCount val="4"/>
                  <c:pt idx="0">
                    <c:v>0.40615647975625735</c:v>
                  </c:pt>
                  <c:pt idx="1">
                    <c:v>2.706161860117092</c:v>
                  </c:pt>
                  <c:pt idx="2">
                    <c:v>5.7682680209871497</c:v>
                  </c:pt>
                  <c:pt idx="3">
                    <c:v>4.8089208156112671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30-06'!$D$91:$J$91</c15:sqref>
                    </c15:fullRef>
                  </c:ext>
                </c:extLst>
                <c:f>'Up to 30-06'!$D$91:$G$91</c:f>
                <c:numCache>
                  <c:formatCode>General</c:formatCode>
                  <c:ptCount val="4"/>
                  <c:pt idx="0">
                    <c:v>0.40615647975625735</c:v>
                  </c:pt>
                  <c:pt idx="1">
                    <c:v>2.706161860117092</c:v>
                  </c:pt>
                  <c:pt idx="2">
                    <c:v>5.7682680209871497</c:v>
                  </c:pt>
                  <c:pt idx="3">
                    <c:v>4.8089208156112671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31.25</c:v>
              </c:pt>
              <c:pt idx="1">
                <c:v>62.5</c:v>
              </c:pt>
              <c:pt idx="2">
                <c:v>125</c:v>
              </c:pt>
              <c:pt idx="3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30-06'!$D$89:$J$89</c15:sqref>
                  </c15:fullRef>
                </c:ext>
              </c:extLst>
              <c:f>'Up to 30-06'!$D$89:$G$89</c:f>
              <c:numCache>
                <c:formatCode>0.0000</c:formatCode>
                <c:ptCount val="4"/>
                <c:pt idx="0">
                  <c:v>83.681268161625695</c:v>
                </c:pt>
                <c:pt idx="1">
                  <c:v>86.998033111456806</c:v>
                </c:pt>
                <c:pt idx="2">
                  <c:v>92.645043030403599</c:v>
                </c:pt>
                <c:pt idx="3">
                  <c:v>80.385594257588366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B-449A-98A8-5A5747958F83}"/>
            </c:ext>
          </c:extLst>
        </c:ser>
        <c:ser>
          <c:idx val="2"/>
          <c:order val="2"/>
          <c:tx>
            <c:v>LBG:BL 10:0.7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30-06'!$D$59:$J$59</c15:sqref>
                    </c15:fullRef>
                  </c:ext>
                </c:extLst>
                <c:f>'Up to 30-06'!$D$59:$G$59</c:f>
                <c:numCache>
                  <c:formatCode>General</c:formatCode>
                  <c:ptCount val="4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30-06'!$D$59:$J$59</c15:sqref>
                    </c15:fullRef>
                  </c:ext>
                </c:extLst>
                <c:f>'Up to 30-06'!$D$59:$G$59</c:f>
                <c:numCache>
                  <c:formatCode>General</c:formatCode>
                  <c:ptCount val="4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31.25</c:v>
              </c:pt>
              <c:pt idx="1">
                <c:v>62.5</c:v>
              </c:pt>
              <c:pt idx="2">
                <c:v>125</c:v>
              </c:pt>
              <c:pt idx="3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30-06'!$D$57:$J$57</c15:sqref>
                  </c15:fullRef>
                </c:ext>
              </c:extLst>
              <c:f>'Up to 30-06'!$D$57:$G$57</c:f>
              <c:numCache>
                <c:formatCode>0.0000</c:formatCode>
                <c:ptCount val="4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B-449A-98A8-5A5747958F83}"/>
            </c:ext>
          </c:extLst>
        </c:ser>
        <c:ser>
          <c:idx val="0"/>
          <c:order val="3"/>
          <c:tx>
            <c:v>LBG:BL 10:1.2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30-06'!$D$31:$J$31</c15:sqref>
                    </c15:fullRef>
                  </c:ext>
                </c:extLst>
                <c:f>'Up to 30-06'!$D$31:$G$31</c:f>
                <c:numCache>
                  <c:formatCode>General</c:formatCode>
                  <c:ptCount val="4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30-06'!$D$31:$J$31</c15:sqref>
                    </c15:fullRef>
                  </c:ext>
                </c:extLst>
                <c:f>'Up to 30-06'!$D$31:$G$31</c:f>
                <c:numCache>
                  <c:formatCode>General</c:formatCode>
                  <c:ptCount val="4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'Up to 30-06'!$D$4:$J$4</c15:sqref>
                  </c15:fullRef>
                </c:ext>
              </c:extLst>
              <c:f>'Up to 30-06'!$D$4:$G$4</c:f>
              <c:numCache>
                <c:formatCode>General</c:formatCode>
                <c:ptCount val="4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30-06'!$D$29:$J$29</c15:sqref>
                  </c15:fullRef>
                </c:ext>
              </c:extLst>
              <c:f>'Up to 30-06'!$D$29:$G$29</c:f>
              <c:numCache>
                <c:formatCode>0.0000</c:formatCode>
                <c:ptCount val="4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B-449A-98A8-5A574795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(µg/mL)</a:t>
                </a:r>
              </a:p>
            </c:rich>
          </c:tx>
          <c:layout>
            <c:manualLayout>
              <c:xMode val="edge"/>
              <c:yMode val="edge"/>
              <c:x val="0.36651343859976959"/>
              <c:y val="0.92743092009958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0895107290790758"/>
          <c:y val="0.3523524241189151"/>
          <c:w val="0.18557048887356539"/>
          <c:h val="0.194658246620277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'Up to 30-06'!$Q$31:$W$31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30-06'!$D$4:$J$4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30-06'!$Q$29:$W$29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76B-9F36-E18F3F6A9E3A}"/>
            </c:ext>
          </c:extLst>
        </c:ser>
        <c:ser>
          <c:idx val="5"/>
          <c:order val="1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30-06'!$D$91:$J$91</c:f>
                <c:numCache>
                  <c:formatCode>General</c:formatCode>
                  <c:ptCount val="7"/>
                  <c:pt idx="0">
                    <c:v>0.40615647975625735</c:v>
                  </c:pt>
                  <c:pt idx="1">
                    <c:v>2.706161860117092</c:v>
                  </c:pt>
                  <c:pt idx="2">
                    <c:v>5.7682680209871497</c:v>
                  </c:pt>
                  <c:pt idx="3">
                    <c:v>4.8089208156112671</c:v>
                  </c:pt>
                  <c:pt idx="4">
                    <c:v>6.2631732435013152</c:v>
                  </c:pt>
                  <c:pt idx="5">
                    <c:v>2.648794154556199</c:v>
                  </c:pt>
                  <c:pt idx="6">
                    <c:v>8.6581720879924848</c:v>
                  </c:pt>
                </c:numCache>
              </c:numRef>
            </c:plus>
            <c:minus>
              <c:numRef>
                <c:f>'Up to 30-06'!$D$91:$J$91</c:f>
                <c:numCache>
                  <c:formatCode>General</c:formatCode>
                  <c:ptCount val="7"/>
                  <c:pt idx="0">
                    <c:v>0.40615647975625735</c:v>
                  </c:pt>
                  <c:pt idx="1">
                    <c:v>2.706161860117092</c:v>
                  </c:pt>
                  <c:pt idx="2">
                    <c:v>5.7682680209871497</c:v>
                  </c:pt>
                  <c:pt idx="3">
                    <c:v>4.8089208156112671</c:v>
                  </c:pt>
                  <c:pt idx="4">
                    <c:v>6.2631732435013152</c:v>
                  </c:pt>
                  <c:pt idx="5">
                    <c:v>2.648794154556199</c:v>
                  </c:pt>
                  <c:pt idx="6">
                    <c:v>8.6581720879924848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30-06'!$D$89:$J$89</c:f>
              <c:numCache>
                <c:formatCode>0.0000</c:formatCode>
                <c:ptCount val="7"/>
                <c:pt idx="0">
                  <c:v>83.681268161625695</c:v>
                </c:pt>
                <c:pt idx="1">
                  <c:v>86.998033111456806</c:v>
                </c:pt>
                <c:pt idx="2">
                  <c:v>92.645043030403599</c:v>
                </c:pt>
                <c:pt idx="3">
                  <c:v>80.385594257588366</c:v>
                </c:pt>
                <c:pt idx="4">
                  <c:v>84.047093181155589</c:v>
                </c:pt>
                <c:pt idx="5">
                  <c:v>62.147553990086166</c:v>
                </c:pt>
                <c:pt idx="6">
                  <c:v>47.481313987884498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8-476B-9F36-E18F3F6A9E3A}"/>
            </c:ext>
          </c:extLst>
        </c:ser>
        <c:ser>
          <c:idx val="6"/>
          <c:order val="2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30-06'!$Q$135:$W$135</c:f>
                <c:numCache>
                  <c:formatCode>General</c:formatCode>
                  <c:ptCount val="7"/>
                  <c:pt idx="0">
                    <c:v>3.489482314453328</c:v>
                  </c:pt>
                  <c:pt idx="1">
                    <c:v>8.9389087531179801</c:v>
                  </c:pt>
                  <c:pt idx="2">
                    <c:v>7.4741092726573024</c:v>
                  </c:pt>
                  <c:pt idx="3">
                    <c:v>4.8053030814138706</c:v>
                  </c:pt>
                  <c:pt idx="4">
                    <c:v>6.973727102116853</c:v>
                  </c:pt>
                  <c:pt idx="5">
                    <c:v>5.0070437162301991</c:v>
                  </c:pt>
                  <c:pt idx="6">
                    <c:v>0.66117210924500702</c:v>
                  </c:pt>
                </c:numCache>
              </c:numRef>
            </c:plus>
            <c:minus>
              <c:numRef>
                <c:f>'Up to 30-06'!$Q$135:$W$135</c:f>
                <c:numCache>
                  <c:formatCode>General</c:formatCode>
                  <c:ptCount val="7"/>
                  <c:pt idx="0">
                    <c:v>3.489482314453328</c:v>
                  </c:pt>
                  <c:pt idx="1">
                    <c:v>8.9389087531179801</c:v>
                  </c:pt>
                  <c:pt idx="2">
                    <c:v>7.4741092726573024</c:v>
                  </c:pt>
                  <c:pt idx="3">
                    <c:v>4.8053030814138706</c:v>
                  </c:pt>
                  <c:pt idx="4">
                    <c:v>6.973727102116853</c:v>
                  </c:pt>
                  <c:pt idx="5">
                    <c:v>5.0070437162301991</c:v>
                  </c:pt>
                  <c:pt idx="6">
                    <c:v>0.66117210924500702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30-06'!$Q$133:$W$133</c:f>
              <c:numCache>
                <c:formatCode>0.0000</c:formatCode>
                <c:ptCount val="7"/>
                <c:pt idx="0">
                  <c:v>76.418144413118284</c:v>
                </c:pt>
                <c:pt idx="1">
                  <c:v>79.250972497413642</c:v>
                </c:pt>
                <c:pt idx="2">
                  <c:v>80.779383774772782</c:v>
                </c:pt>
                <c:pt idx="3">
                  <c:v>69.457843461431423</c:v>
                </c:pt>
                <c:pt idx="4">
                  <c:v>83.875227210793156</c:v>
                </c:pt>
                <c:pt idx="5">
                  <c:v>72.112205713583123</c:v>
                </c:pt>
                <c:pt idx="6">
                  <c:v>68.042198715927739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8-476B-9F36-E18F3F6A9E3A}"/>
            </c:ext>
          </c:extLst>
        </c:ser>
        <c:ser>
          <c:idx val="2"/>
          <c:order val="3"/>
          <c:tx>
            <c:v>LBG+3BV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'Up to 30-06'!$D$59:$J$59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30-06'!$D$57:$J$57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8-476B-9F36-E18F3F6A9E3A}"/>
            </c:ext>
          </c:extLst>
        </c:ser>
        <c:ser>
          <c:idx val="4"/>
          <c:order val="4"/>
          <c:tx>
            <c:v>3BV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30-06'!$Q$99:$W$99</c:f>
                <c:numCache>
                  <c:formatCode>General</c:formatCode>
                  <c:ptCount val="7"/>
                  <c:pt idx="0">
                    <c:v>3.6460053653614457</c:v>
                  </c:pt>
                  <c:pt idx="1">
                    <c:v>4.7920188453508423</c:v>
                  </c:pt>
                  <c:pt idx="2">
                    <c:v>4.1490852387186132</c:v>
                  </c:pt>
                  <c:pt idx="3">
                    <c:v>3.2921105743878605</c:v>
                  </c:pt>
                  <c:pt idx="4">
                    <c:v>2.7924286133750451</c:v>
                  </c:pt>
                  <c:pt idx="5">
                    <c:v>3.3002659484818802</c:v>
                  </c:pt>
                  <c:pt idx="6">
                    <c:v>4.5754469609113197</c:v>
                  </c:pt>
                </c:numCache>
              </c:numRef>
            </c:plus>
            <c:minus>
              <c:numRef>
                <c:f>'Up to 30-06'!$Q$99:$W$99</c:f>
                <c:numCache>
                  <c:formatCode>General</c:formatCode>
                  <c:ptCount val="7"/>
                  <c:pt idx="0">
                    <c:v>3.6460053653614457</c:v>
                  </c:pt>
                  <c:pt idx="1">
                    <c:v>4.7920188453508423</c:v>
                  </c:pt>
                  <c:pt idx="2">
                    <c:v>4.1490852387186132</c:v>
                  </c:pt>
                  <c:pt idx="3">
                    <c:v>3.2921105743878605</c:v>
                  </c:pt>
                  <c:pt idx="4">
                    <c:v>2.7924286133750451</c:v>
                  </c:pt>
                  <c:pt idx="5">
                    <c:v>3.3002659484818802</c:v>
                  </c:pt>
                  <c:pt idx="6">
                    <c:v>4.5754469609113197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30-06'!$Q$97:$W$97</c:f>
              <c:numCache>
                <c:formatCode>0.0000</c:formatCode>
                <c:ptCount val="7"/>
                <c:pt idx="0">
                  <c:v>68.810324101270837</c:v>
                </c:pt>
                <c:pt idx="1">
                  <c:v>69.592410212276192</c:v>
                </c:pt>
                <c:pt idx="2">
                  <c:v>64.447385932700755</c:v>
                </c:pt>
                <c:pt idx="3">
                  <c:v>62.369222854221931</c:v>
                </c:pt>
                <c:pt idx="4">
                  <c:v>59.504092616169842</c:v>
                </c:pt>
                <c:pt idx="5">
                  <c:v>54.824262224173552</c:v>
                </c:pt>
                <c:pt idx="6">
                  <c:v>38.178984040783035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8-476B-9F36-E18F3F6A9E3A}"/>
            </c:ext>
          </c:extLst>
        </c:ser>
        <c:ser>
          <c:idx val="0"/>
          <c:order val="5"/>
          <c:tx>
            <c:v>LBG+5BV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'Up to 30-06'!$D$31:$J$31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'Up to 30-06'!$D$4:$J$4</c:f>
              <c:numCache>
                <c:formatCode>General</c:formatCode>
                <c:ptCount val="7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'Up to 30-06'!$D$29:$J$29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08-476B-9F36-E18F3F6A9E3A}"/>
            </c:ext>
          </c:extLst>
        </c:ser>
        <c:ser>
          <c:idx val="3"/>
          <c:order val="6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30-06'!$Q$63:$W$63</c:f>
                <c:numCache>
                  <c:formatCode>General</c:formatCode>
                  <c:ptCount val="7"/>
                  <c:pt idx="0">
                    <c:v>4.0343729134801185</c:v>
                  </c:pt>
                  <c:pt idx="1">
                    <c:v>4.1246100036419779</c:v>
                  </c:pt>
                  <c:pt idx="2">
                    <c:v>3.9561639136688833</c:v>
                  </c:pt>
                  <c:pt idx="3">
                    <c:v>3.8827313588813159</c:v>
                  </c:pt>
                  <c:pt idx="4">
                    <c:v>4.9859556643703691</c:v>
                  </c:pt>
                  <c:pt idx="5">
                    <c:v>5.3432305084899747</c:v>
                  </c:pt>
                  <c:pt idx="6">
                    <c:v>4.7419449886747218</c:v>
                  </c:pt>
                </c:numCache>
              </c:numRef>
            </c:plus>
            <c:minus>
              <c:numRef>
                <c:f>'Up to 30-06'!$Q$63:$W$63</c:f>
                <c:numCache>
                  <c:formatCode>General</c:formatCode>
                  <c:ptCount val="7"/>
                  <c:pt idx="0">
                    <c:v>4.0343729134801185</c:v>
                  </c:pt>
                  <c:pt idx="1">
                    <c:v>4.1246100036419779</c:v>
                  </c:pt>
                  <c:pt idx="2">
                    <c:v>3.9561639136688833</c:v>
                  </c:pt>
                  <c:pt idx="3">
                    <c:v>3.8827313588813159</c:v>
                  </c:pt>
                  <c:pt idx="4">
                    <c:v>4.9859556643703691</c:v>
                  </c:pt>
                  <c:pt idx="5">
                    <c:v>5.3432305084899747</c:v>
                  </c:pt>
                  <c:pt idx="6">
                    <c:v>4.7419449886747218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30-06'!$Q$61:$W$61</c:f>
              <c:numCache>
                <c:formatCode>0.0000</c:formatCode>
                <c:ptCount val="7"/>
                <c:pt idx="0">
                  <c:v>67.153715205997614</c:v>
                </c:pt>
                <c:pt idx="1">
                  <c:v>63.482596385705747</c:v>
                </c:pt>
                <c:pt idx="2">
                  <c:v>59.743246303252555</c:v>
                </c:pt>
                <c:pt idx="3">
                  <c:v>58.941529176642135</c:v>
                </c:pt>
                <c:pt idx="4">
                  <c:v>57.382083107690434</c:v>
                </c:pt>
                <c:pt idx="5">
                  <c:v>54.277385345510559</c:v>
                </c:pt>
                <c:pt idx="6">
                  <c:v>38.529971141618446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08-476B-9F36-E18F3F6A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71238439"/>
          <c:h val="0.180144854733911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23-06'!$Q$31:$W$31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'Up to 23-06'!$Q$31:$W$31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'Up to 23-06'!$D$4:$J$4</c:f>
              <c:strCache>
                <c:ptCount val="7"/>
                <c:pt idx="0">
                  <c:v>31.25</c:v>
                </c:pt>
                <c:pt idx="1">
                  <c:v>62,5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'Up to 23-06'!$Q$29:$W$29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808-BD86-8050AFF56E29}"/>
            </c:ext>
          </c:extLst>
        </c:ser>
        <c:ser>
          <c:idx val="2"/>
          <c:order val="1"/>
          <c:tx>
            <c:v>LBG+3BV 24h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23-06'!$D$59:$J$59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'Up to 23-06'!$D$59:$J$59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 to 23-06'!$D$57:$J$57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6-4808-BD86-8050AFF56E29}"/>
            </c:ext>
          </c:extLst>
        </c:ser>
        <c:ser>
          <c:idx val="0"/>
          <c:order val="2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'Up to 23-06'!$D$31:$J$31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'Up to 23-06'!$D$31:$J$31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'Up to 23-06'!$D$4:$J$4</c:f>
              <c:strCache>
                <c:ptCount val="7"/>
                <c:pt idx="0">
                  <c:v>31.25</c:v>
                </c:pt>
                <c:pt idx="1">
                  <c:v>62,5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'Up to 23-06'!$D$29:$J$29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6-4808-BD86-8050AFF5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6233444"/>
          <c:h val="0.160444514545951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Unloaded LBG 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23-06'!$Q$31:$W$31</c15:sqref>
                    </c15:fullRef>
                  </c:ext>
                </c:extLst>
                <c:f>'Up to 23-06'!$Q$31:$T$31</c:f>
                <c:numCache>
                  <c:formatCode>General</c:formatCode>
                  <c:ptCount val="4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23-06'!$Q$31:$W$31</c15:sqref>
                    </c15:fullRef>
                  </c:ext>
                </c:extLst>
                <c:f>'Up to 23-06'!$Q$31:$T$31</c:f>
                <c:numCache>
                  <c:formatCode>General</c:formatCode>
                  <c:ptCount val="4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'Up to 23-06'!$D$4:$J$4</c15:sqref>
                  </c15:fullRef>
                </c:ext>
              </c:extLst>
              <c:f>'Up to 23-06'!$D$4:$G$4</c:f>
              <c:strCache>
                <c:ptCount val="4"/>
                <c:pt idx="0">
                  <c:v>31.25</c:v>
                </c:pt>
                <c:pt idx="1">
                  <c:v>62,5</c:v>
                </c:pt>
                <c:pt idx="2">
                  <c:v>125</c:v>
                </c:pt>
                <c:pt idx="3">
                  <c:v>250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23-06'!$Q$29:$W$29</c15:sqref>
                  </c15:fullRef>
                </c:ext>
              </c:extLst>
              <c:f>'Up to 23-06'!$Q$29:$T$29</c:f>
              <c:numCache>
                <c:formatCode>0.0000</c:formatCode>
                <c:ptCount val="4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C-4C66-B172-9AC8AB62BEFE}"/>
            </c:ext>
          </c:extLst>
        </c:ser>
        <c:ser>
          <c:idx val="2"/>
          <c:order val="1"/>
          <c:tx>
            <c:v>LBG.BL 10:0.7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23-06'!$D$59:$J$59</c15:sqref>
                    </c15:fullRef>
                  </c:ext>
                </c:extLst>
                <c:f>'Up to 23-06'!$D$59:$G$59</c:f>
                <c:numCache>
                  <c:formatCode>General</c:formatCode>
                  <c:ptCount val="4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23-06'!$D$59:$J$59</c15:sqref>
                    </c15:fullRef>
                  </c:ext>
                </c:extLst>
                <c:f>'Up to 23-06'!$D$59:$G$59</c:f>
                <c:numCache>
                  <c:formatCode>General</c:formatCode>
                  <c:ptCount val="4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31.25</c:v>
              </c:pt>
              <c:pt idx="1">
                <c:v>62,5</c:v>
              </c:pt>
              <c:pt idx="2">
                <c:v>125</c:v>
              </c:pt>
              <c:pt idx="3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23-06'!$D$57:$J$57</c15:sqref>
                  </c15:fullRef>
                </c:ext>
              </c:extLst>
              <c:f>'Up to 23-06'!$D$57:$G$57</c:f>
              <c:numCache>
                <c:formatCode>0.0000</c:formatCode>
                <c:ptCount val="4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C-4C66-B172-9AC8AB62BEFE}"/>
            </c:ext>
          </c:extLst>
        </c:ser>
        <c:ser>
          <c:idx val="0"/>
          <c:order val="3"/>
          <c:tx>
            <c:v>LBG.BL 10:1.2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'Up to 23-06'!$D$31:$J$31</c15:sqref>
                    </c15:fullRef>
                  </c:ext>
                </c:extLst>
                <c:f>'Up to 23-06'!$D$31:$G$31</c:f>
                <c:numCache>
                  <c:formatCode>General</c:formatCode>
                  <c:ptCount val="4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'Up to 23-06'!$D$31:$J$31</c15:sqref>
                    </c15:fullRef>
                  </c:ext>
                </c:extLst>
                <c:f>'Up to 23-06'!$D$31:$G$31</c:f>
                <c:numCache>
                  <c:formatCode>General</c:formatCode>
                  <c:ptCount val="4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'Up to 23-06'!$D$4:$J$4</c15:sqref>
                  </c15:fullRef>
                </c:ext>
              </c:extLst>
              <c:f>'Up to 23-06'!$D$4:$G$4</c:f>
              <c:strCache>
                <c:ptCount val="4"/>
                <c:pt idx="0">
                  <c:v>31.25</c:v>
                </c:pt>
                <c:pt idx="1">
                  <c:v>62,5</c:v>
                </c:pt>
                <c:pt idx="2">
                  <c:v>125</c:v>
                </c:pt>
                <c:pt idx="3">
                  <c:v>250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 to 23-06'!$D$29:$J$29</c15:sqref>
                  </c15:fullRef>
                </c:ext>
              </c:extLst>
              <c:f>'Up to 23-06'!$D$29:$G$29</c:f>
              <c:numCache>
                <c:formatCode>0.0000</c:formatCode>
                <c:ptCount val="4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C-4C66-B172-9AC8AB62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v>3BV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'Up to 23-06'!$Q$79:$W$79</c15:sqref>
                          </c15:fullRef>
                          <c15:formulaRef>
                            <c15:sqref>'Up to 23-06'!$Q$79:$T$79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5.5133480894680318</c:v>
                        </c:pt>
                        <c:pt idx="1">
                          <c:v>8.2668023762516825</c:v>
                        </c:pt>
                        <c:pt idx="2">
                          <c:v>7.0090867683814269</c:v>
                        </c:pt>
                        <c:pt idx="3">
                          <c:v>5.5572473000505092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'Up to 23-06'!$Q$79:$W$79</c15:sqref>
                          </c15:fullRef>
                          <c15:formulaRef>
                            <c15:sqref>'Up to 23-06'!$Q$79:$T$79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5.5133480894680318</c:v>
                        </c:pt>
                        <c:pt idx="1">
                          <c:v>8.2668023762516825</c:v>
                        </c:pt>
                        <c:pt idx="2">
                          <c:v>7.0090867683814269</c:v>
                        </c:pt>
                        <c:pt idx="3">
                          <c:v>5.5572473000505092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'Up to 23-06'!$Q$77:$W$77</c15:sqref>
                        </c15:fullRef>
                        <c15:formulaRef>
                          <c15:sqref>'Up to 23-06'!$Q$77:$T$77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66.632818852472042</c:v>
                      </c:pt>
                      <c:pt idx="1">
                        <c:v>69.06785691918185</c:v>
                      </c:pt>
                      <c:pt idx="2">
                        <c:v>65.569310089620089</c:v>
                      </c:pt>
                      <c:pt idx="3">
                        <c:v>63.272267301652498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7C-4C66-B172-9AC8AB62BEFE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5BV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'Up to 23-06'!$Q$55:$W$55</c15:sqref>
                          </c15:fullRef>
                          <c15:formulaRef>
                            <c15:sqref>'Up to 23-06'!$Q$55:$T$55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4.3316470603965538</c:v>
                        </c:pt>
                        <c:pt idx="1">
                          <c:v>4.3285500231113563</c:v>
                        </c:pt>
                        <c:pt idx="2">
                          <c:v>2.4656520021779991</c:v>
                        </c:pt>
                        <c:pt idx="3">
                          <c:v>3.7356727592850918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'Up to 23-06'!$Q$55:$W$55</c15:sqref>
                          </c15:fullRef>
                          <c15:formulaRef>
                            <c15:sqref>'Up to 23-06'!$Q$55:$T$55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4.3316470603965538</c:v>
                        </c:pt>
                        <c:pt idx="1">
                          <c:v>4.3285500231113563</c:v>
                        </c:pt>
                        <c:pt idx="2">
                          <c:v>2.4656520021779991</c:v>
                        </c:pt>
                        <c:pt idx="3">
                          <c:v>3.7356727592850918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'Up to 23-06'!$Q$53:$W$53</c15:sqref>
                        </c15:fullRef>
                        <c15:formulaRef>
                          <c15:sqref>'Up to 23-06'!$Q$53:$T$53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54.785205913992627</c:v>
                      </c:pt>
                      <c:pt idx="1">
                        <c:v>52.0171726113863</c:v>
                      </c:pt>
                      <c:pt idx="2">
                        <c:v>50.177646846791077</c:v>
                      </c:pt>
                      <c:pt idx="3">
                        <c:v>48.689417426033664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7C-4C66-B172-9AC8AB62BEFE}"/>
                  </c:ext>
                </c:extLst>
              </c15:ser>
            </c15:filteredBarSeries>
          </c:ext>
        </c:extLst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Concentration (µg/mL)</a:t>
                </a:r>
              </a:p>
            </c:rich>
          </c:tx>
          <c:layout>
            <c:manualLayout>
              <c:xMode val="edge"/>
              <c:yMode val="edge"/>
              <c:x val="0.41546134958836262"/>
              <c:y val="0.9075544161099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layout>
            <c:manualLayout>
              <c:xMode val="edge"/>
              <c:yMode val="edge"/>
              <c:x val="1.491111397753056E-2"/>
              <c:y val="0.304046196621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71011006688680034"/>
          <c:y val="3.8256210532966094E-2"/>
          <c:w val="0.26255270510541023"/>
          <c:h val="0.234011068347196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All!$Q$31:$W$31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All!$Q$29:$W$29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7-4500-8672-CEF480F24CB6}"/>
            </c:ext>
          </c:extLst>
        </c:ser>
        <c:ser>
          <c:idx val="3"/>
          <c:order val="1"/>
          <c:tx>
            <c:v>LBG+1BV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plus>
            <c:minus>
              <c:numRef>
                <c:f>All!$D$91:$J$91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All!$D$89:$J$89</c:f>
              <c:numCache>
                <c:formatCode>0.0000</c:formatCode>
                <c:ptCount val="7"/>
                <c:pt idx="0">
                  <c:v>78.997864001927326</c:v>
                </c:pt>
                <c:pt idx="1">
                  <c:v>87.071825768544883</c:v>
                </c:pt>
                <c:pt idx="2">
                  <c:v>92.527481475936597</c:v>
                </c:pt>
                <c:pt idx="3">
                  <c:v>92.627971025877585</c:v>
                </c:pt>
                <c:pt idx="4">
                  <c:v>89.651273899184844</c:v>
                </c:pt>
                <c:pt idx="5">
                  <c:v>69.374220571038293</c:v>
                </c:pt>
                <c:pt idx="6">
                  <c:v>57.318319042400098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7-4523-A13B-1653626DDC0F}"/>
            </c:ext>
          </c:extLst>
        </c:ser>
        <c:ser>
          <c:idx val="2"/>
          <c:order val="2"/>
          <c:tx>
            <c:v>LBG+3BV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All!$D$59:$J$59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7-4500-8672-CEF480F24CB6}"/>
            </c:ext>
          </c:extLst>
        </c:ser>
        <c:ser>
          <c:idx val="0"/>
          <c:order val="3"/>
          <c:tx>
            <c:v>LBG+5BV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All!$D$31:$J$31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All!$D$29:$J$29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500-8672-CEF480F2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7610605801"/>
          <c:h val="0.12286874991117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plus>
            <c:minus>
              <c:numRef>
                <c:f>All!$Q$31:$W$31</c:f>
                <c:numCache>
                  <c:formatCode>General</c:formatCode>
                  <c:ptCount val="7"/>
                  <c:pt idx="0">
                    <c:v>4.5770075446820382</c:v>
                  </c:pt>
                  <c:pt idx="1">
                    <c:v>2.3499390801355537</c:v>
                  </c:pt>
                  <c:pt idx="2">
                    <c:v>4.928005232786413</c:v>
                  </c:pt>
                  <c:pt idx="3">
                    <c:v>5.7964309131649445</c:v>
                  </c:pt>
                  <c:pt idx="4">
                    <c:v>3.0643941187650259</c:v>
                  </c:pt>
                  <c:pt idx="5">
                    <c:v>3.6073099745371406</c:v>
                  </c:pt>
                  <c:pt idx="6">
                    <c:v>1.9880892425561516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All!$Q$29:$W$29</c:f>
              <c:numCache>
                <c:formatCode>0.0000</c:formatCode>
                <c:ptCount val="7"/>
                <c:pt idx="0">
                  <c:v>88.554454012268707</c:v>
                </c:pt>
                <c:pt idx="1">
                  <c:v>88.309101568912368</c:v>
                </c:pt>
                <c:pt idx="2">
                  <c:v>83.086441706044482</c:v>
                </c:pt>
                <c:pt idx="3">
                  <c:v>74.348723898347274</c:v>
                </c:pt>
                <c:pt idx="4">
                  <c:v>77.638341603310266</c:v>
                </c:pt>
                <c:pt idx="5">
                  <c:v>57.752869007038726</c:v>
                </c:pt>
                <c:pt idx="6">
                  <c:v>31.437610816672784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C-4556-A28C-1E30DCD213E3}"/>
            </c:ext>
          </c:extLst>
        </c:ser>
        <c:ser>
          <c:idx val="5"/>
          <c:order val="1"/>
          <c:tx>
            <c:v>LBG+1BV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plus>
            <c:minus>
              <c:numRef>
                <c:f>All!$D$91:$J$91</c:f>
                <c:numCache>
                  <c:formatCode>General</c:formatCode>
                  <c:ptCount val="7"/>
                  <c:pt idx="0">
                    <c:v>2.7680925235127458</c:v>
                  </c:pt>
                  <c:pt idx="1">
                    <c:v>3.1026615666059638</c:v>
                  </c:pt>
                  <c:pt idx="2">
                    <c:v>7.8795506030461988</c:v>
                  </c:pt>
                  <c:pt idx="3">
                    <c:v>5.3331818421795738</c:v>
                  </c:pt>
                  <c:pt idx="4">
                    <c:v>7.7009855962115044</c:v>
                  </c:pt>
                  <c:pt idx="5">
                    <c:v>9.0996703480394245</c:v>
                  </c:pt>
                  <c:pt idx="6">
                    <c:v>7.4967787562160462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All!$D$89:$J$89</c:f>
              <c:numCache>
                <c:formatCode>0.0000</c:formatCode>
                <c:ptCount val="7"/>
                <c:pt idx="0">
                  <c:v>78.997864001927326</c:v>
                </c:pt>
                <c:pt idx="1">
                  <c:v>87.071825768544883</c:v>
                </c:pt>
                <c:pt idx="2">
                  <c:v>92.527481475936597</c:v>
                </c:pt>
                <c:pt idx="3">
                  <c:v>92.627971025877585</c:v>
                </c:pt>
                <c:pt idx="4">
                  <c:v>89.651273899184844</c:v>
                </c:pt>
                <c:pt idx="5">
                  <c:v>69.374220571038293</c:v>
                </c:pt>
                <c:pt idx="6">
                  <c:v>57.318319042400098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7-4886-8285-5E8E739D7C9E}"/>
            </c:ext>
          </c:extLst>
        </c:ser>
        <c:ser>
          <c:idx val="6"/>
          <c:order val="2"/>
          <c:tx>
            <c:v>1BV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All!$Q$127:$W$127</c:f>
                <c:numCache>
                  <c:formatCode>General</c:formatCode>
                  <c:ptCount val="7"/>
                  <c:pt idx="0">
                    <c:v>4.0176816433608344</c:v>
                  </c:pt>
                  <c:pt idx="1">
                    <c:v>10.146729287195333</c:v>
                  </c:pt>
                  <c:pt idx="2">
                    <c:v>6.3394360580940283</c:v>
                  </c:pt>
                  <c:pt idx="3">
                    <c:v>6.1184910015228899</c:v>
                  </c:pt>
                  <c:pt idx="4">
                    <c:v>7.5415508506969511</c:v>
                  </c:pt>
                  <c:pt idx="5">
                    <c:v>6.2168137432841819</c:v>
                  </c:pt>
                  <c:pt idx="6">
                    <c:v>2.7477992501901123</c:v>
                  </c:pt>
                </c:numCache>
              </c:numRef>
            </c:plus>
            <c:minus>
              <c:numRef>
                <c:f>All!$Q$127:$W$127</c:f>
                <c:numCache>
                  <c:formatCode>General</c:formatCode>
                  <c:ptCount val="7"/>
                  <c:pt idx="0">
                    <c:v>4.0176816433608344</c:v>
                  </c:pt>
                  <c:pt idx="1">
                    <c:v>10.146729287195333</c:v>
                  </c:pt>
                  <c:pt idx="2">
                    <c:v>6.3394360580940283</c:v>
                  </c:pt>
                  <c:pt idx="3">
                    <c:v>6.1184910015228899</c:v>
                  </c:pt>
                  <c:pt idx="4">
                    <c:v>7.5415508506969511</c:v>
                  </c:pt>
                  <c:pt idx="5">
                    <c:v>6.2168137432841819</c:v>
                  </c:pt>
                  <c:pt idx="6">
                    <c:v>2.7477992501901123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All!$Q$125:$W$125</c:f>
              <c:numCache>
                <c:formatCode>0.0000</c:formatCode>
                <c:ptCount val="7"/>
                <c:pt idx="0">
                  <c:v>71.250286846070296</c:v>
                </c:pt>
                <c:pt idx="1">
                  <c:v>79.36863266578932</c:v>
                </c:pt>
                <c:pt idx="2">
                  <c:v>84.083170002385117</c:v>
                </c:pt>
                <c:pt idx="3">
                  <c:v>80.76441824795765</c:v>
                </c:pt>
                <c:pt idx="4">
                  <c:v>68.755556987817343</c:v>
                </c:pt>
                <c:pt idx="5">
                  <c:v>68.951305089494539</c:v>
                </c:pt>
                <c:pt idx="6">
                  <c:v>69.273090646031122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886-8285-5E8E739D7C9E}"/>
            </c:ext>
          </c:extLst>
        </c:ser>
        <c:ser>
          <c:idx val="2"/>
          <c:order val="3"/>
          <c:tx>
            <c:v>LBG+3BV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plus>
            <c:minus>
              <c:numRef>
                <c:f>All!$D$59:$J$59</c:f>
                <c:numCache>
                  <c:formatCode>General</c:formatCode>
                  <c:ptCount val="7"/>
                  <c:pt idx="0">
                    <c:v>7.7870088855628072</c:v>
                  </c:pt>
                  <c:pt idx="1">
                    <c:v>3.6675967654787462</c:v>
                  </c:pt>
                  <c:pt idx="2">
                    <c:v>4.494057122723853</c:v>
                  </c:pt>
                  <c:pt idx="3">
                    <c:v>6.285923364792211</c:v>
                  </c:pt>
                  <c:pt idx="4">
                    <c:v>2.8209644328254386</c:v>
                  </c:pt>
                  <c:pt idx="5">
                    <c:v>0.77795156937617393</c:v>
                  </c:pt>
                  <c:pt idx="6">
                    <c:v>5.2976112498132188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All!$D$57:$J$57</c:f>
              <c:numCache>
                <c:formatCode>0.0000</c:formatCode>
                <c:ptCount val="7"/>
                <c:pt idx="0">
                  <c:v>84.393708388873264</c:v>
                </c:pt>
                <c:pt idx="1">
                  <c:v>72.40206216551627</c:v>
                </c:pt>
                <c:pt idx="2">
                  <c:v>75.480150190068684</c:v>
                </c:pt>
                <c:pt idx="3">
                  <c:v>67.258201690014204</c:v>
                </c:pt>
                <c:pt idx="4">
                  <c:v>61.663796661255283</c:v>
                </c:pt>
                <c:pt idx="5">
                  <c:v>57.981645834107702</c:v>
                </c:pt>
                <c:pt idx="6">
                  <c:v>43.089734650038054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C-4556-A28C-1E30DCD213E3}"/>
            </c:ext>
          </c:extLst>
        </c:ser>
        <c:ser>
          <c:idx val="4"/>
          <c:order val="4"/>
          <c:tx>
            <c:v>3BV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All!$Q$95:$W$95</c:f>
                <c:numCache>
                  <c:formatCode>General</c:formatCode>
                  <c:ptCount val="7"/>
                  <c:pt idx="0">
                    <c:v>5.2210356923978027</c:v>
                  </c:pt>
                  <c:pt idx="1">
                    <c:v>5.1683190169054249</c:v>
                  </c:pt>
                  <c:pt idx="2">
                    <c:v>4.5605040693587542</c:v>
                  </c:pt>
                  <c:pt idx="3">
                    <c:v>3.129060085971195</c:v>
                  </c:pt>
                  <c:pt idx="4">
                    <c:v>3.830903499847131</c:v>
                  </c:pt>
                  <c:pt idx="5">
                    <c:v>3.9405365941160024</c:v>
                  </c:pt>
                  <c:pt idx="6">
                    <c:v>4.5778354441350722</c:v>
                  </c:pt>
                </c:numCache>
              </c:numRef>
            </c:plus>
            <c:minus>
              <c:numRef>
                <c:f>All!$Q$95:$W$95</c:f>
                <c:numCache>
                  <c:formatCode>General</c:formatCode>
                  <c:ptCount val="7"/>
                  <c:pt idx="0">
                    <c:v>5.2210356923978027</c:v>
                  </c:pt>
                  <c:pt idx="1">
                    <c:v>5.1683190169054249</c:v>
                  </c:pt>
                  <c:pt idx="2">
                    <c:v>4.5605040693587542</c:v>
                  </c:pt>
                  <c:pt idx="3">
                    <c:v>3.129060085971195</c:v>
                  </c:pt>
                  <c:pt idx="4">
                    <c:v>3.830903499847131</c:v>
                  </c:pt>
                  <c:pt idx="5">
                    <c:v>3.9405365941160024</c:v>
                  </c:pt>
                  <c:pt idx="6">
                    <c:v>4.5778354441350722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All!$Q$93:$W$93</c:f>
              <c:numCache>
                <c:formatCode>0.0000</c:formatCode>
                <c:ptCount val="7"/>
                <c:pt idx="0">
                  <c:v>64.899417033917842</c:v>
                </c:pt>
                <c:pt idx="1">
                  <c:v>67.133869729036519</c:v>
                </c:pt>
                <c:pt idx="2">
                  <c:v>62.144175156349526</c:v>
                </c:pt>
                <c:pt idx="3">
                  <c:v>62.177326551440217</c:v>
                </c:pt>
                <c:pt idx="4">
                  <c:v>62.271389098374968</c:v>
                </c:pt>
                <c:pt idx="5">
                  <c:v>57.217011448795574</c:v>
                </c:pt>
                <c:pt idx="6">
                  <c:v>39.633402808084249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C-4556-A28C-1E30DCD213E3}"/>
            </c:ext>
          </c:extLst>
        </c:ser>
        <c:ser>
          <c:idx val="0"/>
          <c:order val="5"/>
          <c:tx>
            <c:v>LBG+5BV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plus>
            <c:minus>
              <c:numRef>
                <c:f>All!$D$31:$J$31</c:f>
                <c:numCache>
                  <c:formatCode>General</c:formatCode>
                  <c:ptCount val="7"/>
                  <c:pt idx="0">
                    <c:v>3.3866251793051538</c:v>
                  </c:pt>
                  <c:pt idx="1">
                    <c:v>4.3082081741601073</c:v>
                  </c:pt>
                  <c:pt idx="2">
                    <c:v>3.2430883633713474</c:v>
                  </c:pt>
                  <c:pt idx="3">
                    <c:v>2.9230166973552878</c:v>
                  </c:pt>
                  <c:pt idx="4">
                    <c:v>3.8704092323614936</c:v>
                  </c:pt>
                  <c:pt idx="5">
                    <c:v>3.3514085442200097</c:v>
                  </c:pt>
                  <c:pt idx="6">
                    <c:v>5.2031659080640207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All!$D$29:$J$29</c:f>
              <c:numCache>
                <c:formatCode>0.0000</c:formatCode>
                <c:ptCount val="7"/>
                <c:pt idx="0">
                  <c:v>74.280502269429491</c:v>
                </c:pt>
                <c:pt idx="1">
                  <c:v>71.804453096869864</c:v>
                </c:pt>
                <c:pt idx="2">
                  <c:v>67.614893633117404</c:v>
                </c:pt>
                <c:pt idx="3">
                  <c:v>63.77507951264348</c:v>
                </c:pt>
                <c:pt idx="4">
                  <c:v>60.862049504441302</c:v>
                </c:pt>
                <c:pt idx="5">
                  <c:v>56.26162667346572</c:v>
                </c:pt>
                <c:pt idx="6">
                  <c:v>45.843201599757478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C-4556-A28C-1E30DCD213E3}"/>
            </c:ext>
          </c:extLst>
        </c:ser>
        <c:ser>
          <c:idx val="3"/>
          <c:order val="6"/>
          <c:tx>
            <c:v>5BV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All!$Q$63:$W$63</c:f>
                <c:numCache>
                  <c:formatCode>General</c:formatCode>
                  <c:ptCount val="7"/>
                  <c:pt idx="0">
                    <c:v>3.9793003886729315</c:v>
                  </c:pt>
                  <c:pt idx="1">
                    <c:v>3.0158132825251016</c:v>
                  </c:pt>
                  <c:pt idx="2">
                    <c:v>3.0278958236687359</c:v>
                  </c:pt>
                  <c:pt idx="3">
                    <c:v>2.8576337566766719</c:v>
                  </c:pt>
                  <c:pt idx="4">
                    <c:v>3.6992607640618775</c:v>
                  </c:pt>
                  <c:pt idx="5">
                    <c:v>3.9043548055868054</c:v>
                  </c:pt>
                  <c:pt idx="6">
                    <c:v>3.599372302955878</c:v>
                  </c:pt>
                </c:numCache>
              </c:numRef>
            </c:plus>
            <c:minus>
              <c:numRef>
                <c:f>All!$Q$63:$W$63</c:f>
                <c:numCache>
                  <c:formatCode>General</c:formatCode>
                  <c:ptCount val="7"/>
                  <c:pt idx="0">
                    <c:v>3.9793003886729315</c:v>
                  </c:pt>
                  <c:pt idx="1">
                    <c:v>3.0158132825251016</c:v>
                  </c:pt>
                  <c:pt idx="2">
                    <c:v>3.0278958236687359</c:v>
                  </c:pt>
                  <c:pt idx="3">
                    <c:v>2.8576337566766719</c:v>
                  </c:pt>
                  <c:pt idx="4">
                    <c:v>3.6992607640618775</c:v>
                  </c:pt>
                  <c:pt idx="5">
                    <c:v>3.9043548055868054</c:v>
                  </c:pt>
                  <c:pt idx="6">
                    <c:v>3.599372302955878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All!$Q$61:$W$61</c:f>
              <c:numCache>
                <c:formatCode>0.0000</c:formatCode>
                <c:ptCount val="7"/>
                <c:pt idx="0">
                  <c:v>64.47897963889055</c:v>
                </c:pt>
                <c:pt idx="1">
                  <c:v>63.334793618776757</c:v>
                </c:pt>
                <c:pt idx="2">
                  <c:v>60.649242384566101</c:v>
                </c:pt>
                <c:pt idx="3">
                  <c:v>59.296140500728058</c:v>
                </c:pt>
                <c:pt idx="4">
                  <c:v>58.034765874501431</c:v>
                </c:pt>
                <c:pt idx="5">
                  <c:v>54.146008385640961</c:v>
                </c:pt>
                <c:pt idx="6">
                  <c:v>39.511258609670811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C-4556-A28C-1E30DCD2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8416505771238439"/>
          <c:h val="0.180144854733911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LBG 24h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'24-03-2022'!$Q$10:$W$10</c:f>
                <c:numCache>
                  <c:formatCode>General</c:formatCode>
                  <c:ptCount val="7"/>
                  <c:pt idx="0">
                    <c:v>6.690071217508021</c:v>
                  </c:pt>
                  <c:pt idx="1">
                    <c:v>1.3647277297832836</c:v>
                  </c:pt>
                  <c:pt idx="2">
                    <c:v>3.9858603716764991</c:v>
                  </c:pt>
                  <c:pt idx="3">
                    <c:v>4.2781160811771466</c:v>
                  </c:pt>
                  <c:pt idx="4">
                    <c:v>1.6993114093498896</c:v>
                  </c:pt>
                  <c:pt idx="5">
                    <c:v>2.0601417077835515</c:v>
                  </c:pt>
                  <c:pt idx="6">
                    <c:v>1.5772083182204539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'24-03-2022'!$D$4:$J$4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'24-03-2022'!$Q$8:$W$8</c:f>
              <c:numCache>
                <c:formatCode>0.000</c:formatCode>
                <c:ptCount val="7"/>
                <c:pt idx="0">
                  <c:v>86.324039572595254</c:v>
                </c:pt>
                <c:pt idx="1">
                  <c:v>89.494031317323959</c:v>
                </c:pt>
                <c:pt idx="2">
                  <c:v>87.784277224562075</c:v>
                </c:pt>
                <c:pt idx="3">
                  <c:v>89.882606168889083</c:v>
                </c:pt>
                <c:pt idx="4">
                  <c:v>78.801951709327696</c:v>
                </c:pt>
                <c:pt idx="5" formatCode="0.0000">
                  <c:v>70.240921066107134</c:v>
                </c:pt>
                <c:pt idx="6" formatCode="0.0000">
                  <c:v>33.984374916371721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0-4AF3-8328-7420AA5F48E6}"/>
            </c:ext>
          </c:extLst>
        </c:ser>
        <c:ser>
          <c:idx val="0"/>
          <c:order val="1"/>
          <c:tx>
            <c:v>LBG+5BV 24h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'24-03-2022'!$D$10:$J$10</c:f>
                <c:numCache>
                  <c:formatCode>General</c:formatCode>
                  <c:ptCount val="7"/>
                  <c:pt idx="0">
                    <c:v>1.3504765816140796</c:v>
                  </c:pt>
                  <c:pt idx="1">
                    <c:v>2.5085049156154096</c:v>
                  </c:pt>
                  <c:pt idx="2">
                    <c:v>1.6976135619543473</c:v>
                  </c:pt>
                  <c:pt idx="3">
                    <c:v>0.71227832629986598</c:v>
                  </c:pt>
                  <c:pt idx="4">
                    <c:v>1.9105721997448326</c:v>
                  </c:pt>
                  <c:pt idx="5">
                    <c:v>1.3894548787378911</c:v>
                  </c:pt>
                  <c:pt idx="6">
                    <c:v>2.2600305740008446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'24-03-2022'!$D$4:$J$4</c:f>
              <c:strCache>
                <c:ptCount val="7"/>
                <c:pt idx="0">
                  <c:v>31.25 µg/mL</c:v>
                </c:pt>
                <c:pt idx="1">
                  <c:v>62,5 µg/mL</c:v>
                </c:pt>
                <c:pt idx="2">
                  <c:v>125 µg/mL</c:v>
                </c:pt>
                <c:pt idx="3">
                  <c:v>250 µg/mL</c:v>
                </c:pt>
                <c:pt idx="4">
                  <c:v>500 µg/mL</c:v>
                </c:pt>
                <c:pt idx="5">
                  <c:v>1000 µg/mL</c:v>
                </c:pt>
                <c:pt idx="6">
                  <c:v>2000 µg/mL</c:v>
                </c:pt>
              </c:strCache>
            </c:strRef>
          </c:cat>
          <c:val>
            <c:numRef>
              <c:f>'24-03-2022'!$D$8:$J$8</c:f>
              <c:numCache>
                <c:formatCode>0.0000</c:formatCode>
                <c:ptCount val="7"/>
                <c:pt idx="0">
                  <c:v>78.184311115440323</c:v>
                </c:pt>
                <c:pt idx="1">
                  <c:v>65.377537372105976</c:v>
                </c:pt>
                <c:pt idx="2">
                  <c:v>63.610521567422005</c:v>
                </c:pt>
                <c:pt idx="3">
                  <c:v>57.908625103794492</c:v>
                </c:pt>
                <c:pt idx="4">
                  <c:v>56.035260547215707</c:v>
                </c:pt>
                <c:pt idx="5">
                  <c:v>52.754829057591571</c:v>
                </c:pt>
                <c:pt idx="6">
                  <c:v>40.852013000815539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0-4AF3-8328-7420AA5F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21504"/>
        <c:axId val="426921176"/>
        <c:extLst/>
      </c:barChart>
      <c:catAx>
        <c:axId val="426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</a:t>
                </a:r>
              </a:p>
            </c:rich>
          </c:tx>
          <c:layout>
            <c:manualLayout>
              <c:xMode val="edge"/>
              <c:yMode val="edge"/>
              <c:x val="0.46148115545040774"/>
              <c:y val="0.93740929826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176"/>
        <c:crosses val="autoZero"/>
        <c:auto val="1"/>
        <c:lblAlgn val="ctr"/>
        <c:lblOffset val="100"/>
        <c:noMultiLvlLbl val="0"/>
      </c:catAx>
      <c:valAx>
        <c:axId val="426921176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 Viability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2692150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81583494237665566"/>
          <c:y val="1.496192073362892E-2"/>
          <c:w val="0.17524178683714867"/>
          <c:h val="0.1627754873472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10</xdr:col>
      <xdr:colOff>523200</xdr:colOff>
      <xdr:row>34</xdr:row>
      <xdr:rowOff>96480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1E1B939-F6AC-4F6F-998F-5E5885910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</xdr:row>
      <xdr:rowOff>152400</xdr:rowOff>
    </xdr:from>
    <xdr:to>
      <xdr:col>19</xdr:col>
      <xdr:colOff>576540</xdr:colOff>
      <xdr:row>36</xdr:row>
      <xdr:rowOff>167640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744A69D-25BC-427D-ACD9-9D31F52FC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18</xdr:row>
      <xdr:rowOff>53340</xdr:rowOff>
    </xdr:from>
    <xdr:to>
      <xdr:col>20</xdr:col>
      <xdr:colOff>510540</xdr:colOff>
      <xdr:row>18</xdr:row>
      <xdr:rowOff>91440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060F0284-573C-4435-BA5C-841F4B6BEE6F}"/>
            </a:ext>
          </a:extLst>
        </xdr:cNvPr>
        <xdr:cNvCxnSpPr/>
      </xdr:nvCxnSpPr>
      <xdr:spPr>
        <a:xfrm>
          <a:off x="1996440" y="3345180"/>
          <a:ext cx="10706100" cy="3810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22861</xdr:colOff>
      <xdr:row>43</xdr:row>
      <xdr:rowOff>91440</xdr:rowOff>
    </xdr:from>
    <xdr:to>
      <xdr:col>9</xdr:col>
      <xdr:colOff>163106</xdr:colOff>
      <xdr:row>62</xdr:row>
      <xdr:rowOff>62058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3C0591-B05B-43A4-97A9-433118BA7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1" y="8100060"/>
          <a:ext cx="5626645" cy="3445338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327659</xdr:colOff>
      <xdr:row>43</xdr:row>
      <xdr:rowOff>48820</xdr:rowOff>
    </xdr:from>
    <xdr:to>
      <xdr:col>16</xdr:col>
      <xdr:colOff>576446</xdr:colOff>
      <xdr:row>63</xdr:row>
      <xdr:rowOff>15512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F780966-7576-4D1A-A9E8-7407BDA78D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04"/>
        <a:stretch/>
      </xdr:blipFill>
      <xdr:spPr>
        <a:xfrm>
          <a:off x="6423659" y="8057440"/>
          <a:ext cx="3906387" cy="3624292"/>
        </a:xfrm>
        <a:prstGeom prst="rect">
          <a:avLst/>
        </a:prstGeom>
      </xdr:spPr>
    </xdr:pic>
    <xdr:clientData/>
  </xdr:twoCellAnchor>
  <xdr:twoCellAnchor editAs="oneCell">
    <xdr:from>
      <xdr:col>17</xdr:col>
      <xdr:colOff>129540</xdr:colOff>
      <xdr:row>43</xdr:row>
      <xdr:rowOff>7620</xdr:rowOff>
    </xdr:from>
    <xdr:to>
      <xdr:col>20</xdr:col>
      <xdr:colOff>190500</xdr:colOff>
      <xdr:row>47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B99EDB0-A3F8-4425-AD9A-129EEBC44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643" t="1051" r="59219" b="76873"/>
        <a:stretch/>
      </xdr:blipFill>
      <xdr:spPr>
        <a:xfrm>
          <a:off x="10492740" y="8016240"/>
          <a:ext cx="1889760" cy="800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F092914-4F63-4017-9122-BDA26801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2D6F380E-7D2E-4D65-A27F-DB2672E65882}"/>
            </a:ext>
          </a:extLst>
        </xdr:cNvPr>
        <xdr:cNvCxnSpPr/>
      </xdr:nvCxnSpPr>
      <xdr:spPr>
        <a:xfrm>
          <a:off x="1648150" y="6724803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F8F3EC9F-D8F7-4CBB-A37B-11E7440D5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33A2DD0A-A9C4-4EA0-85B2-42B56721A146}"/>
            </a:ext>
          </a:extLst>
        </xdr:cNvPr>
        <xdr:cNvCxnSpPr/>
      </xdr:nvCxnSpPr>
      <xdr:spPr>
        <a:xfrm>
          <a:off x="1648150" y="6724803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F544D287-749B-4E2F-B253-F281F9B48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1892349E-6F47-48EB-B942-7DAB5330D991}"/>
            </a:ext>
          </a:extLst>
        </xdr:cNvPr>
        <xdr:cNvCxnSpPr/>
      </xdr:nvCxnSpPr>
      <xdr:spPr>
        <a:xfrm>
          <a:off x="1962123" y="433419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82B0394-113F-4800-8648-F6F5BABE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E857B948-CDE9-4FB2-813C-2E54934B121F}"/>
            </a:ext>
          </a:extLst>
        </xdr:cNvPr>
        <xdr:cNvCxnSpPr/>
      </xdr:nvCxnSpPr>
      <xdr:spPr>
        <a:xfrm>
          <a:off x="1962123" y="433419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969FBC65-00A4-4A17-8A1D-9F5BF2891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B86FD578-4CEC-4FFE-8C25-2BF3709473A3}"/>
            </a:ext>
          </a:extLst>
        </xdr:cNvPr>
        <xdr:cNvCxnSpPr/>
      </xdr:nvCxnSpPr>
      <xdr:spPr>
        <a:xfrm>
          <a:off x="1962123" y="434943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DA6FA9C1-5C94-4EFA-B7E9-2234A294E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809A5ADF-4E57-4D12-AE30-14F71D88A333}"/>
            </a:ext>
          </a:extLst>
        </xdr:cNvPr>
        <xdr:cNvCxnSpPr/>
      </xdr:nvCxnSpPr>
      <xdr:spPr>
        <a:xfrm>
          <a:off x="1962123" y="434943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A99D0FF-CBDB-46D4-8AE2-4F4AA8371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E0B895E2-50F7-4C8A-BDB5-AD9F329D12AF}"/>
            </a:ext>
          </a:extLst>
        </xdr:cNvPr>
        <xdr:cNvCxnSpPr/>
      </xdr:nvCxnSpPr>
      <xdr:spPr>
        <a:xfrm>
          <a:off x="1962123" y="434943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45B9506C-6FC2-4E10-9243-FF62F58A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6920665C-26FF-4EFE-8F15-6418D9F6F285}"/>
            </a:ext>
          </a:extLst>
        </xdr:cNvPr>
        <xdr:cNvCxnSpPr/>
      </xdr:nvCxnSpPr>
      <xdr:spPr>
        <a:xfrm>
          <a:off x="1962123" y="4349434"/>
          <a:ext cx="9243386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605701</xdr:colOff>
      <xdr:row>94</xdr:row>
      <xdr:rowOff>186699</xdr:rowOff>
    </xdr:from>
    <xdr:to>
      <xdr:col>9</xdr:col>
      <xdr:colOff>10115</xdr:colOff>
      <xdr:row>121</xdr:row>
      <xdr:rowOff>40879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063EDBC5-BAF1-4318-AA4F-10C8B1B9E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435937</xdr:colOff>
      <xdr:row>106</xdr:row>
      <xdr:rowOff>131138</xdr:rowOff>
    </xdr:from>
    <xdr:to>
      <xdr:col>8</xdr:col>
      <xdr:colOff>1184647</xdr:colOff>
      <xdr:row>106</xdr:row>
      <xdr:rowOff>131138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D5553431-7E93-4E3D-8411-13ED5C7F60DF}"/>
            </a:ext>
          </a:extLst>
        </xdr:cNvPr>
        <xdr:cNvCxnSpPr/>
      </xdr:nvCxnSpPr>
      <xdr:spPr>
        <a:xfrm>
          <a:off x="2264737" y="19775498"/>
          <a:ext cx="922215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781050</xdr:colOff>
      <xdr:row>127</xdr:row>
      <xdr:rowOff>95250</xdr:rowOff>
    </xdr:from>
    <xdr:to>
      <xdr:col>9</xdr:col>
      <xdr:colOff>169740</xdr:colOff>
      <xdr:row>155</xdr:row>
      <xdr:rowOff>109995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787BFCF4-7B70-4A42-8C41-E3630EC65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612956</xdr:colOff>
      <xdr:row>140</xdr:row>
      <xdr:rowOff>95250</xdr:rowOff>
    </xdr:from>
    <xdr:to>
      <xdr:col>9</xdr:col>
      <xdr:colOff>9116</xdr:colOff>
      <xdr:row>140</xdr:row>
      <xdr:rowOff>95250</xdr:rowOff>
    </xdr:to>
    <xdr:cxnSp macro="">
      <xdr:nvCxnSpPr>
        <xdr:cNvPr id="5" name="Conexão reta 9">
          <a:extLst>
            <a:ext uri="{FF2B5EF4-FFF2-40B4-BE49-F238E27FC236}">
              <a16:creationId xmlns:a16="http://schemas.microsoft.com/office/drawing/2014/main" id="{ED6EC732-2ABB-4F91-8D98-8B2E7331E419}"/>
            </a:ext>
          </a:extLst>
        </xdr:cNvPr>
        <xdr:cNvCxnSpPr/>
      </xdr:nvCxnSpPr>
      <xdr:spPr>
        <a:xfrm>
          <a:off x="2441756" y="26140410"/>
          <a:ext cx="921834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758100</xdr:colOff>
      <xdr:row>94</xdr:row>
      <xdr:rowOff>74304</xdr:rowOff>
    </xdr:from>
    <xdr:to>
      <xdr:col>10</xdr:col>
      <xdr:colOff>533400</xdr:colOff>
      <xdr:row>120</xdr:row>
      <xdr:rowOff>117079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C1CBC494-1258-4343-9921-2D518575E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786457</xdr:colOff>
      <xdr:row>104</xdr:row>
      <xdr:rowOff>7313</xdr:rowOff>
    </xdr:from>
    <xdr:to>
      <xdr:col>8</xdr:col>
      <xdr:colOff>525517</xdr:colOff>
      <xdr:row>104</xdr:row>
      <xdr:rowOff>7313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4BDB98E8-E24D-4B75-B465-3A38960F7933}"/>
            </a:ext>
          </a:extLst>
        </xdr:cNvPr>
        <xdr:cNvCxnSpPr/>
      </xdr:nvCxnSpPr>
      <xdr:spPr>
        <a:xfrm>
          <a:off x="1605607" y="19114463"/>
          <a:ext cx="9225960" cy="0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781050</xdr:colOff>
      <xdr:row>127</xdr:row>
      <xdr:rowOff>95250</xdr:rowOff>
    </xdr:from>
    <xdr:to>
      <xdr:col>9</xdr:col>
      <xdr:colOff>169740</xdr:colOff>
      <xdr:row>155</xdr:row>
      <xdr:rowOff>109995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75FE36CB-9211-492E-90FC-B66B23E7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612956</xdr:colOff>
      <xdr:row>140</xdr:row>
      <xdr:rowOff>95250</xdr:rowOff>
    </xdr:from>
    <xdr:to>
      <xdr:col>9</xdr:col>
      <xdr:colOff>9116</xdr:colOff>
      <xdr:row>140</xdr:row>
      <xdr:rowOff>95250</xdr:rowOff>
    </xdr:to>
    <xdr:cxnSp macro="">
      <xdr:nvCxnSpPr>
        <xdr:cNvPr id="5" name="Conexão reta 9">
          <a:extLst>
            <a:ext uri="{FF2B5EF4-FFF2-40B4-BE49-F238E27FC236}">
              <a16:creationId xmlns:a16="http://schemas.microsoft.com/office/drawing/2014/main" id="{91177CD3-5E10-44EC-87D0-E1808ADEFE36}"/>
            </a:ext>
          </a:extLst>
        </xdr:cNvPr>
        <xdr:cNvCxnSpPr/>
      </xdr:nvCxnSpPr>
      <xdr:spPr>
        <a:xfrm>
          <a:off x="2441756" y="26140410"/>
          <a:ext cx="921834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662851</xdr:colOff>
      <xdr:row>65</xdr:row>
      <xdr:rowOff>148599</xdr:rowOff>
    </xdr:from>
    <xdr:to>
      <xdr:col>8</xdr:col>
      <xdr:colOff>581615</xdr:colOff>
      <xdr:row>92</xdr:row>
      <xdr:rowOff>98029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F68ED761-FF81-4363-8FF8-1AD2FA5A7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645487</xdr:colOff>
      <xdr:row>77</xdr:row>
      <xdr:rowOff>150188</xdr:rowOff>
    </xdr:from>
    <xdr:to>
      <xdr:col>8</xdr:col>
      <xdr:colOff>403597</xdr:colOff>
      <xdr:row>77</xdr:row>
      <xdr:rowOff>150188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90B41958-F8CB-4097-9AEA-1D0D527AE84B}"/>
            </a:ext>
          </a:extLst>
        </xdr:cNvPr>
        <xdr:cNvCxnSpPr/>
      </xdr:nvCxnSpPr>
      <xdr:spPr>
        <a:xfrm>
          <a:off x="1468447" y="14308148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98</xdr:row>
      <xdr:rowOff>138066</xdr:rowOff>
    </xdr:from>
    <xdr:to>
      <xdr:col>4</xdr:col>
      <xdr:colOff>1036320</xdr:colOff>
      <xdr:row>113</xdr:row>
      <xdr:rowOff>159327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7185722D-C9A5-4F51-A6F8-14F420A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670106</xdr:colOff>
      <xdr:row>105</xdr:row>
      <xdr:rowOff>23261</xdr:rowOff>
    </xdr:from>
    <xdr:to>
      <xdr:col>4</xdr:col>
      <xdr:colOff>826169</xdr:colOff>
      <xdr:row>105</xdr:row>
      <xdr:rowOff>46522</xdr:rowOff>
    </xdr:to>
    <xdr:cxnSp macro="">
      <xdr:nvCxnSpPr>
        <xdr:cNvPr id="5" name="Conexão reta 9">
          <a:extLst>
            <a:ext uri="{FF2B5EF4-FFF2-40B4-BE49-F238E27FC236}">
              <a16:creationId xmlns:a16="http://schemas.microsoft.com/office/drawing/2014/main" id="{007759ED-39A4-4624-B71B-B04F3717EA21}"/>
            </a:ext>
          </a:extLst>
        </xdr:cNvPr>
        <xdr:cNvCxnSpPr/>
      </xdr:nvCxnSpPr>
      <xdr:spPr>
        <a:xfrm flipV="1">
          <a:off x="1494451" y="19322643"/>
          <a:ext cx="3841373" cy="23261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605701</xdr:colOff>
      <xdr:row>94</xdr:row>
      <xdr:rowOff>186699</xdr:rowOff>
    </xdr:from>
    <xdr:to>
      <xdr:col>9</xdr:col>
      <xdr:colOff>10115</xdr:colOff>
      <xdr:row>121</xdr:row>
      <xdr:rowOff>40879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DB188F4-FA40-4EE5-9672-7537C230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435937</xdr:colOff>
      <xdr:row>106</xdr:row>
      <xdr:rowOff>131138</xdr:rowOff>
    </xdr:from>
    <xdr:to>
      <xdr:col>8</xdr:col>
      <xdr:colOff>1184647</xdr:colOff>
      <xdr:row>106</xdr:row>
      <xdr:rowOff>131138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F3CC16C3-BA96-4FC1-8BF9-105898F42529}"/>
            </a:ext>
          </a:extLst>
        </xdr:cNvPr>
        <xdr:cNvCxnSpPr/>
      </xdr:nvCxnSpPr>
      <xdr:spPr>
        <a:xfrm>
          <a:off x="2264737" y="20457488"/>
          <a:ext cx="922596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781050</xdr:colOff>
      <xdr:row>127</xdr:row>
      <xdr:rowOff>95250</xdr:rowOff>
    </xdr:from>
    <xdr:to>
      <xdr:col>9</xdr:col>
      <xdr:colOff>169740</xdr:colOff>
      <xdr:row>155</xdr:row>
      <xdr:rowOff>109995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B278677F-446D-4B05-9E1B-68CBFCCFA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612956</xdr:colOff>
      <xdr:row>140</xdr:row>
      <xdr:rowOff>95250</xdr:rowOff>
    </xdr:from>
    <xdr:to>
      <xdr:col>9</xdr:col>
      <xdr:colOff>9116</xdr:colOff>
      <xdr:row>140</xdr:row>
      <xdr:rowOff>95250</xdr:rowOff>
    </xdr:to>
    <xdr:cxnSp macro="">
      <xdr:nvCxnSpPr>
        <xdr:cNvPr id="5" name="Conexão reta 9">
          <a:extLst>
            <a:ext uri="{FF2B5EF4-FFF2-40B4-BE49-F238E27FC236}">
              <a16:creationId xmlns:a16="http://schemas.microsoft.com/office/drawing/2014/main" id="{8EEC586B-2E93-458F-817D-16EAF08DC6D2}"/>
            </a:ext>
          </a:extLst>
        </xdr:cNvPr>
        <xdr:cNvCxnSpPr/>
      </xdr:nvCxnSpPr>
      <xdr:spPr>
        <a:xfrm>
          <a:off x="2441756" y="27051000"/>
          <a:ext cx="922596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338064</xdr:colOff>
      <xdr:row>11</xdr:row>
      <xdr:rowOff>111125</xdr:rowOff>
    </xdr:from>
    <xdr:to>
      <xdr:col>8</xdr:col>
      <xdr:colOff>1081287</xdr:colOff>
      <xdr:row>38</xdr:row>
      <xdr:rowOff>60554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BDB5373E-51CA-4282-8224-22EBB988A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133323</xdr:colOff>
      <xdr:row>23</xdr:row>
      <xdr:rowOff>112714</xdr:rowOff>
    </xdr:from>
    <xdr:to>
      <xdr:col>8</xdr:col>
      <xdr:colOff>903269</xdr:colOff>
      <xdr:row>23</xdr:row>
      <xdr:rowOff>112714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4B943852-B251-40C5-95DE-B75F6DC55AA2}"/>
            </a:ext>
          </a:extLst>
        </xdr:cNvPr>
        <xdr:cNvCxnSpPr/>
      </xdr:nvCxnSpPr>
      <xdr:spPr>
        <a:xfrm>
          <a:off x="1969618" y="4422386"/>
          <a:ext cx="9239389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FC371E4-573F-4022-BFD0-6AE683A0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79792591-2778-417D-A1C0-5ED6FBD8FA4F}"/>
            </a:ext>
          </a:extLst>
        </xdr:cNvPr>
        <xdr:cNvCxnSpPr/>
      </xdr:nvCxnSpPr>
      <xdr:spPr>
        <a:xfrm>
          <a:off x="1652504" y="6801003"/>
          <a:ext cx="9239567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0FFA362-4A16-446A-ABE9-1AB8573F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595958EA-F365-4699-8188-6E50B7F5BA85}"/>
            </a:ext>
          </a:extLst>
        </xdr:cNvPr>
        <xdr:cNvCxnSpPr/>
      </xdr:nvCxnSpPr>
      <xdr:spPr>
        <a:xfrm>
          <a:off x="1648150" y="6709563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56F922B9-D5A7-4C92-9506-8EC35DFA1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C134DBC0-8FB2-44C4-80D7-53AEA8A6EDD1}"/>
            </a:ext>
          </a:extLst>
        </xdr:cNvPr>
        <xdr:cNvCxnSpPr/>
      </xdr:nvCxnSpPr>
      <xdr:spPr>
        <a:xfrm>
          <a:off x="1648150" y="6709563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18095</xdr:colOff>
      <xdr:row>24</xdr:row>
      <xdr:rowOff>93816</xdr:rowOff>
    </xdr:from>
    <xdr:to>
      <xdr:col>8</xdr:col>
      <xdr:colOff>761318</xdr:colOff>
      <xdr:row>51</xdr:row>
      <xdr:rowOff>43244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58A0A017-DE34-4CB0-8217-EF8A4445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825190</xdr:colOff>
      <xdr:row>36</xdr:row>
      <xdr:rowOff>95403</xdr:rowOff>
    </xdr:from>
    <xdr:to>
      <xdr:col>8</xdr:col>
      <xdr:colOff>583300</xdr:colOff>
      <xdr:row>36</xdr:row>
      <xdr:rowOff>95403</xdr:rowOff>
    </xdr:to>
    <xdr:cxnSp macro="">
      <xdr:nvCxnSpPr>
        <xdr:cNvPr id="3" name="Conexão reta 9">
          <a:extLst>
            <a:ext uri="{FF2B5EF4-FFF2-40B4-BE49-F238E27FC236}">
              <a16:creationId xmlns:a16="http://schemas.microsoft.com/office/drawing/2014/main" id="{966E4790-A485-4082-9DD1-976EA4B08465}"/>
            </a:ext>
          </a:extLst>
        </xdr:cNvPr>
        <xdr:cNvCxnSpPr/>
      </xdr:nvCxnSpPr>
      <xdr:spPr>
        <a:xfrm>
          <a:off x="1648150" y="6724803"/>
          <a:ext cx="9237390" cy="0"/>
        </a:xfrm>
        <a:prstGeom prst="line">
          <a:avLst/>
        </a:prstGeom>
        <a:ln w="38100"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T/Jorge/LBGs_Jun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1-04-2022/A549_MTT_LBG+5BV_5BV_24h_2104202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1-04-2022/MTT_LBG_24h_2104202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1-04-2022/MTT_LBG+3BV_3BV_24h_210420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5-05-2022/MTT_LBG+5BV_5BV_24h_0505202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5-05-2022/MTT_LBG+3BV_3BV_24h_050520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2-05-2022/MTT_LBG_LBG+3BV(compilation)_24h_120520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2-05-2022/MTT_3BV_5BV_24h_120520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3-06-2022/MTT_LBG+1BV_1BV_24h_2306202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30-06-2022/MTT_LBG+1BV_1BV_24h_3006202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30-06-2022/MTT_3BV_5BV_24h_3006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4-03-2022/MTT_LBG_LBG+5BV_24h_2403202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7-07-2022/MTT_LBG+1BV_1BV_24h_0707202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7-07-2022/MTT_3BV_5BV_24h_0707202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5-07-2022/MTT_LBG+1BV_1BV_24h_150720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1-07-2022/MTT_LBG+1BV_1BV_24h_210720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1-07-2022/MTT_3BV_24h_2107202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28-07-2022/MTT_LBG+1BV_1BV_24h_2807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31-03-2022/MTT_LBG_LBG+5BV_24h_310320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31-03-2022/MTT_LBG+3BV_24h_310320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7-04-2022/MTT_LBG_LBG+5BV_24h_070420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07-04-2022/MTT_LBG+3BV_24h_070420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4-04-2022/MTT_LBG+5BV_5BV_24h_1404202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4-04-2022/MTT_LBG_24h_1404202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TT/LBG/14-04-2022/MTT_LBG+3BV_3BV_24h_1404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T"/>
      <sheetName val="LDH"/>
    </sheetNames>
    <sheetDataSet>
      <sheetData sheetId="0">
        <row r="3">
          <cell r="B3" t="str">
            <v>CCM</v>
          </cell>
          <cell r="C3"/>
          <cell r="D3"/>
          <cell r="E3"/>
          <cell r="F3"/>
          <cell r="G3"/>
          <cell r="H3"/>
          <cell r="I3"/>
          <cell r="J3" t="str">
            <v>upLBG Sigma</v>
          </cell>
          <cell r="K3"/>
          <cell r="L3"/>
          <cell r="M3"/>
          <cell r="N3" t="str">
            <v>pLBG Sigma</v>
          </cell>
          <cell r="O3"/>
          <cell r="P3"/>
          <cell r="Q3"/>
          <cell r="R3" t="str">
            <v>MPLBGS</v>
          </cell>
          <cell r="S3"/>
          <cell r="T3"/>
          <cell r="U3"/>
          <cell r="V3" t="str">
            <v>upLBG IF</v>
          </cell>
          <cell r="W3"/>
          <cell r="X3"/>
          <cell r="Y3"/>
          <cell r="Z3" t="str">
            <v>pLBG IF</v>
          </cell>
          <cell r="AA3"/>
          <cell r="AB3"/>
          <cell r="AC3"/>
          <cell r="AD3" t="str">
            <v>MPLBGIF</v>
          </cell>
          <cell r="AE3"/>
          <cell r="AF3"/>
          <cell r="AG3"/>
          <cell r="AH3" t="str">
            <v>upLBG Roeper</v>
          </cell>
          <cell r="AI3"/>
          <cell r="AJ3"/>
          <cell r="AK3"/>
          <cell r="AL3" t="str">
            <v>pLBG Roeper</v>
          </cell>
          <cell r="AM3"/>
          <cell r="AN3"/>
          <cell r="AO3"/>
          <cell r="AP3" t="str">
            <v>MPLBGRoeper</v>
          </cell>
          <cell r="AQ3"/>
          <cell r="AR3"/>
          <cell r="AS3"/>
          <cell r="AT3" t="str">
            <v>LBGpf</v>
          </cell>
          <cell r="AU3"/>
          <cell r="AV3"/>
          <cell r="AW3"/>
        </row>
        <row r="4">
          <cell r="B4"/>
          <cell r="C4"/>
          <cell r="D4"/>
          <cell r="E4"/>
          <cell r="F4"/>
          <cell r="G4"/>
          <cell r="H4"/>
          <cell r="I4"/>
          <cell r="J4">
            <v>0.1</v>
          </cell>
          <cell r="K4">
            <v>0.25</v>
          </cell>
          <cell r="L4">
            <v>0.5</v>
          </cell>
          <cell r="M4">
            <v>1</v>
          </cell>
          <cell r="N4">
            <v>0.1</v>
          </cell>
          <cell r="O4">
            <v>0.25</v>
          </cell>
          <cell r="P4">
            <v>0.5</v>
          </cell>
          <cell r="Q4">
            <v>1</v>
          </cell>
          <cell r="R4">
            <v>0.1</v>
          </cell>
          <cell r="S4">
            <v>0.25</v>
          </cell>
          <cell r="T4">
            <v>0.5</v>
          </cell>
          <cell r="U4">
            <v>1</v>
          </cell>
          <cell r="V4">
            <v>0.1</v>
          </cell>
          <cell r="W4">
            <v>0.25</v>
          </cell>
          <cell r="X4">
            <v>0.5</v>
          </cell>
          <cell r="Y4">
            <v>1</v>
          </cell>
          <cell r="Z4">
            <v>0.1</v>
          </cell>
          <cell r="AA4">
            <v>0.25</v>
          </cell>
          <cell r="AB4">
            <v>0.5</v>
          </cell>
          <cell r="AC4">
            <v>1</v>
          </cell>
          <cell r="AD4">
            <v>0.1</v>
          </cell>
          <cell r="AE4">
            <v>0.25</v>
          </cell>
          <cell r="AF4">
            <v>0.5</v>
          </cell>
          <cell r="AG4">
            <v>1</v>
          </cell>
          <cell r="AH4">
            <v>0.1</v>
          </cell>
          <cell r="AI4">
            <v>0.25</v>
          </cell>
          <cell r="AJ4">
            <v>0.5</v>
          </cell>
          <cell r="AK4">
            <v>1</v>
          </cell>
          <cell r="AL4">
            <v>0.1</v>
          </cell>
          <cell r="AM4">
            <v>0.25</v>
          </cell>
          <cell r="AN4">
            <v>0.5</v>
          </cell>
          <cell r="AO4">
            <v>1</v>
          </cell>
          <cell r="AP4">
            <v>0.1</v>
          </cell>
          <cell r="AQ4">
            <v>0.25</v>
          </cell>
          <cell r="AR4">
            <v>0.5</v>
          </cell>
          <cell r="AS4">
            <v>1</v>
          </cell>
          <cell r="AT4">
            <v>0.1</v>
          </cell>
          <cell r="AU4">
            <v>0.25</v>
          </cell>
          <cell r="AV4">
            <v>0.5</v>
          </cell>
          <cell r="AW4">
            <v>1</v>
          </cell>
        </row>
        <row r="26">
          <cell r="B26">
            <v>99.64491422686423</v>
          </cell>
          <cell r="C26"/>
          <cell r="D26"/>
          <cell r="E26"/>
          <cell r="F26"/>
          <cell r="G26"/>
          <cell r="H26"/>
          <cell r="I26"/>
          <cell r="J26">
            <v>62.033102469551409</v>
          </cell>
          <cell r="K26">
            <v>47.631506917421113</v>
          </cell>
          <cell r="L26">
            <v>45.080732536413784</v>
          </cell>
          <cell r="M26">
            <v>36.869837078417646</v>
          </cell>
          <cell r="N26">
            <v>87.384161523438067</v>
          </cell>
          <cell r="O26">
            <v>70.542804117430961</v>
          </cell>
          <cell r="P26">
            <v>64.347449293602338</v>
          </cell>
          <cell r="Q26">
            <v>45.441777467591059</v>
          </cell>
          <cell r="R26">
            <v>93.568213558102329</v>
          </cell>
          <cell r="S26">
            <v>78.481171087171958</v>
          </cell>
          <cell r="T26">
            <v>81.552316322361833</v>
          </cell>
          <cell r="U26">
            <v>51.023649241214024</v>
          </cell>
          <cell r="V26">
            <v>53.822104591315046</v>
          </cell>
          <cell r="W26">
            <v>47.988388896920924</v>
          </cell>
          <cell r="X26">
            <v>36.365670989538238</v>
          </cell>
          <cell r="Y26">
            <v>32.585695993926471</v>
          </cell>
          <cell r="Z26">
            <v>79.054664612885787</v>
          </cell>
          <cell r="AA26">
            <v>76.722369996646989</v>
          </cell>
          <cell r="AB26">
            <v>53.961730598502619</v>
          </cell>
          <cell r="AC26">
            <v>40.6816158361435</v>
          </cell>
          <cell r="AD26">
            <v>93.768370073647745</v>
          </cell>
          <cell r="AE26">
            <v>58.619001844180296</v>
          </cell>
          <cell r="AF26">
            <v>79.836563030059622</v>
          </cell>
          <cell r="AG26">
            <v>71.086969057627201</v>
          </cell>
          <cell r="AH26">
            <v>69.189525030890294</v>
          </cell>
          <cell r="AI26">
            <v>40.998528593931745</v>
          </cell>
          <cell r="AJ26">
            <v>56.684390567920438</v>
          </cell>
          <cell r="AK26">
            <v>34.538003954880317</v>
          </cell>
          <cell r="AL26">
            <v>90.217490150045975</v>
          </cell>
          <cell r="AM26">
            <v>67.905267344763828</v>
          </cell>
          <cell r="AN26">
            <v>73.775958764809744</v>
          </cell>
          <cell r="AO26">
            <v>53.786761176950996</v>
          </cell>
          <cell r="AP26">
            <v>105.0043570122139</v>
          </cell>
          <cell r="AQ26">
            <v>77.477064348323651</v>
          </cell>
          <cell r="AR26">
            <v>70.532682063918799</v>
          </cell>
          <cell r="AS26">
            <v>59.783042134299023</v>
          </cell>
          <cell r="AT26">
            <v>95.503493219235551</v>
          </cell>
          <cell r="AU26">
            <v>66.955202115393135</v>
          </cell>
          <cell r="AV26">
            <v>61.518970975395796</v>
          </cell>
          <cell r="AW26">
            <v>44.525391297016249</v>
          </cell>
        </row>
        <row r="28">
          <cell r="B28">
            <v>0.2899263197014379</v>
          </cell>
          <cell r="C28"/>
          <cell r="D28"/>
          <cell r="E28"/>
          <cell r="F28"/>
          <cell r="G28"/>
          <cell r="H28"/>
          <cell r="I28"/>
          <cell r="J28">
            <v>2.7307637816315058</v>
          </cell>
          <cell r="K28">
            <v>8.1564542347384528</v>
          </cell>
          <cell r="L28">
            <v>2.3573233651010326</v>
          </cell>
          <cell r="M28">
            <v>2.9082458644969713</v>
          </cell>
          <cell r="N28">
            <v>6.3806347267483234</v>
          </cell>
          <cell r="O28">
            <v>13.034005189921368</v>
          </cell>
          <cell r="P28">
            <v>0.17825945717212513</v>
          </cell>
          <cell r="Q28">
            <v>2.1604115901911682</v>
          </cell>
          <cell r="R28">
            <v>1.844384468232295</v>
          </cell>
          <cell r="S28">
            <v>4.2376919998539417</v>
          </cell>
          <cell r="T28">
            <v>5.7847595123622293</v>
          </cell>
          <cell r="U28">
            <v>6.2021064535355501</v>
          </cell>
          <cell r="V28">
            <v>3.3055018770729272</v>
          </cell>
          <cell r="W28">
            <v>13.502218297617745</v>
          </cell>
          <cell r="X28">
            <v>5.0975066399234166</v>
          </cell>
          <cell r="Y28">
            <v>3.2468366977490843</v>
          </cell>
          <cell r="Z28">
            <v>6.6434633056502381</v>
          </cell>
          <cell r="AA28">
            <v>10.912402744211695</v>
          </cell>
          <cell r="AB28">
            <v>7.4786040070902944</v>
          </cell>
          <cell r="AC28">
            <v>5.9015542103480794</v>
          </cell>
          <cell r="AD28">
            <v>3.8145665477408603</v>
          </cell>
          <cell r="AE28">
            <v>17.112145830166565</v>
          </cell>
          <cell r="AF28">
            <v>1.991883312599714</v>
          </cell>
          <cell r="AG28">
            <v>2.1949949770472341</v>
          </cell>
          <cell r="AH28">
            <v>8.1644295157381155</v>
          </cell>
          <cell r="AI28">
            <v>3.1155288122745515</v>
          </cell>
          <cell r="AJ28">
            <v>11.656458230979865</v>
          </cell>
          <cell r="AK28">
            <v>12.48074562018896</v>
          </cell>
          <cell r="AL28">
            <v>6.611450605655695</v>
          </cell>
          <cell r="AM28">
            <v>8.7264344669177234</v>
          </cell>
          <cell r="AN28">
            <v>8.478111954102749</v>
          </cell>
          <cell r="AO28">
            <v>9.5703504366646435</v>
          </cell>
          <cell r="AP28">
            <v>1.5842722469815704</v>
          </cell>
          <cell r="AQ28">
            <v>3.8821393364284038</v>
          </cell>
          <cell r="AR28">
            <v>11.055155095165725</v>
          </cell>
          <cell r="AS28">
            <v>10.400845304206939</v>
          </cell>
          <cell r="AT28">
            <v>8.9311224085654306</v>
          </cell>
          <cell r="AU28">
            <v>12.200167737638985</v>
          </cell>
          <cell r="AV28">
            <v>7.3811601689800925</v>
          </cell>
          <cell r="AW28">
            <v>9.6446695130999753</v>
          </cell>
        </row>
        <row r="54">
          <cell r="B54">
            <v>100</v>
          </cell>
          <cell r="C54"/>
          <cell r="D54"/>
          <cell r="E54"/>
          <cell r="F54"/>
          <cell r="G54"/>
          <cell r="H54"/>
          <cell r="I54"/>
          <cell r="J54">
            <v>61.256245204202713</v>
          </cell>
          <cell r="K54">
            <v>39.280989890200885</v>
          </cell>
          <cell r="L54">
            <v>51.203726327098366</v>
          </cell>
          <cell r="M54">
            <v>44.638604726054524</v>
          </cell>
          <cell r="N54">
            <v>72.527241777742248</v>
          </cell>
          <cell r="O54">
            <v>63.634797824060598</v>
          </cell>
          <cell r="P54">
            <v>47.019305063551997</v>
          </cell>
          <cell r="Q54">
            <v>27.552055065773587</v>
          </cell>
          <cell r="R54">
            <v>80.30824310449151</v>
          </cell>
          <cell r="S54">
            <v>66.276368243367358</v>
          </cell>
          <cell r="T54">
            <v>57.635516102784322</v>
          </cell>
          <cell r="U54">
            <v>26.889804522198983</v>
          </cell>
          <cell r="V54">
            <v>58.692400438465747</v>
          </cell>
          <cell r="W54">
            <v>39.332858780125967</v>
          </cell>
          <cell r="X54">
            <v>52.511776464857867</v>
          </cell>
          <cell r="Y54">
            <v>47.377510701390982</v>
          </cell>
          <cell r="Z54">
            <v>61.492086391553563</v>
          </cell>
          <cell r="AA54">
            <v>64.198922961028742</v>
          </cell>
          <cell r="AB54">
            <v>40.416300414498529</v>
          </cell>
          <cell r="AC54">
            <v>27.466063210658305</v>
          </cell>
          <cell r="AD54">
            <v>84.249457886819826</v>
          </cell>
          <cell r="AE54">
            <v>62.820202177176988</v>
          </cell>
          <cell r="AF54">
            <v>63.478676622511976</v>
          </cell>
          <cell r="AG54">
            <v>43.133637100187514</v>
          </cell>
          <cell r="AH54">
            <v>71.701287455624012</v>
          </cell>
          <cell r="AI54">
            <v>31.289167395283119</v>
          </cell>
          <cell r="AJ54">
            <v>58.085778108818808</v>
          </cell>
          <cell r="AK54">
            <v>47.575012955390811</v>
          </cell>
          <cell r="AL54">
            <v>94.546367657311023</v>
          </cell>
          <cell r="AM54">
            <v>44.636824663599064</v>
          </cell>
          <cell r="AN54">
            <v>65.56561640400696</v>
          </cell>
          <cell r="AO54">
            <v>47.144297718754387</v>
          </cell>
          <cell r="AP54">
            <v>92.178607619165703</v>
          </cell>
          <cell r="AQ54">
            <v>63.718199615204462</v>
          </cell>
          <cell r="AR54">
            <v>69.77237396578586</v>
          </cell>
          <cell r="AS54">
            <v>50.542413012872629</v>
          </cell>
          <cell r="AT54">
            <v>83.423126018306306</v>
          </cell>
          <cell r="AU54">
            <v>46.023457330977472</v>
          </cell>
          <cell r="AV54">
            <v>85.106041042237337</v>
          </cell>
          <cell r="AW54">
            <v>72.856299845817773</v>
          </cell>
        </row>
        <row r="56">
          <cell r="B56">
            <v>8.2046407952365405E-15</v>
          </cell>
          <cell r="C56"/>
          <cell r="D56"/>
          <cell r="E56"/>
          <cell r="F56"/>
          <cell r="G56"/>
          <cell r="H56"/>
          <cell r="I56"/>
          <cell r="J56">
            <v>6.6376241608550233</v>
          </cell>
          <cell r="K56">
            <v>6.9225860513188229</v>
          </cell>
          <cell r="L56">
            <v>6.101716806544685</v>
          </cell>
          <cell r="M56">
            <v>6.5375965154422033</v>
          </cell>
          <cell r="N56">
            <v>4.9281832250434965</v>
          </cell>
          <cell r="O56">
            <v>13.520830018497403</v>
          </cell>
          <cell r="P56">
            <v>7.6425360797866846</v>
          </cell>
          <cell r="Q56">
            <v>4.1217740347429208</v>
          </cell>
          <cell r="R56">
            <v>5.6797545027682359</v>
          </cell>
          <cell r="S56">
            <v>4.4930532347947141</v>
          </cell>
          <cell r="T56">
            <v>5.3549568058081221</v>
          </cell>
          <cell r="U56">
            <v>4.1077315163384611</v>
          </cell>
          <cell r="V56">
            <v>5.5194561978613157</v>
          </cell>
          <cell r="W56">
            <v>7.3430228453666722</v>
          </cell>
          <cell r="X56">
            <v>6.4662404621164784</v>
          </cell>
          <cell r="Y56">
            <v>7.7629015142030244</v>
          </cell>
          <cell r="Z56">
            <v>3.0871280132235248</v>
          </cell>
          <cell r="AA56">
            <v>10.553229251407439</v>
          </cell>
          <cell r="AB56">
            <v>2.7194807969262302</v>
          </cell>
          <cell r="AC56">
            <v>2.0599378937937698</v>
          </cell>
          <cell r="AD56">
            <v>5.8501150097253554</v>
          </cell>
          <cell r="AE56">
            <v>7.073527381707863</v>
          </cell>
          <cell r="AF56">
            <v>1.766927785514681</v>
          </cell>
          <cell r="AG56">
            <v>1.2006566849898712</v>
          </cell>
          <cell r="AH56">
            <v>9.1012566205658096</v>
          </cell>
          <cell r="AI56">
            <v>0.74941022594004447</v>
          </cell>
          <cell r="AJ56">
            <v>8.7210638840812305</v>
          </cell>
          <cell r="AK56">
            <v>9.5111692152572349</v>
          </cell>
          <cell r="AL56">
            <v>6.0598884048519199</v>
          </cell>
          <cell r="AM56">
            <v>6.5954417625054012</v>
          </cell>
          <cell r="AN56">
            <v>9.4092241587634398</v>
          </cell>
          <cell r="AO56">
            <v>7.4425902206549672</v>
          </cell>
          <cell r="AP56">
            <v>0.91043169865987517</v>
          </cell>
          <cell r="AQ56">
            <v>4.714418285575424</v>
          </cell>
          <cell r="AR56">
            <v>5.9887956442003576</v>
          </cell>
          <cell r="AS56">
            <v>7.5713227985422007</v>
          </cell>
          <cell r="AT56">
            <v>1.2889443624248031</v>
          </cell>
          <cell r="AU56">
            <v>6.5015376304818897</v>
          </cell>
          <cell r="AV56">
            <v>9.2307686232583208</v>
          </cell>
          <cell r="AW56">
            <v>13.984326335918414</v>
          </cell>
        </row>
        <row r="82">
          <cell r="B82">
            <v>99.999999999999986</v>
          </cell>
          <cell r="C82"/>
          <cell r="D82"/>
          <cell r="E82"/>
          <cell r="F82"/>
          <cell r="G82"/>
          <cell r="H82"/>
          <cell r="I82"/>
          <cell r="J82">
            <v>83.305038580761732</v>
          </cell>
          <cell r="K82">
            <v>46.366409908188722</v>
          </cell>
          <cell r="L82">
            <v>69.221797351407304</v>
          </cell>
          <cell r="M82">
            <v>53.664938773963136</v>
          </cell>
          <cell r="N82">
            <v>75.150948071014355</v>
          </cell>
          <cell r="O82">
            <v>59.090443741641458</v>
          </cell>
          <cell r="P82">
            <v>47.746011181122526</v>
          </cell>
          <cell r="Q82">
            <v>29.171471513737401</v>
          </cell>
          <cell r="R82">
            <v>83.484477990603921</v>
          </cell>
          <cell r="S82">
            <v>74.601745025865355</v>
          </cell>
          <cell r="T82">
            <v>58.195917969094182</v>
          </cell>
          <cell r="U82">
            <v>19.039235361695237</v>
          </cell>
          <cell r="V82">
            <v>78.411697898630635</v>
          </cell>
          <cell r="W82">
            <v>44.115171774224883</v>
          </cell>
          <cell r="X82">
            <v>80.289982942476058</v>
          </cell>
          <cell r="Y82">
            <v>62.697439676255385</v>
          </cell>
          <cell r="Z82">
            <v>74.479131432943234</v>
          </cell>
          <cell r="AA82">
            <v>62.851193014870688</v>
          </cell>
          <cell r="AB82">
            <v>50.889049120333453</v>
          </cell>
          <cell r="AC82">
            <v>30.288764691771799</v>
          </cell>
          <cell r="AD82">
            <v>80.481039526915367</v>
          </cell>
          <cell r="AE82">
            <v>58.992533015671277</v>
          </cell>
          <cell r="AF82">
            <v>65.892969677580837</v>
          </cell>
          <cell r="AG82">
            <v>41.507145123557798</v>
          </cell>
          <cell r="AH82">
            <v>84.992867748321416</v>
          </cell>
          <cell r="AI82">
            <v>40.421915059307679</v>
          </cell>
          <cell r="AJ82">
            <v>67.510778831958845</v>
          </cell>
          <cell r="AK82">
            <v>56.360297585807075</v>
          </cell>
          <cell r="AL82">
            <v>105.53761260160269</v>
          </cell>
          <cell r="AM82">
            <v>55.227306130496267</v>
          </cell>
          <cell r="AN82">
            <v>72.409205718234659</v>
          </cell>
          <cell r="AO82">
            <v>50.659851819213266</v>
          </cell>
          <cell r="AP82">
            <v>100.53741431978875</v>
          </cell>
          <cell r="AQ82">
            <v>66.542352043389272</v>
          </cell>
          <cell r="AR82">
            <v>84.947402208767514</v>
          </cell>
          <cell r="AS82">
            <v>58.938097933567207</v>
          </cell>
          <cell r="AT82">
            <v>114.63438773998071</v>
          </cell>
          <cell r="AU82">
            <v>50.793167597001762</v>
          </cell>
          <cell r="AV82">
            <v>78.99146306668986</v>
          </cell>
          <cell r="AW82">
            <v>79.508295444663091</v>
          </cell>
        </row>
        <row r="84">
          <cell r="B84">
            <v>6.6990611570507743E-15</v>
          </cell>
          <cell r="C84"/>
          <cell r="D84"/>
          <cell r="E84"/>
          <cell r="F84"/>
          <cell r="G84"/>
          <cell r="H84"/>
          <cell r="I84"/>
          <cell r="J84">
            <v>1.2611835662244066</v>
          </cell>
          <cell r="K84">
            <v>5.4972534505678698</v>
          </cell>
          <cell r="L84">
            <v>3.7529979021000996</v>
          </cell>
          <cell r="M84">
            <v>8.0758403188540093</v>
          </cell>
          <cell r="N84">
            <v>6.2363772866926155</v>
          </cell>
          <cell r="O84">
            <v>8.0789386435006083</v>
          </cell>
          <cell r="P84">
            <v>4.1895532590146445</v>
          </cell>
          <cell r="Q84">
            <v>3.0890674158565239</v>
          </cell>
          <cell r="R84">
            <v>1.9169068263187852</v>
          </cell>
          <cell r="S84">
            <v>9.2686511088021888</v>
          </cell>
          <cell r="T84">
            <v>3.6991853675957862</v>
          </cell>
          <cell r="U84">
            <v>1.9486931647125436</v>
          </cell>
          <cell r="V84">
            <v>3.3768584454287529</v>
          </cell>
          <cell r="W84">
            <v>9.1012339420912642</v>
          </cell>
          <cell r="X84">
            <v>6.8667183814153114</v>
          </cell>
          <cell r="Y84">
            <v>8.6561696514939506</v>
          </cell>
          <cell r="Z84">
            <v>2.6331608545884797</v>
          </cell>
          <cell r="AA84">
            <v>9.2245904734166544</v>
          </cell>
          <cell r="AB84">
            <v>0.39384063873985325</v>
          </cell>
          <cell r="AC84">
            <v>1.3491177871528963</v>
          </cell>
          <cell r="AD84">
            <v>6.2766859893182483</v>
          </cell>
          <cell r="AE84">
            <v>12.723706725956992</v>
          </cell>
          <cell r="AF84">
            <v>8.3148156037842167</v>
          </cell>
          <cell r="AG84">
            <v>2.9920843999685474</v>
          </cell>
          <cell r="AH84">
            <v>1.8104578367340531</v>
          </cell>
          <cell r="AI84">
            <v>2.3856206632379666</v>
          </cell>
          <cell r="AJ84">
            <v>3.7945096015921189</v>
          </cell>
          <cell r="AK84">
            <v>6.2302057744973096</v>
          </cell>
          <cell r="AL84">
            <v>4.2254023818736597</v>
          </cell>
          <cell r="AM84">
            <v>8.8306053651883651</v>
          </cell>
          <cell r="AN84">
            <v>1.7931514738699328</v>
          </cell>
          <cell r="AO84">
            <v>5.2729276860289946</v>
          </cell>
          <cell r="AP84">
            <v>3.2878461373682741</v>
          </cell>
          <cell r="AQ84">
            <v>1.4101969319138143</v>
          </cell>
          <cell r="AR84">
            <v>4.1798877160938472</v>
          </cell>
          <cell r="AS84">
            <v>5.5932583819242607</v>
          </cell>
          <cell r="AT84">
            <v>8.5397382455513391</v>
          </cell>
          <cell r="AU84">
            <v>9.0154085501387655</v>
          </cell>
          <cell r="AV84">
            <v>10.21699066890076</v>
          </cell>
          <cell r="AW84">
            <v>9.8013881413749839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102.12042276706271</v>
          </cell>
          <cell r="P56">
            <v>88.321598713684807</v>
          </cell>
          <cell r="Q56">
            <v>69.751818647022262</v>
          </cell>
          <cell r="R56">
            <v>72.627242097964142</v>
          </cell>
          <cell r="S56">
            <v>68.306066494119435</v>
          </cell>
          <cell r="T56">
            <v>68.900435762921191</v>
          </cell>
          <cell r="U56">
            <v>63.342348474087729</v>
          </cell>
          <cell r="V56">
            <v>54.25022164435191</v>
          </cell>
          <cell r="W56">
            <v>44.403096524433685</v>
          </cell>
          <cell r="X56">
            <v>3.6973566837495229</v>
          </cell>
          <cell r="Y56">
            <v>9.9060148477180379E-2</v>
          </cell>
        </row>
        <row r="57">
          <cell r="O57">
            <v>95.77521617116426</v>
          </cell>
          <cell r="P57">
            <v>103.69469010555389</v>
          </cell>
          <cell r="Q57">
            <v>79.663192981795987</v>
          </cell>
          <cell r="R57">
            <v>72.40234231845713</v>
          </cell>
          <cell r="S57">
            <v>80.30574976016355</v>
          </cell>
          <cell r="T57">
            <v>67.743832604380856</v>
          </cell>
          <cell r="U57">
            <v>68.097245175779449</v>
          </cell>
          <cell r="V57">
            <v>56.675857504763577</v>
          </cell>
          <cell r="W57">
            <v>45.222348816865107</v>
          </cell>
          <cell r="X57">
            <v>-2.5354066050615294</v>
          </cell>
          <cell r="Y57">
            <v>-1.4109394240085775</v>
          </cell>
        </row>
        <row r="58">
          <cell r="O58">
            <v>103.00393145543993</v>
          </cell>
          <cell r="P58">
            <v>107.08414078709441</v>
          </cell>
          <cell r="Q58">
            <v>73.751707483744525</v>
          </cell>
          <cell r="R58">
            <v>66.410533931776669</v>
          </cell>
          <cell r="S58">
            <v>64.177664865505605</v>
          </cell>
          <cell r="T58">
            <v>67.454690791108646</v>
          </cell>
          <cell r="U58">
            <v>65.928627718060625</v>
          </cell>
          <cell r="V58">
            <v>54.250216856958382</v>
          </cell>
          <cell r="W58">
            <v>44.419158229723365</v>
          </cell>
          <cell r="X58">
            <v>-0.83264143528355949</v>
          </cell>
          <cell r="Y58">
            <v>0.98257063212696283</v>
          </cell>
        </row>
        <row r="62">
          <cell r="O62">
            <v>102.12042276706271</v>
          </cell>
          <cell r="P62">
            <v>88.321598713684807</v>
          </cell>
          <cell r="Q62">
            <v>71.342133328622538</v>
          </cell>
          <cell r="R62">
            <v>77.831919209095773</v>
          </cell>
          <cell r="S62">
            <v>71.101171843825838</v>
          </cell>
          <cell r="T62">
            <v>62.780116978045925</v>
          </cell>
          <cell r="U62">
            <v>59.149692843224877</v>
          </cell>
          <cell r="V62">
            <v>56.097559516038558</v>
          </cell>
          <cell r="W62">
            <v>43.905119030640897</v>
          </cell>
          <cell r="X62">
            <v>3.6973566837495229</v>
          </cell>
          <cell r="Y62">
            <v>9.9060148477180379E-2</v>
          </cell>
        </row>
        <row r="63">
          <cell r="O63">
            <v>95.77521617116426</v>
          </cell>
          <cell r="P63">
            <v>103.69469010555389</v>
          </cell>
          <cell r="Q63">
            <v>68.547027978916134</v>
          </cell>
          <cell r="R63">
            <v>67.85628608467951</v>
          </cell>
          <cell r="S63">
            <v>71.534900122763133</v>
          </cell>
          <cell r="T63">
            <v>63.952777054482404</v>
          </cell>
          <cell r="U63">
            <v>59.358514161564862</v>
          </cell>
          <cell r="V63">
            <v>56.402770215690751</v>
          </cell>
          <cell r="W63">
            <v>46.68416028136086</v>
          </cell>
          <cell r="X63">
            <v>-2.5354066050615294</v>
          </cell>
          <cell r="Y63">
            <v>-1.4109394240085775</v>
          </cell>
        </row>
        <row r="64">
          <cell r="O64">
            <v>103.00393145543993</v>
          </cell>
          <cell r="P64">
            <v>107.08414078709441</v>
          </cell>
          <cell r="Q64">
            <v>70.201606237552483</v>
          </cell>
          <cell r="R64">
            <v>73.558940689603929</v>
          </cell>
          <cell r="S64">
            <v>60.740002737431617</v>
          </cell>
          <cell r="T64">
            <v>62.394578602371205</v>
          </cell>
          <cell r="U64">
            <v>61.382559515799187</v>
          </cell>
          <cell r="V64">
            <v>55.149796825412331</v>
          </cell>
          <cell r="W64">
            <v>49.49532494266019</v>
          </cell>
          <cell r="X64">
            <v>-0.83264143528355949</v>
          </cell>
          <cell r="Y64">
            <v>0.98257063212696283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89.982824971577443</v>
          </cell>
          <cell r="P56">
            <v>91.752272777476193</v>
          </cell>
          <cell r="Q56">
            <v>100.96899318744408</v>
          </cell>
          <cell r="R56">
            <v>84.188357069761693</v>
          </cell>
          <cell r="S56">
            <v>91.674499118533689</v>
          </cell>
          <cell r="T56">
            <v>92.8606097128269</v>
          </cell>
          <cell r="U56">
            <v>75.691093710586415</v>
          </cell>
          <cell r="V56">
            <v>68.671608102776403</v>
          </cell>
          <cell r="W56">
            <v>31.707551402417018</v>
          </cell>
          <cell r="X56">
            <v>-1.3092646558906689</v>
          </cell>
          <cell r="Y56">
            <v>-0.10370412757368987</v>
          </cell>
        </row>
        <row r="57">
          <cell r="O57">
            <v>97.741192211416589</v>
          </cell>
          <cell r="P57">
            <v>106.29679305845225</v>
          </cell>
          <cell r="Q57">
            <v>108.57180151955264</v>
          </cell>
          <cell r="R57">
            <v>98.966198327565252</v>
          </cell>
          <cell r="S57">
            <v>97.566185542758262</v>
          </cell>
          <cell r="T57">
            <v>83.157793793353491</v>
          </cell>
          <cell r="U57">
            <v>90.099491254914</v>
          </cell>
          <cell r="V57">
            <v>59.707682507716342</v>
          </cell>
          <cell r="W57">
            <v>48.138185772628361</v>
          </cell>
          <cell r="X57">
            <v>-0.57037360711198226</v>
          </cell>
          <cell r="Y57">
            <v>0.11018502436378108</v>
          </cell>
        </row>
        <row r="58">
          <cell r="O58">
            <v>109.03846375543742</v>
          </cell>
          <cell r="P58">
            <v>105.18845322564015</v>
          </cell>
          <cell r="Q58">
            <v>111.25514921598445</v>
          </cell>
          <cell r="R58">
            <v>103.2634465120108</v>
          </cell>
          <cell r="S58">
            <v>102.50509973428554</v>
          </cell>
          <cell r="T58">
            <v>76.254980263802835</v>
          </cell>
          <cell r="U58">
            <v>86.560578258348102</v>
          </cell>
          <cell r="V58">
            <v>60.835461409071968</v>
          </cell>
          <cell r="W58">
            <v>33.710340467373058</v>
          </cell>
          <cell r="X58">
            <v>1.5490810168152569</v>
          </cell>
          <cell r="Y58">
            <v>0.32407634939730323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93.702846533458569</v>
          </cell>
          <cell r="P56">
            <v>102.41826366719927</v>
          </cell>
          <cell r="Q56">
            <v>59.72236318066701</v>
          </cell>
          <cell r="R56">
            <v>54.097173066641737</v>
          </cell>
          <cell r="S56">
            <v>52.841762943626577</v>
          </cell>
          <cell r="T56">
            <v>42.303593142317659</v>
          </cell>
          <cell r="U56">
            <v>37.54752937758736</v>
          </cell>
          <cell r="V56">
            <v>41.241325805538558</v>
          </cell>
          <cell r="W56">
            <v>30.389295379092207</v>
          </cell>
          <cell r="X56">
            <v>-0.10260575612396446</v>
          </cell>
          <cell r="Y56">
            <v>0.23538872353337223</v>
          </cell>
        </row>
        <row r="57">
          <cell r="O57">
            <v>102.96147595473626</v>
          </cell>
          <cell r="P57">
            <v>97.034498438465235</v>
          </cell>
          <cell r="Q57">
            <v>61.762399683998858</v>
          </cell>
          <cell r="R57">
            <v>59.87928989573188</v>
          </cell>
          <cell r="S57">
            <v>50.777583592015219</v>
          </cell>
          <cell r="T57">
            <v>44.621265205856162</v>
          </cell>
          <cell r="U57">
            <v>49.268682555824839</v>
          </cell>
          <cell r="V57">
            <v>43.872851299206808</v>
          </cell>
          <cell r="W57">
            <v>27.878480529317649</v>
          </cell>
          <cell r="X57">
            <v>-1.164873092903068</v>
          </cell>
          <cell r="Y57">
            <v>0.15089055330701823</v>
          </cell>
        </row>
        <row r="58">
          <cell r="O58">
            <v>103.08218659862996</v>
          </cell>
          <cell r="P58">
            <v>100.80072880751071</v>
          </cell>
          <cell r="Q58">
            <v>57.235691179171958</v>
          </cell>
          <cell r="R58">
            <v>54.254097982954697</v>
          </cell>
          <cell r="S58">
            <v>49.051402317565035</v>
          </cell>
          <cell r="T58">
            <v>35.76098918368649</v>
          </cell>
          <cell r="U58">
            <v>44.741979447253698</v>
          </cell>
          <cell r="V58">
            <v>43.788353128980454</v>
          </cell>
          <cell r="W58">
            <v>31.089427186686386</v>
          </cell>
          <cell r="X58">
            <v>0.41645738750179406</v>
          </cell>
          <cell r="Y58">
            <v>0.46474218468484785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90.979452814972731</v>
          </cell>
          <cell r="P56">
            <v>109.4715730300173</v>
          </cell>
          <cell r="Q56">
            <v>71.819137619737006</v>
          </cell>
          <cell r="R56">
            <v>56.4173924292122</v>
          </cell>
          <cell r="S56">
            <v>62.932237479150601</v>
          </cell>
          <cell r="T56">
            <v>51.923827362025158</v>
          </cell>
          <cell r="U56">
            <v>53.594297388126257</v>
          </cell>
          <cell r="V56">
            <v>46.945822303257692</v>
          </cell>
          <cell r="W56">
            <v>32.546354647839514</v>
          </cell>
          <cell r="X56">
            <v>2.0769530446970723</v>
          </cell>
          <cell r="Y56">
            <v>0.90762240844845299</v>
          </cell>
        </row>
        <row r="57">
          <cell r="O57">
            <v>102.75627546009359</v>
          </cell>
          <cell r="P57">
            <v>98.078960382689175</v>
          </cell>
          <cell r="Q57">
            <v>78.901940188488837</v>
          </cell>
          <cell r="R57">
            <v>67.726485060110633</v>
          </cell>
          <cell r="S57">
            <v>68.21092256249436</v>
          </cell>
          <cell r="T57">
            <v>53.260202387227366</v>
          </cell>
          <cell r="U57">
            <v>48.215379821798138</v>
          </cell>
          <cell r="V57">
            <v>52.475084860267337</v>
          </cell>
          <cell r="W57">
            <v>37.307200943058717</v>
          </cell>
          <cell r="X57">
            <v>-11.871483372471577</v>
          </cell>
          <cell r="Y57">
            <v>2.1270667969925694</v>
          </cell>
        </row>
        <row r="58">
          <cell r="O58">
            <v>101.62036042246675</v>
          </cell>
          <cell r="P58">
            <v>97.093377889760418</v>
          </cell>
          <cell r="Q58">
            <v>75.494177651231482</v>
          </cell>
          <cell r="R58">
            <v>65.204070043600979</v>
          </cell>
          <cell r="S58">
            <v>66.00590003711568</v>
          </cell>
          <cell r="T58">
            <v>59.056742438474139</v>
          </cell>
          <cell r="U58">
            <v>52.274627361888662</v>
          </cell>
          <cell r="V58">
            <v>49.484939829535264</v>
          </cell>
          <cell r="W58">
            <v>32.379305902791721</v>
          </cell>
          <cell r="X58">
            <v>2.7785511775265754</v>
          </cell>
          <cell r="Y58">
            <v>3.9812899448069068</v>
          </cell>
        </row>
        <row r="62">
          <cell r="O62">
            <v>90.979452814972731</v>
          </cell>
          <cell r="P62">
            <v>109.4715730300173</v>
          </cell>
          <cell r="Q62">
            <v>63.249622502691508</v>
          </cell>
          <cell r="R62">
            <v>60.025614954044912</v>
          </cell>
          <cell r="S62">
            <v>55.481932400767342</v>
          </cell>
          <cell r="T62">
            <v>53.828162395237477</v>
          </cell>
          <cell r="U62">
            <v>52.792469883808245</v>
          </cell>
          <cell r="V62">
            <v>49.184249848172222</v>
          </cell>
          <cell r="W62">
            <v>32.112032142349619</v>
          </cell>
          <cell r="X62">
            <v>2.0769530446970723</v>
          </cell>
          <cell r="Y62">
            <v>0.90762240844845299</v>
          </cell>
        </row>
        <row r="63">
          <cell r="O63">
            <v>102.75627546009359</v>
          </cell>
          <cell r="P63">
            <v>98.078960382689175</v>
          </cell>
          <cell r="Q63">
            <v>68.227627561458974</v>
          </cell>
          <cell r="R63">
            <v>67.442505056105574</v>
          </cell>
          <cell r="S63">
            <v>59.925384960257226</v>
          </cell>
          <cell r="T63">
            <v>51.63984486882341</v>
          </cell>
          <cell r="U63">
            <v>56.701377411610629</v>
          </cell>
          <cell r="V63">
            <v>50.437104856944735</v>
          </cell>
          <cell r="W63">
            <v>31.44384214055183</v>
          </cell>
          <cell r="X63">
            <v>-11.871483372471577</v>
          </cell>
          <cell r="Y63">
            <v>2.1270667969925694</v>
          </cell>
        </row>
        <row r="64">
          <cell r="O64">
            <v>101.62036042246675</v>
          </cell>
          <cell r="P64">
            <v>97.093377889760418</v>
          </cell>
          <cell r="Q64">
            <v>65.705217523342696</v>
          </cell>
          <cell r="R64">
            <v>61.261764963852812</v>
          </cell>
          <cell r="S64">
            <v>58.906399936989303</v>
          </cell>
          <cell r="T64">
            <v>55.816022423272862</v>
          </cell>
          <cell r="U64">
            <v>53.043042379080759</v>
          </cell>
          <cell r="V64">
            <v>47.99821483525816</v>
          </cell>
          <cell r="W64">
            <v>32.713403392887301</v>
          </cell>
          <cell r="X64">
            <v>2.7785511775265754</v>
          </cell>
          <cell r="Y64">
            <v>3.9812899448069068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77.074395710658038</v>
          </cell>
          <cell r="P56">
            <v>118.00267677886107</v>
          </cell>
          <cell r="Q56">
            <v>62.449792619728044</v>
          </cell>
          <cell r="R56">
            <v>59.648462271727212</v>
          </cell>
          <cell r="S56">
            <v>58.927528237017199</v>
          </cell>
          <cell r="T56">
            <v>61.996634434406964</v>
          </cell>
          <cell r="U56">
            <v>55.467062058744553</v>
          </cell>
          <cell r="V56">
            <v>54.68433288894196</v>
          </cell>
          <cell r="W56">
            <v>36.61986660212191</v>
          </cell>
          <cell r="X56">
            <v>-2.0220397405031467</v>
          </cell>
          <cell r="Y56">
            <v>1.9739773692109606</v>
          </cell>
        </row>
        <row r="57">
          <cell r="O57">
            <v>101.25648061791183</v>
          </cell>
          <cell r="P57">
            <v>111.94685789753834</v>
          </cell>
          <cell r="Q57">
            <v>75.962098625719548</v>
          </cell>
          <cell r="R57">
            <v>69.185351848378005</v>
          </cell>
          <cell r="S57">
            <v>70.297636655934085</v>
          </cell>
          <cell r="T57">
            <v>68.320232234464228</v>
          </cell>
          <cell r="U57">
            <v>66.713580207476255</v>
          </cell>
          <cell r="V57">
            <v>62.841158739302145</v>
          </cell>
          <cell r="W57">
            <v>44.241136149685829</v>
          </cell>
          <cell r="X57">
            <v>-0.39479624117859308</v>
          </cell>
          <cell r="Y57">
            <v>-1.0333344604226171</v>
          </cell>
        </row>
        <row r="58">
          <cell r="O58">
            <v>76.786018413559319</v>
          </cell>
          <cell r="P58">
            <v>114.93357058147132</v>
          </cell>
          <cell r="Q58">
            <v>76.394661502022032</v>
          </cell>
          <cell r="R58">
            <v>77.73353154092986</v>
          </cell>
          <cell r="S58">
            <v>72.460435690718498</v>
          </cell>
          <cell r="T58">
            <v>68.814590245859307</v>
          </cell>
          <cell r="U58">
            <v>64.36540804479651</v>
          </cell>
          <cell r="V58">
            <v>58.453774742677531</v>
          </cell>
          <cell r="W58">
            <v>45.53881250121087</v>
          </cell>
          <cell r="X58">
            <v>0.42912584867038378</v>
          </cell>
          <cell r="Y58">
            <v>1.0470672242230161</v>
          </cell>
        </row>
        <row r="62">
          <cell r="O62">
            <v>77.074395710658038</v>
          </cell>
          <cell r="P62">
            <v>118.00267677886107</v>
          </cell>
          <cell r="Q62">
            <v>67.455118759241685</v>
          </cell>
          <cell r="R62">
            <v>68.21724648133447</v>
          </cell>
          <cell r="S62">
            <v>69.164747331322602</v>
          </cell>
          <cell r="T62">
            <v>66.136837890661226</v>
          </cell>
          <cell r="U62">
            <v>60.94613862325226</v>
          </cell>
          <cell r="V62">
            <v>58.000616557356452</v>
          </cell>
          <cell r="W62">
            <v>38.926842008073272</v>
          </cell>
          <cell r="X62">
            <v>-2.0220397405031467</v>
          </cell>
          <cell r="Y62">
            <v>1.9739773692109606</v>
          </cell>
        </row>
        <row r="63">
          <cell r="O63">
            <v>101.25648061791183</v>
          </cell>
          <cell r="P63">
            <v>111.94685789753834</v>
          </cell>
          <cell r="Q63">
            <v>72.213255150348161</v>
          </cell>
          <cell r="R63">
            <v>70.132861906402951</v>
          </cell>
          <cell r="S63">
            <v>66.610600593037717</v>
          </cell>
          <cell r="T63">
            <v>66.033845998840249</v>
          </cell>
          <cell r="U63">
            <v>63.479693121864159</v>
          </cell>
          <cell r="V63">
            <v>57.650453333201959</v>
          </cell>
          <cell r="W63">
            <v>43.293627626333688</v>
          </cell>
          <cell r="X63">
            <v>-0.39479624117859308</v>
          </cell>
          <cell r="Y63">
            <v>-1.0333344604226171</v>
          </cell>
        </row>
        <row r="64">
          <cell r="O64">
            <v>76.786018413559319</v>
          </cell>
          <cell r="P64">
            <v>114.93357058147132</v>
          </cell>
          <cell r="Q64">
            <v>70.029870014581974</v>
          </cell>
          <cell r="R64">
            <v>78.186686656905337</v>
          </cell>
          <cell r="S64">
            <v>65.477705129735014</v>
          </cell>
          <cell r="T64">
            <v>62.470390998092235</v>
          </cell>
          <cell r="U64">
            <v>61.687667966980854</v>
          </cell>
          <cell r="V64">
            <v>53.448451672509499</v>
          </cell>
          <cell r="W64">
            <v>41.151428504586264</v>
          </cell>
          <cell r="X64">
            <v>0.42912584867038378</v>
          </cell>
          <cell r="Y64">
            <v>1.0470672242230161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97.203819723540903</v>
          </cell>
          <cell r="P56">
            <v>82.953395996612969</v>
          </cell>
          <cell r="Q56">
            <v>83.812460898244368</v>
          </cell>
          <cell r="R56">
            <v>91.645141149255494</v>
          </cell>
          <cell r="S56">
            <v>80.797305090306381</v>
          </cell>
          <cell r="T56">
            <v>86.99606424966899</v>
          </cell>
          <cell r="U56">
            <v>85.244239917665851</v>
          </cell>
          <cell r="V56">
            <v>61.796740957742955</v>
          </cell>
          <cell r="W56">
            <v>32.554741882696327</v>
          </cell>
          <cell r="X56">
            <v>0.41549651512012603</v>
          </cell>
          <cell r="Y56">
            <v>-0.10668145710785604</v>
          </cell>
        </row>
        <row r="57">
          <cell r="O57">
            <v>108.97809719149457</v>
          </cell>
          <cell r="P57">
            <v>89.505897507319077</v>
          </cell>
          <cell r="Q57">
            <v>85.311626465125045</v>
          </cell>
          <cell r="R57">
            <v>85.59798226900935</v>
          </cell>
          <cell r="S57">
            <v>72.695113789759603</v>
          </cell>
          <cell r="T57">
            <v>73.166756871436206</v>
          </cell>
          <cell r="U57">
            <v>91.678828147931313</v>
          </cell>
          <cell r="V57">
            <v>55.800108810478278</v>
          </cell>
          <cell r="W57">
            <v>34.289726480393817</v>
          </cell>
          <cell r="X57">
            <v>-1.5047722228427849</v>
          </cell>
          <cell r="Y57">
            <v>0.65131931096918427</v>
          </cell>
        </row>
        <row r="58">
          <cell r="O58">
            <v>124.92982102746569</v>
          </cell>
          <cell r="P58">
            <v>96.428968553566804</v>
          </cell>
          <cell r="Q58">
            <v>88.293090254344193</v>
          </cell>
          <cell r="R58">
            <v>93.413812745628817</v>
          </cell>
          <cell r="S58">
            <v>87.181354037482805</v>
          </cell>
          <cell r="T58">
            <v>86.962382271036191</v>
          </cell>
          <cell r="U58">
            <v>86.659181712803232</v>
          </cell>
          <cell r="V58">
            <v>67.591241072866666</v>
          </cell>
          <cell r="W58">
            <v>36.36159361495708</v>
          </cell>
          <cell r="X58">
            <v>1.0218982590914374</v>
          </cell>
          <cell r="Y58">
            <v>-0.47726040523010926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110.6131517204124</v>
          </cell>
          <cell r="P56">
            <v>98.607534784715071</v>
          </cell>
          <cell r="Q56">
            <v>55.457522870804297</v>
          </cell>
          <cell r="R56">
            <v>59.838522850017469</v>
          </cell>
          <cell r="S56">
            <v>54.685233313584533</v>
          </cell>
          <cell r="T56">
            <v>53.112566225175712</v>
          </cell>
          <cell r="U56">
            <v>48.85794957460476</v>
          </cell>
          <cell r="V56">
            <v>43.999531455601094</v>
          </cell>
          <cell r="W56">
            <v>30.154457710925161</v>
          </cell>
          <cell r="X56">
            <v>-1.7903116599224631</v>
          </cell>
          <cell r="Y56">
            <v>-0.18956287465414803</v>
          </cell>
        </row>
        <row r="57">
          <cell r="O57">
            <v>106.5691593043223</v>
          </cell>
          <cell r="P57">
            <v>101.28948853161707</v>
          </cell>
          <cell r="Q57">
            <v>53.070438448961639</v>
          </cell>
          <cell r="R57">
            <v>51.287153403181769</v>
          </cell>
          <cell r="S57">
            <v>50.936112314923705</v>
          </cell>
          <cell r="T57">
            <v>52.045405250526677</v>
          </cell>
          <cell r="U57">
            <v>51.357358691515472</v>
          </cell>
          <cell r="V57">
            <v>45.740699187016553</v>
          </cell>
          <cell r="W57">
            <v>30.702085323789223</v>
          </cell>
          <cell r="X57">
            <v>-0.63889513284527788</v>
          </cell>
          <cell r="Y57">
            <v>0.69506236257581244</v>
          </cell>
        </row>
        <row r="58">
          <cell r="O58">
            <v>96.669786805803412</v>
          </cell>
          <cell r="P58">
            <v>86.25087885312962</v>
          </cell>
          <cell r="Q58">
            <v>59.108358976641853</v>
          </cell>
          <cell r="R58">
            <v>49.223028372737673</v>
          </cell>
          <cell r="S58">
            <v>52.607070573265588</v>
          </cell>
          <cell r="T58">
            <v>53.674229455544697</v>
          </cell>
          <cell r="U58">
            <v>54.530774565192608</v>
          </cell>
          <cell r="V58">
            <v>50.33231921597072</v>
          </cell>
          <cell r="W58">
            <v>29.677043755874536</v>
          </cell>
          <cell r="X58">
            <v>0.90568712014914599</v>
          </cell>
          <cell r="Y58">
            <v>1.0180201846969286</v>
          </cell>
        </row>
        <row r="62">
          <cell r="O62">
            <v>110.6131517204124</v>
          </cell>
          <cell r="P62">
            <v>98.607534784715071</v>
          </cell>
          <cell r="Q62">
            <v>65.736020246810682</v>
          </cell>
          <cell r="R62">
            <v>58.279893471483504</v>
          </cell>
          <cell r="S62">
            <v>61.256727005294501</v>
          </cell>
          <cell r="T62">
            <v>58.841565071332212</v>
          </cell>
          <cell r="U62">
            <v>58.279895563853437</v>
          </cell>
          <cell r="V62">
            <v>55.780484354572792</v>
          </cell>
          <cell r="W62">
            <v>43.016619756270408</v>
          </cell>
          <cell r="X62">
            <v>-1.7903116599224631</v>
          </cell>
          <cell r="Y62">
            <v>-0.18956287465414803</v>
          </cell>
        </row>
        <row r="63">
          <cell r="O63">
            <v>106.5691593043223</v>
          </cell>
          <cell r="P63">
            <v>101.28948853161707</v>
          </cell>
          <cell r="Q63">
            <v>59.641936325411471</v>
          </cell>
          <cell r="R63">
            <v>54.937981139539595</v>
          </cell>
          <cell r="S63">
            <v>62.337934059298114</v>
          </cell>
          <cell r="T63">
            <v>56.707228475444616</v>
          </cell>
          <cell r="U63">
            <v>51.216939745368329</v>
          </cell>
          <cell r="V63">
            <v>51.259069613952335</v>
          </cell>
          <cell r="W63">
            <v>37.399953974661692</v>
          </cell>
          <cell r="X63">
            <v>-0.63889513284527788</v>
          </cell>
          <cell r="Y63">
            <v>0.69506236257581244</v>
          </cell>
        </row>
        <row r="64">
          <cell r="O64">
            <v>96.669786805803412</v>
          </cell>
          <cell r="P64">
            <v>86.25087885312962</v>
          </cell>
          <cell r="Q64">
            <v>50.809733171021342</v>
          </cell>
          <cell r="R64">
            <v>48.029492438926141</v>
          </cell>
          <cell r="S64">
            <v>53.112568317545644</v>
          </cell>
          <cell r="T64">
            <v>53.182779882989152</v>
          </cell>
          <cell r="U64">
            <v>50.514863845962005</v>
          </cell>
          <cell r="V64">
            <v>51.834781016045831</v>
          </cell>
          <cell r="W64">
            <v>36.346828617517581</v>
          </cell>
          <cell r="X64">
            <v>0.90568712014914599</v>
          </cell>
          <cell r="Y64">
            <v>1.0180201846969286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101.64400275385816</v>
          </cell>
          <cell r="P56">
            <v>109.25100904005721</v>
          </cell>
          <cell r="Q56">
            <v>84.524075685177095</v>
          </cell>
          <cell r="R56">
            <v>88.586714041907186</v>
          </cell>
          <cell r="S56">
            <v>97.681675686406123</v>
          </cell>
          <cell r="T56">
            <v>85.76125406592061</v>
          </cell>
          <cell r="U56">
            <v>88.168744938814015</v>
          </cell>
          <cell r="V56">
            <v>54.447173685100601</v>
          </cell>
          <cell r="W56">
            <v>52.474363404893751</v>
          </cell>
          <cell r="X56">
            <v>-1.1758815354357857</v>
          </cell>
          <cell r="Y56">
            <v>-0.65760114306455908</v>
          </cell>
        </row>
        <row r="57">
          <cell r="O57">
            <v>94.973250945678558</v>
          </cell>
          <cell r="P57">
            <v>105.42242620618003</v>
          </cell>
          <cell r="Q57">
            <v>79.826126683371783</v>
          </cell>
          <cell r="R57">
            <v>94.254347974751227</v>
          </cell>
          <cell r="S57">
            <v>113.16316925212141</v>
          </cell>
          <cell r="T57">
            <v>95.57512366390192</v>
          </cell>
          <cell r="U57">
            <v>103.61680805150998</v>
          </cell>
          <cell r="V57">
            <v>71.466781990671066</v>
          </cell>
          <cell r="W57">
            <v>68.0561732424421</v>
          </cell>
          <cell r="X57">
            <v>0.16161436277958346</v>
          </cell>
          <cell r="Y57">
            <v>-5.5729047660588296E-2</v>
          </cell>
        </row>
        <row r="58">
          <cell r="O58">
            <v>107.31163170414719</v>
          </cell>
          <cell r="P58">
            <v>81.397679350078832</v>
          </cell>
          <cell r="Q58">
            <v>88.80405309261171</v>
          </cell>
          <cell r="R58">
            <v>92.214666823395703</v>
          </cell>
          <cell r="S58">
            <v>97.063084004756846</v>
          </cell>
          <cell r="T58">
            <v>84.808290589585326</v>
          </cell>
          <cell r="U58">
            <v>92.900129376193661</v>
          </cell>
          <cell r="V58">
            <v>74.292244457935155</v>
          </cell>
          <cell r="W58">
            <v>66.902587187550708</v>
          </cell>
          <cell r="X58">
            <v>-2.2291120808731406E-2</v>
          </cell>
          <cell r="Y58">
            <v>1.749888484190083</v>
          </cell>
        </row>
        <row r="62">
          <cell r="O62">
            <v>101.64400275385816</v>
          </cell>
          <cell r="P62">
            <v>109.25100904005721</v>
          </cell>
          <cell r="Q62">
            <v>83.169859577897029</v>
          </cell>
          <cell r="R62">
            <v>93.97013307034301</v>
          </cell>
          <cell r="S62">
            <v>85.610790868919807</v>
          </cell>
          <cell r="T62">
            <v>73.840839919267651</v>
          </cell>
          <cell r="U62">
            <v>97.180114257460829</v>
          </cell>
          <cell r="V62">
            <v>85.29313305510469</v>
          </cell>
          <cell r="W62">
            <v>71.165855596669459</v>
          </cell>
          <cell r="X62">
            <v>-1.1758815354357857</v>
          </cell>
          <cell r="Y62">
            <v>-0.65760114306455908</v>
          </cell>
        </row>
        <row r="63">
          <cell r="O63">
            <v>94.973250945678558</v>
          </cell>
          <cell r="P63">
            <v>105.42242620618003</v>
          </cell>
          <cell r="Q63">
            <v>82.099865848857746</v>
          </cell>
          <cell r="R63">
            <v>98.551044345611771</v>
          </cell>
          <cell r="S63">
            <v>111.20708291789552</v>
          </cell>
          <cell r="T63">
            <v>83.90548151225029</v>
          </cell>
          <cell r="U63">
            <v>97.347298909165076</v>
          </cell>
          <cell r="V63">
            <v>84.791569134881868</v>
          </cell>
          <cell r="W63">
            <v>66.401025758605414</v>
          </cell>
          <cell r="X63">
            <v>0.16161436277958346</v>
          </cell>
          <cell r="Y63">
            <v>-5.5729047660588296E-2</v>
          </cell>
        </row>
        <row r="64">
          <cell r="O64">
            <v>107.31163170414719</v>
          </cell>
          <cell r="P64">
            <v>81.397679350078832</v>
          </cell>
          <cell r="Q64">
            <v>82.116589794838717</v>
          </cell>
          <cell r="R64">
            <v>91.679672450153589</v>
          </cell>
          <cell r="S64">
            <v>84.356888542195321</v>
          </cell>
          <cell r="T64">
            <v>75.596296201104877</v>
          </cell>
          <cell r="U64">
            <v>93.334817442712762</v>
          </cell>
          <cell r="V64">
            <v>72.269277287450521</v>
          </cell>
          <cell r="W64">
            <v>63.124163735228841</v>
          </cell>
          <cell r="X64">
            <v>-2.2291120808731406E-2</v>
          </cell>
          <cell r="Y64">
            <v>1.749888484190083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103.86935814825429</v>
          </cell>
          <cell r="P56">
            <v>101.94203319271212</v>
          </cell>
          <cell r="Q56">
            <v>79.917617630452654</v>
          </cell>
          <cell r="R56">
            <v>92.879209434407883</v>
          </cell>
          <cell r="S56">
            <v>96.307188928701322</v>
          </cell>
          <cell r="T56">
            <v>73.473594513714261</v>
          </cell>
          <cell r="U56">
            <v>78.887738489172733</v>
          </cell>
          <cell r="V56">
            <v>67.456230852194892</v>
          </cell>
          <cell r="W56">
            <v>35.515668236564423</v>
          </cell>
          <cell r="X56">
            <v>-2.9277625022132896</v>
          </cell>
          <cell r="Y56">
            <v>0.7356189408592535</v>
          </cell>
        </row>
        <row r="57">
          <cell r="O57">
            <v>110.46049871372212</v>
          </cell>
          <cell r="P57">
            <v>83.757539573537656</v>
          </cell>
          <cell r="Q57">
            <v>81.889069489819022</v>
          </cell>
          <cell r="R57">
            <v>76.533762847669053</v>
          </cell>
          <cell r="S57">
            <v>75.445050757709382</v>
          </cell>
          <cell r="T57">
            <v>71.119607910638678</v>
          </cell>
          <cell r="U57">
            <v>72.78211225074746</v>
          </cell>
          <cell r="V57">
            <v>55.244963029143712</v>
          </cell>
          <cell r="W57">
            <v>28.262468459412812</v>
          </cell>
          <cell r="X57">
            <v>-0.77975589279101432</v>
          </cell>
          <cell r="Y57">
            <v>8.8274543288550805E-2</v>
          </cell>
        </row>
        <row r="58">
          <cell r="O58">
            <v>115.08017865056607</v>
          </cell>
          <cell r="P58">
            <v>84.890391721207791</v>
          </cell>
          <cell r="Q58">
            <v>87.126666388321908</v>
          </cell>
          <cell r="R58">
            <v>77.519497546609756</v>
          </cell>
          <cell r="S58">
            <v>76.210089552726515</v>
          </cell>
          <cell r="T58">
            <v>71.575694801769473</v>
          </cell>
          <cell r="U58">
            <v>67.927025980495628</v>
          </cell>
          <cell r="V58">
            <v>49.977929925471543</v>
          </cell>
          <cell r="W58">
            <v>33.676623396443183</v>
          </cell>
          <cell r="X58">
            <v>0.88274187037463892</v>
          </cell>
          <cell r="Y58">
            <v>2.0008830404818623</v>
          </cell>
        </row>
        <row r="62">
          <cell r="O62">
            <v>103.86935814825429</v>
          </cell>
          <cell r="P62">
            <v>101.94203319271212</v>
          </cell>
          <cell r="Q62">
            <v>64.057674409184486</v>
          </cell>
          <cell r="R62">
            <v>67.838750249703452</v>
          </cell>
          <cell r="S62">
            <v>73.091066346948168</v>
          </cell>
          <cell r="T62">
            <v>65.661321685155357</v>
          </cell>
          <cell r="U62">
            <v>72.649698654559202</v>
          </cell>
          <cell r="V62">
            <v>68.353687628029036</v>
          </cell>
          <cell r="W62">
            <v>73.811969468883603</v>
          </cell>
          <cell r="X62">
            <v>-2.9277625022132896</v>
          </cell>
          <cell r="Y62">
            <v>0.7356189408592535</v>
          </cell>
        </row>
        <row r="63">
          <cell r="O63">
            <v>110.46049871372212</v>
          </cell>
          <cell r="P63">
            <v>83.757539573537656</v>
          </cell>
          <cell r="Q63">
            <v>82.389289861717145</v>
          </cell>
          <cell r="R63">
            <v>69.457116724416153</v>
          </cell>
          <cell r="S63">
            <v>83.051346881086545</v>
          </cell>
          <cell r="T63">
            <v>68.530236897299005</v>
          </cell>
          <cell r="U63">
            <v>70.560537051545765</v>
          </cell>
          <cell r="V63">
            <v>64.631451313132956</v>
          </cell>
          <cell r="W63">
            <v>65.676032114639668</v>
          </cell>
          <cell r="X63">
            <v>-0.77975589279101432</v>
          </cell>
          <cell r="Y63">
            <v>8.8274543288550805E-2</v>
          </cell>
        </row>
        <row r="64">
          <cell r="O64">
            <v>115.08017865056607</v>
          </cell>
          <cell r="P64">
            <v>84.890391721207791</v>
          </cell>
          <cell r="Q64">
            <v>64.675586986214654</v>
          </cell>
          <cell r="R64">
            <v>54.009118144253954</v>
          </cell>
          <cell r="S64">
            <v>47.35912709159134</v>
          </cell>
          <cell r="T64">
            <v>49.212884553511273</v>
          </cell>
          <cell r="U64">
            <v>72.17889694931533</v>
          </cell>
          <cell r="V64">
            <v>57.334115862899637</v>
          </cell>
          <cell r="W64">
            <v>68.074145621539444</v>
          </cell>
          <cell r="X64">
            <v>0.88274187037463892</v>
          </cell>
          <cell r="Y64">
            <v>2.0008830404818623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107.92917103169454</v>
          </cell>
          <cell r="P56">
            <v>111.21539858659527</v>
          </cell>
          <cell r="Q56">
            <v>80.234551355185459</v>
          </cell>
          <cell r="R56">
            <v>70.538926696016404</v>
          </cell>
          <cell r="S56">
            <v>66.374695646110197</v>
          </cell>
          <cell r="T56">
            <v>62.235556337845416</v>
          </cell>
          <cell r="U56">
            <v>54.596953592957</v>
          </cell>
          <cell r="V56">
            <v>50.068984806286146</v>
          </cell>
          <cell r="W56">
            <v>27.516934867726924</v>
          </cell>
          <cell r="X56">
            <v>-1.4194335166764258</v>
          </cell>
          <cell r="Y56">
            <v>-0.65431856165396074</v>
          </cell>
        </row>
        <row r="57">
          <cell r="O57">
            <v>100.3532967063942</v>
          </cell>
          <cell r="P57">
            <v>93.693041994704615</v>
          </cell>
          <cell r="Q57">
            <v>68.080524759931393</v>
          </cell>
          <cell r="R57">
            <v>65.471615361711542</v>
          </cell>
          <cell r="S57">
            <v>60.918558571461325</v>
          </cell>
          <cell r="T57">
            <v>64.919726008741293</v>
          </cell>
          <cell r="U57">
            <v>56.365498043149032</v>
          </cell>
          <cell r="V57">
            <v>50.921902166743301</v>
          </cell>
          <cell r="W57">
            <v>30.188561471348642</v>
          </cell>
          <cell r="X57">
            <v>-0.44109015605519014</v>
          </cell>
          <cell r="Y57">
            <v>-0.39091928873179793</v>
          </cell>
        </row>
        <row r="58">
          <cell r="O58">
            <v>105.50839829743202</v>
          </cell>
          <cell r="P58">
            <v>81.300693383179308</v>
          </cell>
          <cell r="Q58">
            <v>77.713443427884783</v>
          </cell>
          <cell r="R58">
            <v>77.487668216949771</v>
          </cell>
          <cell r="S58">
            <v>55.951586168256696</v>
          </cell>
          <cell r="T58">
            <v>51.824986189204019</v>
          </cell>
          <cell r="U58">
            <v>59.664270534354962</v>
          </cell>
          <cell r="V58">
            <v>51.549044316265444</v>
          </cell>
          <cell r="W58">
            <v>28.206788615557834</v>
          </cell>
          <cell r="X58">
            <v>0.90099514665051017</v>
          </cell>
          <cell r="Y58">
            <v>2.0047663764668644</v>
          </cell>
        </row>
        <row r="62">
          <cell r="O62">
            <v>107.92917103169454</v>
          </cell>
          <cell r="P62">
            <v>111.21539858659527</v>
          </cell>
          <cell r="Q62">
            <v>66.148926042268286</v>
          </cell>
          <cell r="R62">
            <v>61.896902866598076</v>
          </cell>
          <cell r="S62">
            <v>47.635672742811536</v>
          </cell>
          <cell r="T62">
            <v>51.034789772210807</v>
          </cell>
          <cell r="U62">
            <v>51.549044316265444</v>
          </cell>
          <cell r="V62">
            <v>48.41332796156162</v>
          </cell>
          <cell r="W62">
            <v>26.526049374347039</v>
          </cell>
          <cell r="X62">
            <v>-1.4194335166764258</v>
          </cell>
          <cell r="Y62">
            <v>-0.65431856165396074</v>
          </cell>
        </row>
        <row r="63">
          <cell r="O63">
            <v>100.3532967063942</v>
          </cell>
          <cell r="P63">
            <v>93.693041994704615</v>
          </cell>
          <cell r="Q63">
            <v>65.722469231070747</v>
          </cell>
          <cell r="R63">
            <v>65.433982421826968</v>
          </cell>
          <cell r="S63">
            <v>48.927586243678327</v>
          </cell>
          <cell r="T63">
            <v>55.224103218603283</v>
          </cell>
          <cell r="U63">
            <v>50.244585879093457</v>
          </cell>
          <cell r="V63">
            <v>45.102018010174625</v>
          </cell>
          <cell r="W63">
            <v>30.439418144254393</v>
          </cell>
          <cell r="X63">
            <v>-0.44109015605519014</v>
          </cell>
          <cell r="Y63">
            <v>-0.39091928873179793</v>
          </cell>
        </row>
        <row r="64">
          <cell r="O64">
            <v>105.50839829743202</v>
          </cell>
          <cell r="P64">
            <v>81.300693383179308</v>
          </cell>
          <cell r="Q64">
            <v>53.656244106735855</v>
          </cell>
          <cell r="R64">
            <v>44.650471326366677</v>
          </cell>
          <cell r="S64">
            <v>46.920732860432295</v>
          </cell>
          <cell r="T64">
            <v>47.522783268312999</v>
          </cell>
          <cell r="U64">
            <v>37.463417134317247</v>
          </cell>
          <cell r="V64">
            <v>33.26155875161956</v>
          </cell>
          <cell r="W64">
            <v>21.960447647791618</v>
          </cell>
          <cell r="X64">
            <v>0.90099514665051017</v>
          </cell>
          <cell r="Y64">
            <v>2.0047663764668644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96.967030921610146</v>
          </cell>
          <cell r="P56">
            <v>113.8027641443026</v>
          </cell>
          <cell r="Q56">
            <v>75.848742975850314</v>
          </cell>
          <cell r="R56">
            <v>86.880317099986485</v>
          </cell>
          <cell r="S56">
            <v>80.13130135594362</v>
          </cell>
          <cell r="T56">
            <v>82.830905093642613</v>
          </cell>
          <cell r="U56">
            <v>76.793608763901716</v>
          </cell>
          <cell r="V56">
            <v>66.768243380670512</v>
          </cell>
          <cell r="W56">
            <v>37.08483501769814</v>
          </cell>
          <cell r="X56">
            <v>-0.86919209342126891</v>
          </cell>
          <cell r="Y56">
            <v>-2.4521435359178883</v>
          </cell>
        </row>
        <row r="57">
          <cell r="O57">
            <v>116.40420416362961</v>
          </cell>
          <cell r="P57">
            <v>105.00450466739248</v>
          </cell>
          <cell r="Q57">
            <v>98.770868101316864</v>
          </cell>
          <cell r="R57">
            <v>90.119845973656396</v>
          </cell>
          <cell r="S57">
            <v>89.678093698622291</v>
          </cell>
          <cell r="T57">
            <v>97.605117947440078</v>
          </cell>
          <cell r="U57">
            <v>77.431697618244613</v>
          </cell>
          <cell r="V57">
            <v>70.05686051332178</v>
          </cell>
          <cell r="W57">
            <v>32.937253807443398</v>
          </cell>
          <cell r="X57">
            <v>-0.23110278195013326</v>
          </cell>
          <cell r="Y57">
            <v>-0.12066425606336441</v>
          </cell>
        </row>
        <row r="58">
          <cell r="O58">
            <v>112.17072855697879</v>
          </cell>
          <cell r="P58">
            <v>55.650767546086392</v>
          </cell>
          <cell r="Q58">
            <v>84.352507640618555</v>
          </cell>
          <cell r="R58">
            <v>91.48193087832901</v>
          </cell>
          <cell r="S58">
            <v>93.543436619120314</v>
          </cell>
          <cell r="T58">
            <v>89.21179546558453</v>
          </cell>
          <cell r="U58">
            <v>82.180548745836788</v>
          </cell>
          <cell r="V58">
            <v>73.897659304329125</v>
          </cell>
          <cell r="W58">
            <v>31.931035923973621</v>
          </cell>
          <cell r="X58">
            <v>2.7261951160149076</v>
          </cell>
          <cell r="Y58">
            <v>0.94690755133774707</v>
          </cell>
        </row>
        <row r="62">
          <cell r="O62">
            <v>96.967030921610146</v>
          </cell>
          <cell r="P62">
            <v>113.8027641443026</v>
          </cell>
          <cell r="Q62">
            <v>80.241736224804455</v>
          </cell>
          <cell r="R62">
            <v>62.252534969801843</v>
          </cell>
          <cell r="S62">
            <v>65.344815523144334</v>
          </cell>
          <cell r="T62">
            <v>56.509738937741716</v>
          </cell>
          <cell r="U62">
            <v>58.313566974883628</v>
          </cell>
          <cell r="V62">
            <v>50.398808391015812</v>
          </cell>
          <cell r="W62">
            <v>44.165168167914281</v>
          </cell>
          <cell r="X62">
            <v>-0.86919209342126891</v>
          </cell>
          <cell r="Y62">
            <v>-2.4521435359178883</v>
          </cell>
        </row>
        <row r="63">
          <cell r="O63">
            <v>116.40420416362961</v>
          </cell>
          <cell r="P63">
            <v>105.00450466739248</v>
          </cell>
          <cell r="Q63">
            <v>75.640140731591558</v>
          </cell>
          <cell r="R63">
            <v>63.540985657489458</v>
          </cell>
          <cell r="S63">
            <v>60.215560558910497</v>
          </cell>
          <cell r="T63">
            <v>58.841219131852718</v>
          </cell>
          <cell r="U63">
            <v>52.239446222598382</v>
          </cell>
          <cell r="V63">
            <v>55.209017099565244</v>
          </cell>
          <cell r="W63">
            <v>41.858228446268036</v>
          </cell>
          <cell r="X63">
            <v>-0.23110278195013326</v>
          </cell>
          <cell r="Y63">
            <v>-0.12066425606336441</v>
          </cell>
        </row>
        <row r="64">
          <cell r="O64">
            <v>112.17072855697879</v>
          </cell>
          <cell r="P64">
            <v>55.650767546086392</v>
          </cell>
          <cell r="Q64">
            <v>78.671056389924942</v>
          </cell>
          <cell r="R64">
            <v>70.339091489026657</v>
          </cell>
          <cell r="S64">
            <v>65.271188620211177</v>
          </cell>
          <cell r="T64">
            <v>58.374917241789042</v>
          </cell>
          <cell r="U64">
            <v>57.55276844416511</v>
          </cell>
          <cell r="V64">
            <v>52.656661682193665</v>
          </cell>
          <cell r="W64">
            <v>36.5326423882643</v>
          </cell>
          <cell r="X64">
            <v>2.7261951160149076</v>
          </cell>
          <cell r="Y64">
            <v>0.94690755133774707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87.623655986710943</v>
          </cell>
          <cell r="P56">
            <v>86.154690704922928</v>
          </cell>
          <cell r="Q56">
            <v>66.998107055965832</v>
          </cell>
          <cell r="R56">
            <v>101.9836055438915</v>
          </cell>
          <cell r="S56">
            <v>90.501649843440461</v>
          </cell>
          <cell r="T56">
            <v>89.932052337055254</v>
          </cell>
          <cell r="V56">
            <v>54.496847625322189</v>
          </cell>
          <cell r="W56">
            <v>34.890580088663697</v>
          </cell>
          <cell r="X56">
            <v>6.2905968265969952</v>
          </cell>
          <cell r="Y56">
            <v>-0.30478621764874242</v>
          </cell>
        </row>
        <row r="57">
          <cell r="O57">
            <v>133.25172824596456</v>
          </cell>
          <cell r="P57">
            <v>107.58969564996929</v>
          </cell>
          <cell r="Q57">
            <v>55.995792428586455</v>
          </cell>
          <cell r="R57">
            <v>103.99221114669447</v>
          </cell>
          <cell r="S57">
            <v>145.27329746410334</v>
          </cell>
          <cell r="T57">
            <v>112.17646862419085</v>
          </cell>
          <cell r="U57">
            <v>60.072953742702516</v>
          </cell>
          <cell r="V57">
            <v>40.106923013886579</v>
          </cell>
          <cell r="W57">
            <v>34.560805352424907</v>
          </cell>
          <cell r="X57">
            <v>-2.9129621474813843</v>
          </cell>
          <cell r="Y57">
            <v>-1.2041562266621431</v>
          </cell>
        </row>
        <row r="58">
          <cell r="O58">
            <v>90.651538516379333</v>
          </cell>
          <cell r="P58">
            <v>94.728690896052996</v>
          </cell>
          <cell r="Q58">
            <v>76.291597893641182</v>
          </cell>
          <cell r="R58">
            <v>72.334359132651329</v>
          </cell>
          <cell r="S58">
            <v>98.74587529833174</v>
          </cell>
          <cell r="T58">
            <v>101.29409441882248</v>
          </cell>
          <cell r="V58">
            <v>38.607978210622313</v>
          </cell>
          <cell r="W58">
            <v>45.05346364748678</v>
          </cell>
          <cell r="X58">
            <v>-5.3112814269802522</v>
          </cell>
          <cell r="Y58">
            <v>3.4425891921755269</v>
          </cell>
        </row>
        <row r="62">
          <cell r="O62">
            <v>87.623655986710943</v>
          </cell>
          <cell r="P62">
            <v>86.154690704922928</v>
          </cell>
          <cell r="Q62">
            <v>67.357843444796075</v>
          </cell>
          <cell r="R62">
            <v>94.75866148308684</v>
          </cell>
          <cell r="S62">
            <v>98.356150453582842</v>
          </cell>
          <cell r="T62">
            <v>114.78464232041289</v>
          </cell>
          <cell r="U62">
            <v>52.218448665338933</v>
          </cell>
          <cell r="V62">
            <v>78.030378868715474</v>
          </cell>
          <cell r="W62">
            <v>76.771256835597626</v>
          </cell>
          <cell r="X62">
            <v>6.2905968265969952</v>
          </cell>
          <cell r="Y62">
            <v>-0.30478621764874242</v>
          </cell>
        </row>
        <row r="63">
          <cell r="O63">
            <v>133.25172824596456</v>
          </cell>
          <cell r="P63">
            <v>107.58969564996929</v>
          </cell>
          <cell r="Q63">
            <v>91.490956183272033</v>
          </cell>
          <cell r="R63">
            <v>122.57918835482396</v>
          </cell>
          <cell r="S63">
            <v>126.32657046548003</v>
          </cell>
          <cell r="T63">
            <v>127.10601568775661</v>
          </cell>
          <cell r="U63">
            <v>36.149697654560335</v>
          </cell>
          <cell r="V63">
            <v>47.871489526821399</v>
          </cell>
          <cell r="W63">
            <v>62.471266321369583</v>
          </cell>
          <cell r="X63">
            <v>-2.9129621474813843</v>
          </cell>
          <cell r="Y63">
            <v>-1.2041562266621431</v>
          </cell>
        </row>
        <row r="64">
          <cell r="O64">
            <v>90.651538516379333</v>
          </cell>
          <cell r="P64">
            <v>94.728690896052996</v>
          </cell>
          <cell r="Q64">
            <v>80.338752882953784</v>
          </cell>
          <cell r="R64">
            <v>99.255509294543245</v>
          </cell>
          <cell r="S64">
            <v>99.105629556046779</v>
          </cell>
          <cell r="T64">
            <v>77.430797373632799</v>
          </cell>
          <cell r="U64">
            <v>46.162688073223357</v>
          </cell>
          <cell r="V64">
            <v>78.150292487399284</v>
          </cell>
          <cell r="W64">
            <v>60.612571727611474</v>
          </cell>
          <cell r="X64">
            <v>-5.3112814269802522</v>
          </cell>
          <cell r="Y64">
            <v>3.4425891921755269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106.43219812651466</v>
          </cell>
          <cell r="P56">
            <v>98.963683598653787</v>
          </cell>
          <cell r="Q56">
            <v>43.302113754153666</v>
          </cell>
          <cell r="R56">
            <v>57.693094419992519</v>
          </cell>
          <cell r="S56">
            <v>50.893928684648401</v>
          </cell>
          <cell r="T56">
            <v>51.598512163067703</v>
          </cell>
          <cell r="U56">
            <v>70.4635551333932</v>
          </cell>
          <cell r="V56">
            <v>59.630684549503414</v>
          </cell>
          <cell r="W56">
            <v>40.378125653078229</v>
          </cell>
          <cell r="X56">
            <v>-13.557231992665217</v>
          </cell>
          <cell r="Y56">
            <v>-7.4978712978773157</v>
          </cell>
        </row>
        <row r="57">
          <cell r="O57">
            <v>115.64453038469443</v>
          </cell>
          <cell r="P57">
            <v>87.672846090131145</v>
          </cell>
          <cell r="Q57">
            <v>54.610573855133829</v>
          </cell>
          <cell r="R57">
            <v>57.992539379854634</v>
          </cell>
          <cell r="S57">
            <v>47.881869617335397</v>
          </cell>
          <cell r="T57">
            <v>62.572289993530113</v>
          </cell>
          <cell r="U57">
            <v>69.142472266557789</v>
          </cell>
          <cell r="V57">
            <v>68.948707741625142</v>
          </cell>
          <cell r="W57">
            <v>45.169245010872011</v>
          </cell>
          <cell r="X57">
            <v>36.59102029742369</v>
          </cell>
          <cell r="Y57">
            <v>-5.665971446120091</v>
          </cell>
        </row>
        <row r="58">
          <cell r="O58">
            <v>108.12318482600475</v>
          </cell>
          <cell r="P58">
            <v>83.163556974001324</v>
          </cell>
          <cell r="Q58">
            <v>49.85467868423008</v>
          </cell>
          <cell r="R58">
            <v>56.213489588386338</v>
          </cell>
          <cell r="S58">
            <v>60.01819785084998</v>
          </cell>
          <cell r="T58">
            <v>70.058421864342264</v>
          </cell>
          <cell r="U58">
            <v>80.415697681635422</v>
          </cell>
          <cell r="V58">
            <v>71.78463275072238</v>
          </cell>
          <cell r="W58">
            <v>50.805862967917072</v>
          </cell>
          <cell r="X58">
            <v>-3.781228095956731</v>
          </cell>
          <cell r="Y58">
            <v>-6.088717464804331</v>
          </cell>
        </row>
        <row r="62">
          <cell r="O62">
            <v>106.43219812651466</v>
          </cell>
          <cell r="P62">
            <v>98.963683598653787</v>
          </cell>
          <cell r="Q62">
            <v>60.934147448634448</v>
          </cell>
          <cell r="R62">
            <v>67.768547869881075</v>
          </cell>
          <cell r="S62">
            <v>59.155092407659922</v>
          </cell>
          <cell r="T62">
            <v>77.650239419590122</v>
          </cell>
          <cell r="U62">
            <v>64.932620236030729</v>
          </cell>
          <cell r="V62">
            <v>54.416814579707427</v>
          </cell>
          <cell r="W62">
            <v>46.736926058222004</v>
          </cell>
          <cell r="X62">
            <v>-13.557231992665217</v>
          </cell>
          <cell r="Y62">
            <v>-7.4978712978773157</v>
          </cell>
        </row>
        <row r="63">
          <cell r="O63">
            <v>115.64453038469443</v>
          </cell>
          <cell r="P63">
            <v>87.672846090131145</v>
          </cell>
          <cell r="Q63">
            <v>41.346916780703999</v>
          </cell>
          <cell r="R63">
            <v>49.572851067319235</v>
          </cell>
          <cell r="S63">
            <v>70.023187178439741</v>
          </cell>
          <cell r="T63">
            <v>38.951359726560227</v>
          </cell>
          <cell r="U63">
            <v>63.629157336899695</v>
          </cell>
          <cell r="V63">
            <v>53.201425271567089</v>
          </cell>
          <cell r="W63">
            <v>46.666472434935692</v>
          </cell>
          <cell r="X63">
            <v>36.59102029742369</v>
          </cell>
          <cell r="Y63">
            <v>-5.665971446120091</v>
          </cell>
        </row>
        <row r="64">
          <cell r="O64">
            <v>108.12318482600475</v>
          </cell>
          <cell r="P64">
            <v>83.163556974001324</v>
          </cell>
          <cell r="Q64">
            <v>51.03484118072727</v>
          </cell>
          <cell r="R64">
            <v>70.445940415195068</v>
          </cell>
          <cell r="S64">
            <v>66.359388787301853</v>
          </cell>
          <cell r="T64">
            <v>66.605992217322665</v>
          </cell>
          <cell r="U64">
            <v>55.332761552738781</v>
          </cell>
          <cell r="V64">
            <v>52.849130907604319</v>
          </cell>
          <cell r="W64">
            <v>39.849689356640319</v>
          </cell>
          <cell r="X64">
            <v>-3.781228095956731</v>
          </cell>
          <cell r="Y64">
            <v>-6.088717464804331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P56">
            <v>138.8796189308419</v>
          </cell>
          <cell r="Q56">
            <v>104.08858683147173</v>
          </cell>
          <cell r="R56">
            <v>97.556443127153955</v>
          </cell>
          <cell r="S56">
            <v>86.73537953607979</v>
          </cell>
          <cell r="T56">
            <v>114.07724959547215</v>
          </cell>
          <cell r="U56">
            <v>90.036723749954476</v>
          </cell>
          <cell r="V56">
            <v>83.744435468981422</v>
          </cell>
          <cell r="W56">
            <v>80.541844617798205</v>
          </cell>
          <cell r="X56">
            <v>0.50554686706987295</v>
          </cell>
          <cell r="Y56">
            <v>-0.42559996465111505</v>
          </cell>
        </row>
        <row r="57">
          <cell r="O57">
            <v>120.21434621225046</v>
          </cell>
          <cell r="P57">
            <v>86.213387264975751</v>
          </cell>
          <cell r="Q57">
            <v>76.619737951741214</v>
          </cell>
          <cell r="R57">
            <v>97.923260552450031</v>
          </cell>
          <cell r="S57">
            <v>38.414510263069992</v>
          </cell>
          <cell r="T57">
            <v>92.660871414740257</v>
          </cell>
          <cell r="U57">
            <v>99.771441487068671</v>
          </cell>
          <cell r="V57">
            <v>74.179020022586968</v>
          </cell>
          <cell r="W57">
            <v>72.881044202928962</v>
          </cell>
          <cell r="X57">
            <v>-1.032257046054303</v>
          </cell>
          <cell r="Y57">
            <v>-0.96171547607024976</v>
          </cell>
        </row>
        <row r="58">
          <cell r="O58">
            <v>75.265353262756832</v>
          </cell>
          <cell r="P58">
            <v>79.427294329175041</v>
          </cell>
          <cell r="Q58">
            <v>64.557157865495839</v>
          </cell>
          <cell r="R58">
            <v>94.904082618511566</v>
          </cell>
          <cell r="S58">
            <v>51.591649047131938</v>
          </cell>
          <cell r="T58">
            <v>78.637229586272994</v>
          </cell>
          <cell r="U58">
            <v>111.80581293405416</v>
          </cell>
          <cell r="V58">
            <v>81.092066551145635</v>
          </cell>
          <cell r="W58">
            <v>66.292491629284797</v>
          </cell>
          <cell r="X58">
            <v>-0.45381596195523133</v>
          </cell>
          <cell r="Y58">
            <v>2.3678415816610241</v>
          </cell>
        </row>
        <row r="62">
          <cell r="P62">
            <v>138.8796189308419</v>
          </cell>
          <cell r="Q62">
            <v>66.165504399753246</v>
          </cell>
          <cell r="R62">
            <v>124.0235846844943</v>
          </cell>
          <cell r="S62">
            <v>67.209522578734919</v>
          </cell>
          <cell r="T62">
            <v>89.88153208575973</v>
          </cell>
          <cell r="U62">
            <v>63.99283791941351</v>
          </cell>
          <cell r="V62">
            <v>98.586354884207324</v>
          </cell>
          <cell r="W62">
            <v>83.702107794003126</v>
          </cell>
          <cell r="X62">
            <v>0.50554686706987295</v>
          </cell>
          <cell r="Y62">
            <v>-0.42559996465111505</v>
          </cell>
        </row>
        <row r="63">
          <cell r="O63">
            <v>120.21434621225046</v>
          </cell>
          <cell r="P63">
            <v>86.213387264975751</v>
          </cell>
          <cell r="Q63">
            <v>67.759744512082349</v>
          </cell>
          <cell r="R63">
            <v>85.620833452053333</v>
          </cell>
          <cell r="S63">
            <v>65.671716563312401</v>
          </cell>
          <cell r="T63">
            <v>81.783369522162815</v>
          </cell>
          <cell r="U63">
            <v>69.622036073225985</v>
          </cell>
          <cell r="V63">
            <v>85.395101269023712</v>
          </cell>
          <cell r="W63">
            <v>78.482042126674941</v>
          </cell>
          <cell r="X63">
            <v>-1.032257046054303</v>
          </cell>
          <cell r="Y63">
            <v>-0.96171547607024976</v>
          </cell>
        </row>
        <row r="64">
          <cell r="O64">
            <v>75.265353262756832</v>
          </cell>
          <cell r="P64">
            <v>79.427294329175041</v>
          </cell>
          <cell r="Q64">
            <v>60.211812291026277</v>
          </cell>
          <cell r="R64">
            <v>97.358919583384207</v>
          </cell>
          <cell r="S64">
            <v>70.045283390831941</v>
          </cell>
          <cell r="T64">
            <v>71.498434056297896</v>
          </cell>
          <cell r="U64">
            <v>63.879969725600347</v>
          </cell>
          <cell r="V64">
            <v>77.621436864938005</v>
          </cell>
          <cell r="W64">
            <v>69.495065662081217</v>
          </cell>
          <cell r="X64">
            <v>-0.45381596195523133</v>
          </cell>
          <cell r="Y64">
            <v>2.3678415816610241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129.05554400702673</v>
          </cell>
          <cell r="P56">
            <v>122.15472442260122</v>
          </cell>
          <cell r="Q56">
            <v>88.131722051339281</v>
          </cell>
          <cell r="R56">
            <v>78.566805873397612</v>
          </cell>
          <cell r="S56">
            <v>71.536492161327487</v>
          </cell>
          <cell r="T56">
            <v>85.338098248139616</v>
          </cell>
          <cell r="U56">
            <v>88.372233987896593</v>
          </cell>
          <cell r="V56">
            <v>101.93333365182454</v>
          </cell>
          <cell r="W56">
            <v>68.335854519730603</v>
          </cell>
          <cell r="X56">
            <v>-0.26517861695227168</v>
          </cell>
          <cell r="Y56">
            <v>-0.5426900571951585</v>
          </cell>
        </row>
        <row r="57">
          <cell r="O57">
            <v>143.0421558827764</v>
          </cell>
          <cell r="P57">
            <v>81.156920000562081</v>
          </cell>
          <cell r="Q57">
            <v>59.547958244388084</v>
          </cell>
          <cell r="R57">
            <v>88.094728061326862</v>
          </cell>
          <cell r="S57">
            <v>123.91230974271019</v>
          </cell>
          <cell r="T57">
            <v>117.89953614030628</v>
          </cell>
          <cell r="U57">
            <v>123.4867837467056</v>
          </cell>
          <cell r="V57">
            <v>127.2609591832322</v>
          </cell>
          <cell r="W57">
            <v>82.562978332037588</v>
          </cell>
          <cell r="X57">
            <v>-1.68974083552542</v>
          </cell>
          <cell r="Y57">
            <v>0.84486990085585134</v>
          </cell>
        </row>
        <row r="58">
          <cell r="O58">
            <v>48.835983017606416</v>
          </cell>
          <cell r="P58">
            <v>75.754672669427151</v>
          </cell>
          <cell r="Q58">
            <v>80.657394997186373</v>
          </cell>
          <cell r="R58">
            <v>69.316392368874659</v>
          </cell>
          <cell r="S58">
            <v>121.37769073581919</v>
          </cell>
          <cell r="T58">
            <v>128.09349074712429</v>
          </cell>
          <cell r="U58">
            <v>115.4574255415572</v>
          </cell>
          <cell r="V58">
            <v>95.6060573760019</v>
          </cell>
          <cell r="W58">
            <v>82.266971275206785</v>
          </cell>
          <cell r="X58">
            <v>-1.4122293952825333</v>
          </cell>
          <cell r="Y58">
            <v>3.0649690040995297</v>
          </cell>
        </row>
        <row r="62">
          <cell r="O62">
            <v>129.05554400702673</v>
          </cell>
          <cell r="P62">
            <v>122.15472442260122</v>
          </cell>
          <cell r="Q62">
            <v>71.258983477921177</v>
          </cell>
          <cell r="R62">
            <v>62.027068346822723</v>
          </cell>
          <cell r="S62">
            <v>94.829015418710142</v>
          </cell>
          <cell r="T62">
            <v>70.740962857957541</v>
          </cell>
          <cell r="U62">
            <v>90.703337805079258</v>
          </cell>
          <cell r="V62">
            <v>73.423574365917631</v>
          </cell>
          <cell r="W62">
            <v>72.720547957016464</v>
          </cell>
          <cell r="X62">
            <v>-0.26517861695227168</v>
          </cell>
          <cell r="Y62">
            <v>-0.5426900571951585</v>
          </cell>
        </row>
        <row r="63">
          <cell r="O63">
            <v>143.0421558827764</v>
          </cell>
          <cell r="P63">
            <v>81.156920000562081</v>
          </cell>
          <cell r="Q63">
            <v>45.820356678620222</v>
          </cell>
          <cell r="R63">
            <v>33.868830535876107</v>
          </cell>
          <cell r="S63">
            <v>89.05676753704644</v>
          </cell>
          <cell r="T63">
            <v>87.299187730610612</v>
          </cell>
          <cell r="U63">
            <v>85.116087441843362</v>
          </cell>
          <cell r="V63">
            <v>74.219106426124156</v>
          </cell>
          <cell r="W63">
            <v>55.348278866549485</v>
          </cell>
          <cell r="X63">
            <v>-1.68974083552542</v>
          </cell>
          <cell r="Y63">
            <v>0.84486990085585134</v>
          </cell>
        </row>
        <row r="64">
          <cell r="O64">
            <v>48.835983017606416</v>
          </cell>
          <cell r="P64">
            <v>75.754672669427151</v>
          </cell>
          <cell r="Q64">
            <v>50.778576883489507</v>
          </cell>
          <cell r="R64">
            <v>38.716038445505824</v>
          </cell>
          <cell r="S64">
            <v>73.664091816148115</v>
          </cell>
          <cell r="T64">
            <v>96.179584143585316</v>
          </cell>
          <cell r="U64">
            <v>66.20826037858312</v>
          </cell>
          <cell r="V64">
            <v>64.876195540805597</v>
          </cell>
          <cell r="W64">
            <v>49.816531894096784</v>
          </cell>
          <cell r="X64">
            <v>-1.4122293952825333</v>
          </cell>
          <cell r="Y64">
            <v>3.0649690040995297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118.55377827230609</v>
          </cell>
          <cell r="P56">
            <v>136.81624201450614</v>
          </cell>
          <cell r="Q56">
            <v>96.66493244179965</v>
          </cell>
          <cell r="R56">
            <v>78.506831255624647</v>
          </cell>
          <cell r="S56">
            <v>92.568920795179423</v>
          </cell>
          <cell r="T56">
            <v>145.00826919534413</v>
          </cell>
          <cell r="U56">
            <v>106.47447621969054</v>
          </cell>
          <cell r="V56">
            <v>101.70014100348682</v>
          </cell>
          <cell r="W56">
            <v>94.525610839816721</v>
          </cell>
          <cell r="X56">
            <v>-7.3920399502999862E-2</v>
          </cell>
          <cell r="Y56">
            <v>-1.7436299373610515</v>
          </cell>
        </row>
        <row r="57">
          <cell r="O57">
            <v>99.534749172384736</v>
          </cell>
          <cell r="P57">
            <v>93.221150810058532</v>
          </cell>
          <cell r="Q57">
            <v>102.50892068379976</v>
          </cell>
          <cell r="R57">
            <v>121.658402006853</v>
          </cell>
          <cell r="S57">
            <v>101.88277256083244</v>
          </cell>
          <cell r="T57">
            <v>127.58065536257617</v>
          </cell>
          <cell r="U57">
            <v>120.35394586469235</v>
          </cell>
          <cell r="V57">
            <v>113.20550148053158</v>
          </cell>
          <cell r="W57">
            <v>89.986090402769904</v>
          </cell>
          <cell r="X57">
            <v>-0.10000909471048332</v>
          </cell>
          <cell r="Y57">
            <v>-3.2568034163766604</v>
          </cell>
        </row>
        <row r="58">
          <cell r="O58">
            <v>49.156453372882389</v>
          </cell>
          <cell r="P58">
            <v>102.71762635786209</v>
          </cell>
          <cell r="Q58">
            <v>98.047665360475989</v>
          </cell>
          <cell r="R58">
            <v>96.612749219988373</v>
          </cell>
          <cell r="S58">
            <v>87.925041689705125</v>
          </cell>
          <cell r="T58">
            <v>115.86660087426171</v>
          </cell>
          <cell r="U58">
            <v>98.752070821971287</v>
          </cell>
          <cell r="V58">
            <v>101.33490121438082</v>
          </cell>
          <cell r="W58">
            <v>78.480733813322686</v>
          </cell>
          <cell r="X58">
            <v>3.0046088084401119</v>
          </cell>
          <cell r="Y58">
            <v>2.1697540395110866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135.72663766680409</v>
          </cell>
          <cell r="P56">
            <v>125.98186263054497</v>
          </cell>
          <cell r="Q56">
            <v>71.4110997975922</v>
          </cell>
          <cell r="R56">
            <v>73.208185535848898</v>
          </cell>
          <cell r="S56">
            <v>108.64375238063815</v>
          </cell>
          <cell r="T56">
            <v>72.904446997858656</v>
          </cell>
          <cell r="U56">
            <v>128.7660948456197</v>
          </cell>
          <cell r="V56">
            <v>80.725582343348748</v>
          </cell>
          <cell r="W56">
            <v>74.625616959869049</v>
          </cell>
          <cell r="X56">
            <v>0.6918372628339563</v>
          </cell>
          <cell r="Y56">
            <v>-0.34591910287326044</v>
          </cell>
        </row>
        <row r="57">
          <cell r="O57">
            <v>107.50475172142598</v>
          </cell>
          <cell r="P57">
            <v>79.460027731624223</v>
          </cell>
          <cell r="Q57">
            <v>92.242150431283349</v>
          </cell>
          <cell r="R57">
            <v>57.36343002950904</v>
          </cell>
          <cell r="S57">
            <v>89.812279843863877</v>
          </cell>
          <cell r="T57">
            <v>92.57118919915537</v>
          </cell>
          <cell r="U57">
            <v>93.887366900544933</v>
          </cell>
          <cell r="V57">
            <v>65.032696106004025</v>
          </cell>
          <cell r="W57">
            <v>56.90782222252367</v>
          </cell>
          <cell r="X57">
            <v>0.1603033075640877</v>
          </cell>
          <cell r="Y57">
            <v>-0.3965403067131763</v>
          </cell>
        </row>
        <row r="58">
          <cell r="O58">
            <v>50.909080388472553</v>
          </cell>
          <cell r="P58">
            <v>100.41763986112824</v>
          </cell>
          <cell r="Q58">
            <v>83.332637516246123</v>
          </cell>
          <cell r="R58">
            <v>110.0611611747568</v>
          </cell>
          <cell r="S58">
            <v>83.079522067920919</v>
          </cell>
          <cell r="T58">
            <v>99.405185611127905</v>
          </cell>
          <cell r="U58">
            <v>77.63762667688475</v>
          </cell>
          <cell r="V58">
            <v>33.064746785215839</v>
          </cell>
          <cell r="W58">
            <v>47.922385987939634</v>
          </cell>
          <cell r="X58">
            <v>-1.5355400230127876</v>
          </cell>
          <cell r="Y58">
            <v>1.4258588622011765</v>
          </cell>
        </row>
        <row r="62">
          <cell r="O62">
            <v>135.72663766680409</v>
          </cell>
          <cell r="P62">
            <v>125.98186263054497</v>
          </cell>
          <cell r="Q62">
            <v>67.614435962418611</v>
          </cell>
          <cell r="R62">
            <v>52.275896266128164</v>
          </cell>
          <cell r="S62">
            <v>84.37039199612822</v>
          </cell>
          <cell r="T62">
            <v>86.066231555054841</v>
          </cell>
          <cell r="U62">
            <v>56.755952953528549</v>
          </cell>
          <cell r="V62">
            <v>45.11285354298311</v>
          </cell>
          <cell r="W62">
            <v>63.159671961599493</v>
          </cell>
          <cell r="X62">
            <v>0.6918372628339563</v>
          </cell>
          <cell r="Y62">
            <v>-0.34591910287326044</v>
          </cell>
        </row>
        <row r="63">
          <cell r="O63">
            <v>107.50475172142598</v>
          </cell>
          <cell r="P63">
            <v>79.460027731624223</v>
          </cell>
          <cell r="Q63">
            <v>90.293187880731026</v>
          </cell>
          <cell r="R63">
            <v>81.560859551171689</v>
          </cell>
          <cell r="S63">
            <v>83.054206751438144</v>
          </cell>
          <cell r="T63">
            <v>86.091531784936606</v>
          </cell>
          <cell r="U63">
            <v>55.287921069744861</v>
          </cell>
          <cell r="V63">
            <v>55.996629238454432</v>
          </cell>
          <cell r="W63">
            <v>91.204380864800257</v>
          </cell>
          <cell r="X63">
            <v>0.1603033075640877</v>
          </cell>
          <cell r="Y63">
            <v>-0.3965403067131763</v>
          </cell>
        </row>
        <row r="64">
          <cell r="O64">
            <v>50.909080388472553</v>
          </cell>
          <cell r="P64">
            <v>100.41763986112824</v>
          </cell>
          <cell r="Q64">
            <v>64.906142153491672</v>
          </cell>
          <cell r="R64">
            <v>61.084163001835307</v>
          </cell>
          <cell r="S64">
            <v>77.131410866835338</v>
          </cell>
          <cell r="T64">
            <v>48.150178576481572</v>
          </cell>
          <cell r="U64">
            <v>48.251424755811648</v>
          </cell>
          <cell r="V64">
            <v>29.166844314012678</v>
          </cell>
          <cell r="W64">
            <v>74.878717321593257</v>
          </cell>
          <cell r="X64">
            <v>-1.5355400230127876</v>
          </cell>
          <cell r="Y64">
            <v>1.4258588622011765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103.445129465782</v>
          </cell>
          <cell r="P56">
            <v>100.4904289409953</v>
          </cell>
          <cell r="Q56">
            <v>102.36295999388717</v>
          </cell>
          <cell r="R56">
            <v>64.924509299862848</v>
          </cell>
          <cell r="S56">
            <v>72.584862783568227</v>
          </cell>
          <cell r="T56">
            <v>68.377750831624354</v>
          </cell>
          <cell r="U56">
            <v>61.167289513390635</v>
          </cell>
          <cell r="V56">
            <v>52.059983592762975</v>
          </cell>
          <cell r="W56">
            <v>33.115816692702289</v>
          </cell>
          <cell r="X56">
            <v>0.40733613084857578</v>
          </cell>
          <cell r="Y56">
            <v>-1.3679198874734477</v>
          </cell>
        </row>
        <row r="57">
          <cell r="O57">
            <v>105.70675522132846</v>
          </cell>
          <cell r="P57">
            <v>100.80656487639452</v>
          </cell>
          <cell r="Q57">
            <v>89.243084942955647</v>
          </cell>
          <cell r="R57">
            <v>92.209954019680339</v>
          </cell>
          <cell r="S57">
            <v>54.722870791027113</v>
          </cell>
          <cell r="T57">
            <v>72.803733649709642</v>
          </cell>
          <cell r="U57">
            <v>80.646470462491635</v>
          </cell>
          <cell r="V57">
            <v>55.026849045737833</v>
          </cell>
          <cell r="W57">
            <v>26.014792619414198</v>
          </cell>
          <cell r="X57">
            <v>-0.27358412848426567</v>
          </cell>
          <cell r="Y57">
            <v>-6.0798217764938666E-3</v>
          </cell>
        </row>
        <row r="58">
          <cell r="O58">
            <v>92.246432497370577</v>
          </cell>
          <cell r="P58">
            <v>97.304688998129208</v>
          </cell>
          <cell r="Q58">
            <v>95.79694091026478</v>
          </cell>
          <cell r="R58">
            <v>100.81871893333319</v>
          </cell>
          <cell r="S58">
            <v>57.069611182642547</v>
          </cell>
          <cell r="T58">
            <v>77.94711022216201</v>
          </cell>
          <cell r="U58">
            <v>71.18654469314977</v>
          </cell>
          <cell r="V58">
            <v>49.433583931563653</v>
          </cell>
          <cell r="W58">
            <v>27.109128831372111</v>
          </cell>
          <cell r="X58">
            <v>0.48029218029158927</v>
          </cell>
          <cell r="Y58">
            <v>0.75995552659404386</v>
          </cell>
        </row>
        <row r="62">
          <cell r="O62">
            <v>103.445129465782</v>
          </cell>
          <cell r="P62">
            <v>100.4904289409953</v>
          </cell>
          <cell r="Q62">
            <v>73.375213493315755</v>
          </cell>
          <cell r="R62">
            <v>63.489714543629077</v>
          </cell>
          <cell r="S62">
            <v>64.292230181564761</v>
          </cell>
          <cell r="T62">
            <v>61.106493862448495</v>
          </cell>
          <cell r="U62">
            <v>52.132942360018362</v>
          </cell>
          <cell r="V62">
            <v>46.272166597574206</v>
          </cell>
          <cell r="W62">
            <v>31.486473679203751</v>
          </cell>
          <cell r="X62">
            <v>0.40733613084857578</v>
          </cell>
          <cell r="Y62">
            <v>-1.3679198874734477</v>
          </cell>
        </row>
        <row r="63">
          <cell r="O63">
            <v>105.70675522132846</v>
          </cell>
          <cell r="P63">
            <v>100.80656487639452</v>
          </cell>
          <cell r="Q63">
            <v>52.801705391631437</v>
          </cell>
          <cell r="R63">
            <v>53.081366473090249</v>
          </cell>
          <cell r="S63">
            <v>50.929176150614495</v>
          </cell>
          <cell r="T63">
            <v>47.232748391334589</v>
          </cell>
          <cell r="U63">
            <v>43.864626931266805</v>
          </cell>
          <cell r="V63">
            <v>42.721656372805079</v>
          </cell>
          <cell r="W63">
            <v>27.6927754150413</v>
          </cell>
          <cell r="X63">
            <v>-0.27358412848426567</v>
          </cell>
          <cell r="Y63">
            <v>-6.0798217764938666E-3</v>
          </cell>
        </row>
        <row r="64">
          <cell r="O64">
            <v>92.246432497370577</v>
          </cell>
          <cell r="P64">
            <v>97.304688998129208</v>
          </cell>
          <cell r="Q64">
            <v>53.737971824014828</v>
          </cell>
          <cell r="R64">
            <v>58.759751658958137</v>
          </cell>
          <cell r="S64">
            <v>53.835244140772289</v>
          </cell>
          <cell r="T64">
            <v>55.184924260937102</v>
          </cell>
          <cell r="U64">
            <v>48.096057868337503</v>
          </cell>
          <cell r="V64">
            <v>46.284326090137618</v>
          </cell>
          <cell r="W64">
            <v>34.878914124398356</v>
          </cell>
          <cell r="X64">
            <v>0.48029218029158927</v>
          </cell>
          <cell r="Y64">
            <v>0.75995552659404386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111.40927809729101</v>
          </cell>
          <cell r="P56">
            <v>113.29906832329824</v>
          </cell>
          <cell r="Q56">
            <v>100.14613853295418</v>
          </cell>
          <cell r="R56">
            <v>78.950281077024712</v>
          </cell>
          <cell r="S56">
            <v>87.356060847404862</v>
          </cell>
          <cell r="T56">
            <v>60.808320138740797</v>
          </cell>
          <cell r="U56">
            <v>60.082649721185554</v>
          </cell>
          <cell r="V56">
            <v>54.50399488536538</v>
          </cell>
          <cell r="W56">
            <v>26.338596834083827</v>
          </cell>
          <cell r="X56">
            <v>3.1773620036553392</v>
          </cell>
          <cell r="Y56">
            <v>-2.522236212155669</v>
          </cell>
        </row>
        <row r="57">
          <cell r="O57">
            <v>96.39680645715012</v>
          </cell>
          <cell r="P57">
            <v>79.872497229477958</v>
          </cell>
          <cell r="Q57">
            <v>102.02081245566421</v>
          </cell>
          <cell r="R57">
            <v>74.127545034970183</v>
          </cell>
          <cell r="S57">
            <v>87.44677218400183</v>
          </cell>
          <cell r="T57">
            <v>68.851259068337626</v>
          </cell>
          <cell r="U57">
            <v>68.548890199150009</v>
          </cell>
          <cell r="V57">
            <v>56.151888213780694</v>
          </cell>
          <cell r="W57">
            <v>39.763648243806259</v>
          </cell>
          <cell r="X57">
            <v>0.59213396668729235</v>
          </cell>
          <cell r="Y57">
            <v>-0.33008274896651302</v>
          </cell>
        </row>
        <row r="58">
          <cell r="O58">
            <v>99.994959730366077</v>
          </cell>
          <cell r="P58">
            <v>99.027390162416637</v>
          </cell>
          <cell r="Q58">
            <v>107.26685905729549</v>
          </cell>
          <cell r="R58">
            <v>58.011439074786658</v>
          </cell>
          <cell r="S58">
            <v>63.333080709717706</v>
          </cell>
          <cell r="T58">
            <v>67.959277775281095</v>
          </cell>
          <cell r="U58">
            <v>59.886106239089841</v>
          </cell>
          <cell r="V58">
            <v>56.454250324561478</v>
          </cell>
          <cell r="W58">
            <v>21.863584203114247</v>
          </cell>
          <cell r="X58">
            <v>-0.43591095206126812</v>
          </cell>
          <cell r="Y58">
            <v>-0.48126605715918314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86.400660792995708</v>
          </cell>
          <cell r="P56">
            <v>101.21043706201206</v>
          </cell>
          <cell r="Q56">
            <v>73.558099631972425</v>
          </cell>
          <cell r="R56">
            <v>73.632335347057307</v>
          </cell>
          <cell r="S56">
            <v>80.610374572541943</v>
          </cell>
          <cell r="T56">
            <v>70.984635402283089</v>
          </cell>
          <cell r="U56">
            <v>68.349313607587845</v>
          </cell>
          <cell r="V56">
            <v>43.703476547667847</v>
          </cell>
          <cell r="W56">
            <v>25.553152096078929</v>
          </cell>
          <cell r="X56">
            <v>-0.62686900139382551</v>
          </cell>
          <cell r="Y56">
            <v>0.54851000173170117</v>
          </cell>
        </row>
        <row r="57">
          <cell r="O57">
            <v>103.37560301510185</v>
          </cell>
          <cell r="P57">
            <v>105.03351186173819</v>
          </cell>
          <cell r="Q57">
            <v>71.81359535649942</v>
          </cell>
          <cell r="R57">
            <v>100.51758882421372</v>
          </cell>
          <cell r="S57">
            <v>83.666361732119398</v>
          </cell>
          <cell r="T57">
            <v>83.530261077497727</v>
          </cell>
          <cell r="U57">
            <v>77.665739141959094</v>
          </cell>
          <cell r="V57">
            <v>56.50892353841413</v>
          </cell>
          <cell r="W57">
            <v>28.312192708051423</v>
          </cell>
          <cell r="X57">
            <v>-0.24332379859495229</v>
          </cell>
          <cell r="Y57">
            <v>-4.5365578967378868E-2</v>
          </cell>
        </row>
        <row r="58">
          <cell r="O58">
            <v>99.292708743476794</v>
          </cell>
          <cell r="P58">
            <v>104.68707852467541</v>
          </cell>
          <cell r="Q58">
            <v>81.79812389030738</v>
          </cell>
          <cell r="R58">
            <v>96.929588258024893</v>
          </cell>
          <cell r="S58">
            <v>85.447982021502114</v>
          </cell>
          <cell r="U58">
            <v>81.043414400237694</v>
          </cell>
          <cell r="V58">
            <v>59.948448987167758</v>
          </cell>
          <cell r="W58">
            <v>34.028248744318461</v>
          </cell>
          <cell r="X58">
            <v>0.21445527565608108</v>
          </cell>
          <cell r="Y58">
            <v>0.15259310156837444</v>
          </cell>
        </row>
        <row r="62">
          <cell r="O62">
            <v>86.400660792995708</v>
          </cell>
          <cell r="P62">
            <v>101.21043706201206</v>
          </cell>
          <cell r="Q62">
            <v>88.058565952366607</v>
          </cell>
          <cell r="R62">
            <v>84.284981629363742</v>
          </cell>
          <cell r="S62">
            <v>75.290236819162772</v>
          </cell>
          <cell r="T62">
            <v>69.784517152602277</v>
          </cell>
          <cell r="U62">
            <v>63.647801282351182</v>
          </cell>
          <cell r="V62">
            <v>71.962063099403736</v>
          </cell>
          <cell r="W62">
            <v>70.539232173570127</v>
          </cell>
          <cell r="X62">
            <v>-0.62686900139382551</v>
          </cell>
          <cell r="Y62">
            <v>0.54851000173170117</v>
          </cell>
        </row>
        <row r="63">
          <cell r="O63">
            <v>103.37560301510185</v>
          </cell>
          <cell r="P63">
            <v>105.03351186173819</v>
          </cell>
          <cell r="Q63">
            <v>57.065676652488968</v>
          </cell>
          <cell r="R63">
            <v>81.699146624126314</v>
          </cell>
          <cell r="S63">
            <v>58.278174895881477</v>
          </cell>
          <cell r="T63">
            <v>61.878546237618394</v>
          </cell>
          <cell r="U63">
            <v>58.735950743775248</v>
          </cell>
          <cell r="V63">
            <v>58.29054567142957</v>
          </cell>
          <cell r="W63">
            <v>65.565527757253733</v>
          </cell>
          <cell r="X63">
            <v>-0.24332379859495229</v>
          </cell>
          <cell r="Y63">
            <v>-4.5365578967378868E-2</v>
          </cell>
        </row>
        <row r="64">
          <cell r="O64">
            <v>99.292708743476794</v>
          </cell>
          <cell r="P64">
            <v>104.68707852467541</v>
          </cell>
          <cell r="Q64">
            <v>89.976290583636441</v>
          </cell>
          <cell r="R64">
            <v>78.952469413171031</v>
          </cell>
          <cell r="S64">
            <v>76.156307256390662</v>
          </cell>
          <cell r="T64">
            <v>70.168064659942047</v>
          </cell>
          <cell r="U64">
            <v>62.027012136889994</v>
          </cell>
          <cell r="V64">
            <v>67.099703037551066</v>
          </cell>
          <cell r="W64">
            <v>62.422930419777863</v>
          </cell>
          <cell r="X64">
            <v>0.21445527565608108</v>
          </cell>
          <cell r="Y64">
            <v>0.15259310156837444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93.812160747875936</v>
          </cell>
          <cell r="P56">
            <v>100.99451114926281</v>
          </cell>
          <cell r="Q56">
            <v>67.817137070337239</v>
          </cell>
          <cell r="R56">
            <v>68.716447516568053</v>
          </cell>
          <cell r="S56">
            <v>57.14690638302406</v>
          </cell>
          <cell r="T56">
            <v>46.209311368638353</v>
          </cell>
          <cell r="U56">
            <v>37.094647045729594</v>
          </cell>
          <cell r="V56">
            <v>58.277125512407743</v>
          </cell>
          <cell r="W56">
            <v>55.542724042430315</v>
          </cell>
          <cell r="X56">
            <v>0.10127422912438576</v>
          </cell>
          <cell r="Y56">
            <v>-0.23900681854941819</v>
          </cell>
        </row>
        <row r="57">
          <cell r="O57">
            <v>115.24984320935692</v>
          </cell>
          <cell r="P57">
            <v>80.978712888649994</v>
          </cell>
          <cell r="Q57">
            <v>71.633145315350376</v>
          </cell>
          <cell r="R57">
            <v>61.59486436903682</v>
          </cell>
          <cell r="S57">
            <v>80.067245731990852</v>
          </cell>
          <cell r="T57">
            <v>54.254522005098387</v>
          </cell>
          <cell r="U57">
            <v>53.0270763560981</v>
          </cell>
          <cell r="V57">
            <v>57.4264219877629</v>
          </cell>
          <cell r="W57">
            <v>50.207614131535713</v>
          </cell>
          <cell r="X57">
            <v>-0.8223451106614158</v>
          </cell>
          <cell r="Y57">
            <v>-0.50637024016159771</v>
          </cell>
        </row>
        <row r="58">
          <cell r="O58">
            <v>100.42332866211879</v>
          </cell>
          <cell r="P58">
            <v>108.54144334273546</v>
          </cell>
          <cell r="Q58">
            <v>75.193940510957333</v>
          </cell>
          <cell r="R58">
            <v>71.171331570885982</v>
          </cell>
          <cell r="S58">
            <v>69.810211002032091</v>
          </cell>
          <cell r="T58">
            <v>58.775391278950451</v>
          </cell>
          <cell r="U58">
            <v>71.936961664501197</v>
          </cell>
          <cell r="V58">
            <v>59.419495919457752</v>
          </cell>
          <cell r="W58">
            <v>58.666015292588185</v>
          </cell>
          <cell r="X58">
            <v>0.30787311326193356</v>
          </cell>
          <cell r="Y58">
            <v>1.1585748269861107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100.79740927441875</v>
          </cell>
          <cell r="P56">
            <v>135.60872054439284</v>
          </cell>
          <cell r="Q56">
            <v>78.421664995695949</v>
          </cell>
          <cell r="R56">
            <v>78.957857858352739</v>
          </cell>
          <cell r="S56">
            <v>64.336288467681172</v>
          </cell>
          <cell r="T56">
            <v>56.375882009718254</v>
          </cell>
          <cell r="U56">
            <v>65.326187711105774</v>
          </cell>
          <cell r="V56">
            <v>47.322469742488423</v>
          </cell>
          <cell r="W56">
            <v>44.868354010031602</v>
          </cell>
          <cell r="X56">
            <v>-0.76991877414225807</v>
          </cell>
          <cell r="Y56">
            <v>-0.72867246015992471</v>
          </cell>
        </row>
        <row r="57">
          <cell r="O57">
            <v>94.012510472800955</v>
          </cell>
          <cell r="P57">
            <v>74.523962077273765</v>
          </cell>
          <cell r="Q57">
            <v>89.042412609951654</v>
          </cell>
          <cell r="R57">
            <v>92.238943555863401</v>
          </cell>
          <cell r="S57">
            <v>85.165323629407112</v>
          </cell>
          <cell r="T57">
            <v>72.626656218389215</v>
          </cell>
          <cell r="U57">
            <v>74.523946712084538</v>
          </cell>
          <cell r="V57">
            <v>71.409911467175306</v>
          </cell>
          <cell r="W57">
            <v>46.951255989685272</v>
          </cell>
          <cell r="X57">
            <v>-0.31621623467174692</v>
          </cell>
          <cell r="Y57">
            <v>-0.33683862340345183</v>
          </cell>
        </row>
        <row r="58">
          <cell r="O58">
            <v>110.71698491616402</v>
          </cell>
          <cell r="P58">
            <v>84.340412714949679</v>
          </cell>
          <cell r="Q58">
            <v>74.008380079456757</v>
          </cell>
          <cell r="R58">
            <v>78.029834231977318</v>
          </cell>
          <cell r="S58">
            <v>82.319377133231654</v>
          </cell>
          <cell r="T58">
            <v>84.443525426867666</v>
          </cell>
          <cell r="U58">
            <v>79.102213811215208</v>
          </cell>
          <cell r="V58">
            <v>69.120774844572125</v>
          </cell>
          <cell r="W58">
            <v>46.641917853931311</v>
          </cell>
          <cell r="X58">
            <v>0.87990612781045274</v>
          </cell>
          <cell r="Y58">
            <v>1.2717399645669256</v>
          </cell>
        </row>
        <row r="62">
          <cell r="O62">
            <v>100.79740927441875</v>
          </cell>
          <cell r="P62">
            <v>135.60872054439284</v>
          </cell>
          <cell r="Q62">
            <v>81.968786537419675</v>
          </cell>
          <cell r="R62">
            <v>77.452388909262496</v>
          </cell>
          <cell r="S62">
            <v>71.079950174430181</v>
          </cell>
          <cell r="T62">
            <v>79.88588763080385</v>
          </cell>
          <cell r="U62">
            <v>74.276481120341927</v>
          </cell>
          <cell r="V62">
            <v>65.779884872760064</v>
          </cell>
          <cell r="W62">
            <v>46.518178911984315</v>
          </cell>
          <cell r="X62">
            <v>-0.76991877414225807</v>
          </cell>
          <cell r="Y62">
            <v>-0.72867246015992471</v>
          </cell>
        </row>
        <row r="63">
          <cell r="O63">
            <v>94.012510472800955</v>
          </cell>
          <cell r="P63">
            <v>74.523962077273765</v>
          </cell>
          <cell r="Q63">
            <v>82.876187006803917</v>
          </cell>
          <cell r="R63">
            <v>71.265552441274991</v>
          </cell>
          <cell r="S63">
            <v>80.112739284668834</v>
          </cell>
          <cell r="T63">
            <v>73.534056687773472</v>
          </cell>
          <cell r="U63">
            <v>67.532819413592918</v>
          </cell>
          <cell r="V63">
            <v>72.152332826705916</v>
          </cell>
          <cell r="W63">
            <v>47.673060338300409</v>
          </cell>
          <cell r="X63">
            <v>-0.31621623467174692</v>
          </cell>
          <cell r="Y63">
            <v>-0.33683862340345183</v>
          </cell>
        </row>
        <row r="64">
          <cell r="O64">
            <v>110.71698491616402</v>
          </cell>
          <cell r="P64">
            <v>84.340412714949679</v>
          </cell>
          <cell r="Q64">
            <v>73.472190289837812</v>
          </cell>
          <cell r="R64">
            <v>62.315249812925302</v>
          </cell>
          <cell r="S64">
            <v>47.074991858594423</v>
          </cell>
          <cell r="T64">
            <v>57.778241319928348</v>
          </cell>
          <cell r="U64">
            <v>77.225543401473203</v>
          </cell>
          <cell r="V64">
            <v>75.307626677748871</v>
          </cell>
          <cell r="W64">
            <v>51.715128428698605</v>
          </cell>
          <cell r="X64">
            <v>0.87990612781045274</v>
          </cell>
          <cell r="Y64">
            <v>1.2717399645669256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93.379613851312186</v>
          </cell>
          <cell r="P56">
            <v>103.36178085453322</v>
          </cell>
          <cell r="Q56">
            <v>83.655399681942228</v>
          </cell>
          <cell r="R56">
            <v>75.839912720442371</v>
          </cell>
          <cell r="S56">
            <v>83.191107258013517</v>
          </cell>
          <cell r="T56">
            <v>52.561096386984858</v>
          </cell>
          <cell r="U56">
            <v>65.341872719778081</v>
          </cell>
          <cell r="V56">
            <v>52.419232513800424</v>
          </cell>
          <cell r="W56">
            <v>23.014423615036858</v>
          </cell>
          <cell r="X56">
            <v>-0.50942590619891426</v>
          </cell>
          <cell r="Y56">
            <v>-1.1155773988622071</v>
          </cell>
        </row>
        <row r="57">
          <cell r="O57">
            <v>100.52447840770539</v>
          </cell>
          <cell r="P57">
            <v>100.52447264236558</v>
          </cell>
          <cell r="Q57">
            <v>72.022439086902779</v>
          </cell>
          <cell r="R57">
            <v>86.853812266090358</v>
          </cell>
          <cell r="S57">
            <v>88.28536920267257</v>
          </cell>
          <cell r="T57">
            <v>80.28932332895269</v>
          </cell>
          <cell r="U57">
            <v>71.635538662825198</v>
          </cell>
          <cell r="V57">
            <v>43.468823036145494</v>
          </cell>
          <cell r="W57">
            <v>25.02633310951537</v>
          </cell>
          <cell r="X57">
            <v>0.36756059167952887</v>
          </cell>
          <cell r="Y57">
            <v>0.19990114684299681</v>
          </cell>
        </row>
        <row r="58">
          <cell r="O58">
            <v>99.247684331246134</v>
          </cell>
          <cell r="P58">
            <v>102.96196991283752</v>
          </cell>
          <cell r="Q58">
            <v>86.544288467624412</v>
          </cell>
          <cell r="R58">
            <v>72.280376546514375</v>
          </cell>
          <cell r="S58">
            <v>94.205022177901</v>
          </cell>
          <cell r="T58">
            <v>62.736713602244691</v>
          </cell>
          <cell r="U58">
            <v>68.11469752793279</v>
          </cell>
          <cell r="V58">
            <v>41.856714874463009</v>
          </cell>
          <cell r="W58">
            <v>24.987641914039649</v>
          </cell>
          <cell r="X58">
            <v>0.35466304607597121</v>
          </cell>
          <cell r="Y58">
            <v>0.70287852046262433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Folha1"/>
    </sheetNames>
    <sheetDataSet>
      <sheetData sheetId="0">
        <row r="56">
          <cell r="O56">
            <v>115.42719209154907</v>
          </cell>
          <cell r="P56">
            <v>104.42831281196597</v>
          </cell>
          <cell r="Q56">
            <v>92.049173886299741</v>
          </cell>
          <cell r="R56">
            <v>77.427125488643924</v>
          </cell>
          <cell r="S56">
            <v>84.889112523251612</v>
          </cell>
          <cell r="T56">
            <v>76.78013410215101</v>
          </cell>
          <cell r="U56">
            <v>66.557634202678003</v>
          </cell>
          <cell r="V56">
            <v>61.4248270858563</v>
          </cell>
          <cell r="W56">
            <v>45.746021162664711</v>
          </cell>
          <cell r="X56">
            <v>-1.4844898451123603</v>
          </cell>
          <cell r="Y56">
            <v>3.5942002018783431E-3</v>
          </cell>
        </row>
        <row r="57">
          <cell r="O57">
            <v>113.55092156983021</v>
          </cell>
          <cell r="P57">
            <v>87.304556459533117</v>
          </cell>
          <cell r="Q57">
            <v>95.370407691861601</v>
          </cell>
          <cell r="R57">
            <v>84.155853904612727</v>
          </cell>
          <cell r="S57">
            <v>86.700689048161877</v>
          </cell>
          <cell r="T57">
            <v>84.738148080646624</v>
          </cell>
          <cell r="U57">
            <v>64.099063077624379</v>
          </cell>
          <cell r="V57">
            <v>62.11494887477177</v>
          </cell>
          <cell r="W57">
            <v>43.783473767848591</v>
          </cell>
          <cell r="X57">
            <v>-6.1105420494978455E-2</v>
          </cell>
          <cell r="Y57">
            <v>0.45648993825466089</v>
          </cell>
        </row>
        <row r="58">
          <cell r="O58">
            <v>88.339737536081103</v>
          </cell>
          <cell r="P58">
            <v>90.949279531040574</v>
          </cell>
          <cell r="Q58">
            <v>86.420333398289259</v>
          </cell>
          <cell r="R58">
            <v>88.102512288631019</v>
          </cell>
          <cell r="S58">
            <v>87.326123267569599</v>
          </cell>
          <cell r="T58">
            <v>89.590599547595687</v>
          </cell>
          <cell r="U58">
            <v>72.186481117989359</v>
          </cell>
          <cell r="V58">
            <v>54.027530834406797</v>
          </cell>
          <cell r="W58">
            <v>48.765322869366166</v>
          </cell>
          <cell r="X58">
            <v>0.73685362225336104</v>
          </cell>
          <cell r="Y58">
            <v>0.34865750489743536</v>
          </cell>
        </row>
        <row r="62">
          <cell r="O62">
            <v>115.42719209154907</v>
          </cell>
          <cell r="P62">
            <v>104.42831281196597</v>
          </cell>
          <cell r="Q62">
            <v>72.7472020586859</v>
          </cell>
          <cell r="R62">
            <v>81.524745101616773</v>
          </cell>
          <cell r="S62">
            <v>79.864133019311495</v>
          </cell>
          <cell r="T62">
            <v>65.716541543856678</v>
          </cell>
          <cell r="U62">
            <v>63.085439168161585</v>
          </cell>
          <cell r="V62">
            <v>63.818697786800463</v>
          </cell>
          <cell r="W62">
            <v>51.461125669170727</v>
          </cell>
          <cell r="X62">
            <v>-1.4844898451123603</v>
          </cell>
          <cell r="Y62">
            <v>3.5942002018783431E-3</v>
          </cell>
        </row>
        <row r="63">
          <cell r="O63">
            <v>113.55092156983021</v>
          </cell>
          <cell r="P63">
            <v>87.304556459533117</v>
          </cell>
          <cell r="Q63">
            <v>63.710860532967587</v>
          </cell>
          <cell r="R63">
            <v>84.996946563434051</v>
          </cell>
          <cell r="S63">
            <v>70.094529661303881</v>
          </cell>
          <cell r="T63">
            <v>76.391934771144648</v>
          </cell>
          <cell r="U63">
            <v>69.145606175950562</v>
          </cell>
          <cell r="V63">
            <v>66.018476856367514</v>
          </cell>
          <cell r="W63">
            <v>54.329462933267202</v>
          </cell>
          <cell r="X63">
            <v>-6.1105420494978455E-2</v>
          </cell>
          <cell r="Y63">
            <v>0.45648993825466089</v>
          </cell>
        </row>
        <row r="64">
          <cell r="O64">
            <v>88.339737536081103</v>
          </cell>
          <cell r="P64">
            <v>90.949279531040574</v>
          </cell>
          <cell r="Q64">
            <v>85.902742860015252</v>
          </cell>
          <cell r="R64">
            <v>78.203520937006203</v>
          </cell>
          <cell r="S64">
            <v>80.683658870096323</v>
          </cell>
          <cell r="T64">
            <v>73.868653581030273</v>
          </cell>
          <cell r="U64">
            <v>70.331761336054825</v>
          </cell>
          <cell r="V64">
            <v>66.341969335963554</v>
          </cell>
          <cell r="W64">
            <v>52.539450002742981</v>
          </cell>
          <cell r="X64">
            <v>0.73685362225336104</v>
          </cell>
          <cell r="Y64">
            <v>0.34865750489743536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3190-30EA-4109-AA78-B25C9FC9741A}">
  <dimension ref="D2:P42"/>
  <sheetViews>
    <sheetView workbookViewId="0"/>
  </sheetViews>
  <sheetFormatPr defaultRowHeight="14.4" x14ac:dyDescent="0.3"/>
  <sheetData>
    <row r="2" spans="7:16" ht="18" x14ac:dyDescent="0.35">
      <c r="G2" s="35" t="s">
        <v>20</v>
      </c>
      <c r="P2" s="35" t="s">
        <v>19</v>
      </c>
    </row>
    <row r="42" spans="4:13" ht="25.8" x14ac:dyDescent="0.5">
      <c r="D42" s="34" t="s">
        <v>18</v>
      </c>
      <c r="H42" s="4"/>
      <c r="I42" s="4"/>
      <c r="J42" s="4"/>
      <c r="K42" s="3"/>
      <c r="L42" s="34" t="s">
        <v>17</v>
      </c>
      <c r="M42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BD7A-CBF7-4521-BC7B-1515F6E066CA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63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63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44686</v>
      </c>
      <c r="B5" s="59">
        <f>[13]Sheet0!O56</f>
        <v>90.979452814972731</v>
      </c>
      <c r="C5" s="60">
        <f>[13]Sheet0!P56</f>
        <v>109.4715730300173</v>
      </c>
      <c r="D5" s="60">
        <f>[13]Sheet0!Q56</f>
        <v>71.819137619737006</v>
      </c>
      <c r="E5" s="60">
        <f>[13]Sheet0!R56</f>
        <v>56.4173924292122</v>
      </c>
      <c r="F5" s="60">
        <f>[13]Sheet0!S56</f>
        <v>62.932237479150601</v>
      </c>
      <c r="G5" s="60">
        <f>[13]Sheet0!T56</f>
        <v>51.923827362025158</v>
      </c>
      <c r="H5" s="60">
        <f>[13]Sheet0!U56</f>
        <v>53.594297388126257</v>
      </c>
      <c r="I5" s="60">
        <f>[13]Sheet0!V56</f>
        <v>46.945822303257692</v>
      </c>
      <c r="J5" s="60">
        <f>[13]Sheet0!W56</f>
        <v>32.546354647839514</v>
      </c>
      <c r="K5" s="60">
        <f>[13]Sheet0!X56</f>
        <v>2.0769530446970723</v>
      </c>
      <c r="L5" s="61">
        <f>[13]Sheet0!Y56</f>
        <v>0.90762240844845299</v>
      </c>
      <c r="N5" s="206">
        <v>44686</v>
      </c>
      <c r="O5" s="7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207"/>
      <c r="B6" s="59">
        <f>[13]Sheet0!O57</f>
        <v>102.75627546009359</v>
      </c>
      <c r="C6" s="60">
        <f>[13]Sheet0!P57</f>
        <v>98.078960382689175</v>
      </c>
      <c r="D6" s="60">
        <f>[13]Sheet0!Q57</f>
        <v>78.901940188488837</v>
      </c>
      <c r="E6" s="60">
        <f>[13]Sheet0!R57</f>
        <v>67.726485060110633</v>
      </c>
      <c r="F6" s="60">
        <f>[13]Sheet0!S57</f>
        <v>68.21092256249436</v>
      </c>
      <c r="G6" s="60">
        <f>[13]Sheet0!T57</f>
        <v>53.260202387227366</v>
      </c>
      <c r="H6" s="60">
        <f>[13]Sheet0!U57</f>
        <v>48.215379821798138</v>
      </c>
      <c r="I6" s="60">
        <f>[13]Sheet0!V57</f>
        <v>52.475084860267337</v>
      </c>
      <c r="J6" s="60">
        <f>[13]Sheet0!W57</f>
        <v>37.307200943058717</v>
      </c>
      <c r="K6" s="60">
        <f>[13]Sheet0!X57</f>
        <v>-11.871483372471577</v>
      </c>
      <c r="L6" s="61">
        <f>[13]Sheet0!Y57</f>
        <v>2.1270667969925694</v>
      </c>
      <c r="N6" s="207"/>
      <c r="O6" s="7"/>
      <c r="P6" s="8"/>
      <c r="Q6" s="212" t="s">
        <v>24</v>
      </c>
      <c r="R6" s="212"/>
      <c r="S6" s="212"/>
      <c r="T6" s="212"/>
      <c r="U6" s="212"/>
      <c r="V6" s="212"/>
      <c r="W6" s="212"/>
      <c r="X6" s="8"/>
      <c r="Y6" s="9"/>
    </row>
    <row r="7" spans="1:25" x14ac:dyDescent="0.3">
      <c r="A7" s="207"/>
      <c r="B7" s="59">
        <f>[13]Sheet0!O58</f>
        <v>101.62036042246675</v>
      </c>
      <c r="C7" s="60">
        <f>[13]Sheet0!P58</f>
        <v>97.093377889760418</v>
      </c>
      <c r="D7" s="60">
        <f>[13]Sheet0!Q58</f>
        <v>75.494177651231482</v>
      </c>
      <c r="E7" s="60">
        <f>[13]Sheet0!R58</f>
        <v>65.204070043600979</v>
      </c>
      <c r="F7" s="60">
        <f>[13]Sheet0!S58</f>
        <v>66.00590003711568</v>
      </c>
      <c r="G7" s="60">
        <f>[13]Sheet0!T58</f>
        <v>59.056742438474139</v>
      </c>
      <c r="H7" s="60">
        <f>[13]Sheet0!U58</f>
        <v>52.274627361888662</v>
      </c>
      <c r="I7" s="60">
        <f>[13]Sheet0!V58</f>
        <v>49.484939829535264</v>
      </c>
      <c r="J7" s="60">
        <f>[13]Sheet0!W58</f>
        <v>32.379305902791721</v>
      </c>
      <c r="K7" s="60">
        <f>[13]Sheet0!X58</f>
        <v>2.7785511775265754</v>
      </c>
      <c r="L7" s="61">
        <f>[13]Sheet0!Y58</f>
        <v>3.9812899448069068</v>
      </c>
      <c r="N7" s="207"/>
      <c r="O7" s="7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1" t="s">
        <v>1</v>
      </c>
      <c r="B8" s="186">
        <f>AVERAGE(B5:C7)</f>
        <v>99.999999999999986</v>
      </c>
      <c r="C8" s="187"/>
      <c r="D8" s="64">
        <f>AVERAGE(D5:D7)</f>
        <v>75.405085153152456</v>
      </c>
      <c r="E8" s="64">
        <f t="shared" ref="E8:G8" si="0">AVERAGE(E5:E7)</f>
        <v>63.115982510974597</v>
      </c>
      <c r="F8" s="64">
        <f t="shared" si="0"/>
        <v>65.716353359586876</v>
      </c>
      <c r="G8" s="64">
        <f t="shared" si="0"/>
        <v>54.746924062575552</v>
      </c>
      <c r="H8" s="64">
        <f>AVERAGE(H5:H7)</f>
        <v>51.361434857271014</v>
      </c>
      <c r="I8" s="64">
        <f>AVERAGE(I5:I7)</f>
        <v>49.6352823310201</v>
      </c>
      <c r="J8" s="64">
        <f>AVERAGE(J5:J7)</f>
        <v>34.077620497896646</v>
      </c>
      <c r="K8" s="187">
        <v>0</v>
      </c>
      <c r="L8" s="188"/>
      <c r="N8" s="11" t="s">
        <v>1</v>
      </c>
      <c r="O8" s="189" t="e">
        <f>AVERAGE(O5:P7)</f>
        <v>#DIV/0!</v>
      </c>
      <c r="P8" s="190"/>
      <c r="Q8" s="65" t="e">
        <f>AVERAGE(Q5:Q7)</f>
        <v>#DIV/0!</v>
      </c>
      <c r="R8" s="65" t="e">
        <f t="shared" ref="R8:U8" si="1">AVERAGE(R5:R7)</f>
        <v>#DIV/0!</v>
      </c>
      <c r="S8" s="65" t="e">
        <f t="shared" si="1"/>
        <v>#DIV/0!</v>
      </c>
      <c r="T8" s="65" t="e">
        <f>AVERAGE(T5:T7)</f>
        <v>#DIV/0!</v>
      </c>
      <c r="U8" s="65" t="e">
        <f t="shared" si="1"/>
        <v>#DIV/0!</v>
      </c>
      <c r="V8" s="64" t="e">
        <f>AVERAGE(V5:V7)</f>
        <v>#DIV/0!</v>
      </c>
      <c r="W8" s="64" t="e">
        <f>AVERAGE(W5:W7)</f>
        <v>#DIV/0!</v>
      </c>
      <c r="X8" s="190" t="e">
        <f>AVERAGE(X5:Y7)</f>
        <v>#DIV/0!</v>
      </c>
      <c r="Y8" s="191"/>
    </row>
    <row r="9" spans="1:25" x14ac:dyDescent="0.3">
      <c r="A9" s="1" t="s">
        <v>2</v>
      </c>
      <c r="B9" s="208">
        <f>STDEV(B5:C7)</f>
        <v>6.2200069902513206</v>
      </c>
      <c r="C9" s="209"/>
      <c r="D9" s="66">
        <f t="shared" ref="D9:J9" si="2">STDEV(D5:D7)</f>
        <v>3.542241685979354</v>
      </c>
      <c r="E9" s="66">
        <f t="shared" si="2"/>
        <v>5.9366637256537098</v>
      </c>
      <c r="F9" s="66">
        <f t="shared" si="2"/>
        <v>2.6512274536768725</v>
      </c>
      <c r="G9" s="66">
        <f t="shared" si="2"/>
        <v>3.7917509645176968</v>
      </c>
      <c r="H9" s="66">
        <f t="shared" si="2"/>
        <v>2.8033246260834095</v>
      </c>
      <c r="I9" s="66">
        <f t="shared" si="2"/>
        <v>2.7676954776314799</v>
      </c>
      <c r="J9" s="66">
        <f t="shared" si="2"/>
        <v>2.7981455840673157</v>
      </c>
      <c r="K9" s="209">
        <v>0</v>
      </c>
      <c r="L9" s="210"/>
      <c r="N9" s="1" t="s">
        <v>2</v>
      </c>
      <c r="O9" s="208" t="e">
        <f>STDEV(O5:P7)</f>
        <v>#DIV/0!</v>
      </c>
      <c r="P9" s="209"/>
      <c r="Q9" s="66" t="e">
        <f t="shared" ref="Q9:W9" si="3">STDEV(Q5:Q7)</f>
        <v>#DIV/0!</v>
      </c>
      <c r="R9" s="66" t="e">
        <f t="shared" si="3"/>
        <v>#DIV/0!</v>
      </c>
      <c r="S9" s="66" t="e">
        <f>STDEV(S5:S7)</f>
        <v>#DIV/0!</v>
      </c>
      <c r="T9" s="66" t="e">
        <f>STDEV(T5:T7)</f>
        <v>#DIV/0!</v>
      </c>
      <c r="U9" s="66" t="e">
        <f t="shared" si="3"/>
        <v>#DIV/0!</v>
      </c>
      <c r="V9" s="66" t="e">
        <f t="shared" si="3"/>
        <v>#DIV/0!</v>
      </c>
      <c r="W9" s="66" t="e">
        <f t="shared" si="3"/>
        <v>#DIV/0!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2.5393072204433795</v>
      </c>
      <c r="C10" s="204"/>
      <c r="D10" s="62">
        <f t="shared" ref="D10:I10" si="4">D9/SQRT(3)</f>
        <v>2.045114190934894</v>
      </c>
      <c r="E10" s="62">
        <f t="shared" si="4"/>
        <v>3.4275344000944563</v>
      </c>
      <c r="F10" s="62">
        <f>F9/SQRT(3)</f>
        <v>1.5306868840632686</v>
      </c>
      <c r="G10" s="62">
        <f t="shared" si="4"/>
        <v>2.1891684400643157</v>
      </c>
      <c r="H10" s="62">
        <f t="shared" si="4"/>
        <v>1.6185002274951636</v>
      </c>
      <c r="I10" s="62">
        <f t="shared" si="4"/>
        <v>1.5979297290454448</v>
      </c>
      <c r="J10" s="62">
        <f>J9/SQRT(3)</f>
        <v>1.6155101061930275</v>
      </c>
      <c r="K10" s="204">
        <f>K9/SQRT(6)</f>
        <v>0</v>
      </c>
      <c r="L10" s="205"/>
      <c r="N10" s="6" t="s">
        <v>3</v>
      </c>
      <c r="O10" s="203" t="e">
        <f>O9/SQRT(6)</f>
        <v>#DIV/0!</v>
      </c>
      <c r="P10" s="204"/>
      <c r="Q10" s="62" t="e">
        <f t="shared" ref="Q10:W10" si="5">Q9/SQRT(3)</f>
        <v>#DIV/0!</v>
      </c>
      <c r="R10" s="62" t="e">
        <f t="shared" si="5"/>
        <v>#DIV/0!</v>
      </c>
      <c r="S10" s="62" t="e">
        <f>S9/SQRT(3)</f>
        <v>#DIV/0!</v>
      </c>
      <c r="T10" s="62" t="e">
        <f>T9/SQRT(3)</f>
        <v>#DIV/0!</v>
      </c>
      <c r="U10" s="62" t="e">
        <f t="shared" si="5"/>
        <v>#DIV/0!</v>
      </c>
      <c r="V10" s="62" t="e">
        <f t="shared" si="5"/>
        <v>#DIV/0!</v>
      </c>
      <c r="W10" s="62" t="e">
        <f t="shared" si="5"/>
        <v>#DIV/0!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185" t="s">
        <v>22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63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63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182">
        <v>44686</v>
      </c>
      <c r="B16" s="59">
        <f>[14]Sheet0!O56</f>
        <v>77.074395710658038</v>
      </c>
      <c r="C16" s="60">
        <f>[14]Sheet0!P56</f>
        <v>118.00267677886107</v>
      </c>
      <c r="D16" s="60">
        <f>[14]Sheet0!Q56</f>
        <v>62.449792619728044</v>
      </c>
      <c r="E16" s="60">
        <f>[14]Sheet0!R56</f>
        <v>59.648462271727212</v>
      </c>
      <c r="F16" s="60">
        <f>[14]Sheet0!S56</f>
        <v>58.927528237017199</v>
      </c>
      <c r="G16" s="60">
        <f>[14]Sheet0!T56</f>
        <v>61.996634434406964</v>
      </c>
      <c r="H16" s="60">
        <f>[14]Sheet0!U56</f>
        <v>55.467062058744553</v>
      </c>
      <c r="I16" s="60">
        <f>[14]Sheet0!V56</f>
        <v>54.68433288894196</v>
      </c>
      <c r="J16" s="60">
        <f>[14]Sheet0!W56</f>
        <v>36.61986660212191</v>
      </c>
      <c r="K16" s="60">
        <f>[14]Sheet0!X56</f>
        <v>-2.0220397405031467</v>
      </c>
      <c r="L16" s="61">
        <f>[14]Sheet0!Y56</f>
        <v>1.9739773692109606</v>
      </c>
      <c r="N16" s="206">
        <v>44686</v>
      </c>
      <c r="O16" s="59">
        <f>[13]Sheet0!O62</f>
        <v>90.979452814972731</v>
      </c>
      <c r="P16" s="60">
        <f>[13]Sheet0!P62</f>
        <v>109.4715730300173</v>
      </c>
      <c r="Q16" s="60">
        <f>[13]Sheet0!Q62</f>
        <v>63.249622502691508</v>
      </c>
      <c r="R16" s="60">
        <f>[13]Sheet0!R62</f>
        <v>60.025614954044912</v>
      </c>
      <c r="S16" s="60">
        <f>[13]Sheet0!S62</f>
        <v>55.481932400767342</v>
      </c>
      <c r="T16" s="60">
        <f>[13]Sheet0!T62</f>
        <v>53.828162395237477</v>
      </c>
      <c r="U16" s="60">
        <f>[13]Sheet0!U62</f>
        <v>52.792469883808245</v>
      </c>
      <c r="V16" s="60">
        <f>[13]Sheet0!V62</f>
        <v>49.184249848172222</v>
      </c>
      <c r="W16" s="60">
        <f>[13]Sheet0!W62</f>
        <v>32.112032142349619</v>
      </c>
      <c r="X16" s="60">
        <f>[13]Sheet0!X62</f>
        <v>2.0769530446970723</v>
      </c>
      <c r="Y16" s="61">
        <f>[13]Sheet0!Y62</f>
        <v>0.90762240844845299</v>
      </c>
    </row>
    <row r="17" spans="1:25" x14ac:dyDescent="0.3">
      <c r="A17" s="211"/>
      <c r="B17" s="59">
        <f>[14]Sheet0!O57</f>
        <v>101.25648061791183</v>
      </c>
      <c r="C17" s="60">
        <f>[14]Sheet0!P57</f>
        <v>111.94685789753834</v>
      </c>
      <c r="D17" s="60">
        <f>[14]Sheet0!Q57</f>
        <v>75.962098625719548</v>
      </c>
      <c r="E17" s="60">
        <f>[14]Sheet0!R57</f>
        <v>69.185351848378005</v>
      </c>
      <c r="F17" s="60">
        <f>[14]Sheet0!S57</f>
        <v>70.297636655934085</v>
      </c>
      <c r="G17" s="60">
        <f>[14]Sheet0!T57</f>
        <v>68.320232234464228</v>
      </c>
      <c r="H17" s="60">
        <f>[14]Sheet0!U57</f>
        <v>66.713580207476255</v>
      </c>
      <c r="I17" s="60">
        <f>[14]Sheet0!V57</f>
        <v>62.841158739302145</v>
      </c>
      <c r="J17" s="60">
        <f>[14]Sheet0!W57</f>
        <v>44.241136149685829</v>
      </c>
      <c r="K17" s="60">
        <f>[14]Sheet0!X57</f>
        <v>-0.39479624117859308</v>
      </c>
      <c r="L17" s="61">
        <f>[14]Sheet0!Y57</f>
        <v>-1.0333344604226171</v>
      </c>
      <c r="N17" s="207"/>
      <c r="O17" s="59">
        <f>[13]Sheet0!O63</f>
        <v>102.75627546009359</v>
      </c>
      <c r="P17" s="60">
        <f>[13]Sheet0!P63</f>
        <v>98.078960382689175</v>
      </c>
      <c r="Q17" s="60">
        <f>[13]Sheet0!Q63</f>
        <v>68.227627561458974</v>
      </c>
      <c r="R17" s="60">
        <f>[13]Sheet0!R63</f>
        <v>67.442505056105574</v>
      </c>
      <c r="S17" s="60">
        <f>[13]Sheet0!S63</f>
        <v>59.925384960257226</v>
      </c>
      <c r="T17" s="60">
        <f>[13]Sheet0!T63</f>
        <v>51.63984486882341</v>
      </c>
      <c r="U17" s="60">
        <f>[13]Sheet0!U63</f>
        <v>56.701377411610629</v>
      </c>
      <c r="V17" s="60">
        <f>[13]Sheet0!V63</f>
        <v>50.437104856944735</v>
      </c>
      <c r="W17" s="60">
        <f>[13]Sheet0!W63</f>
        <v>31.44384214055183</v>
      </c>
      <c r="X17" s="60">
        <f>[13]Sheet0!X63</f>
        <v>-11.871483372471577</v>
      </c>
      <c r="Y17" s="61">
        <f>[13]Sheet0!Y63</f>
        <v>2.1270667969925694</v>
      </c>
    </row>
    <row r="18" spans="1:25" x14ac:dyDescent="0.3">
      <c r="A18" s="211"/>
      <c r="B18" s="59">
        <f>[14]Sheet0!O58</f>
        <v>76.786018413559319</v>
      </c>
      <c r="C18" s="60">
        <f>[14]Sheet0!P58</f>
        <v>114.93357058147132</v>
      </c>
      <c r="D18" s="60">
        <f>[14]Sheet0!Q58</f>
        <v>76.394661502022032</v>
      </c>
      <c r="E18" s="60">
        <f>[14]Sheet0!R58</f>
        <v>77.73353154092986</v>
      </c>
      <c r="F18" s="60">
        <f>[14]Sheet0!S58</f>
        <v>72.460435690718498</v>
      </c>
      <c r="G18" s="60">
        <f>[14]Sheet0!T58</f>
        <v>68.814590245859307</v>
      </c>
      <c r="H18" s="60">
        <f>[14]Sheet0!U58</f>
        <v>64.36540804479651</v>
      </c>
      <c r="I18" s="60">
        <f>[14]Sheet0!V58</f>
        <v>58.453774742677531</v>
      </c>
      <c r="J18" s="60">
        <f>[14]Sheet0!W58</f>
        <v>45.53881250121087</v>
      </c>
      <c r="K18" s="60">
        <f>[14]Sheet0!X58</f>
        <v>0.42912584867038378</v>
      </c>
      <c r="L18" s="61">
        <f>[14]Sheet0!Y58</f>
        <v>1.0470672242230161</v>
      </c>
      <c r="N18" s="207"/>
      <c r="O18" s="59">
        <f>[13]Sheet0!O64</f>
        <v>101.62036042246675</v>
      </c>
      <c r="P18" s="60">
        <f>[13]Sheet0!P64</f>
        <v>97.093377889760418</v>
      </c>
      <c r="Q18" s="60">
        <f>[13]Sheet0!Q64</f>
        <v>65.705217523342696</v>
      </c>
      <c r="R18" s="60">
        <f>[13]Sheet0!R64</f>
        <v>61.261764963852812</v>
      </c>
      <c r="S18" s="60">
        <f>[13]Sheet0!S64</f>
        <v>58.906399936989303</v>
      </c>
      <c r="T18" s="60">
        <f>[13]Sheet0!T64</f>
        <v>55.816022423272862</v>
      </c>
      <c r="U18" s="60">
        <f>[13]Sheet0!U64</f>
        <v>53.043042379080759</v>
      </c>
      <c r="V18" s="60">
        <f>[13]Sheet0!V64</f>
        <v>47.99821483525816</v>
      </c>
      <c r="W18" s="60">
        <f>[13]Sheet0!W64</f>
        <v>32.713403392887301</v>
      </c>
      <c r="X18" s="60">
        <f>[13]Sheet0!X64</f>
        <v>2.7785511775265754</v>
      </c>
      <c r="Y18" s="61">
        <f>[13]Sheet0!Y64</f>
        <v>3.9812899448069068</v>
      </c>
    </row>
    <row r="19" spans="1:25" x14ac:dyDescent="0.3">
      <c r="A19" s="11" t="s">
        <v>1</v>
      </c>
      <c r="B19" s="186">
        <f>AVERAGE(B16:C18)</f>
        <v>99.999999999999986</v>
      </c>
      <c r="C19" s="187"/>
      <c r="D19" s="64">
        <f>AVERAGE(D16:D18)</f>
        <v>71.602184249156537</v>
      </c>
      <c r="E19" s="64">
        <f t="shared" ref="E19:G19" si="6">AVERAGE(E16:E18)</f>
        <v>68.855781887011688</v>
      </c>
      <c r="F19" s="64">
        <f t="shared" si="6"/>
        <v>67.228533527889923</v>
      </c>
      <c r="G19" s="64">
        <f t="shared" si="6"/>
        <v>66.377152304910169</v>
      </c>
      <c r="H19" s="64">
        <f>AVERAGE(H16:H18)</f>
        <v>62.182016770339111</v>
      </c>
      <c r="I19" s="64">
        <f>AVERAGE(I16:I18)</f>
        <v>58.659755456973876</v>
      </c>
      <c r="J19" s="64">
        <f>AVERAGE(J16:J18)</f>
        <v>42.133271751006205</v>
      </c>
      <c r="K19" s="187">
        <v>0</v>
      </c>
      <c r="L19" s="188"/>
      <c r="N19" s="11" t="s">
        <v>1</v>
      </c>
      <c r="O19" s="186">
        <f>AVERAGE(O16:P18)</f>
        <v>99.999999999999986</v>
      </c>
      <c r="P19" s="187"/>
      <c r="Q19" s="64">
        <f>AVERAGE(Q16:Q18)</f>
        <v>65.727489195831069</v>
      </c>
      <c r="R19" s="64">
        <f t="shared" ref="R19:T19" si="7">AVERAGE(R16:R18)</f>
        <v>62.909961658001102</v>
      </c>
      <c r="S19" s="64">
        <f t="shared" si="7"/>
        <v>58.10457243267129</v>
      </c>
      <c r="T19" s="64">
        <f t="shared" si="7"/>
        <v>53.761343229111247</v>
      </c>
      <c r="U19" s="64">
        <f>AVERAGE(U16:U18)</f>
        <v>54.178963224833211</v>
      </c>
      <c r="V19" s="64">
        <f>AVERAGE(V16:V18)</f>
        <v>49.206523180125039</v>
      </c>
      <c r="W19" s="64">
        <f>AVERAGE(W16:W18)</f>
        <v>32.089759225262917</v>
      </c>
      <c r="X19" s="187">
        <v>0</v>
      </c>
      <c r="Y19" s="188"/>
    </row>
    <row r="20" spans="1:25" x14ac:dyDescent="0.3">
      <c r="A20" s="1" t="s">
        <v>2</v>
      </c>
      <c r="B20" s="208">
        <f>STDEV(B16:C18)</f>
        <v>18.739724287247139</v>
      </c>
      <c r="C20" s="209"/>
      <c r="D20" s="66">
        <f t="shared" ref="D20:J20" si="8">STDEV(D16:D18)</f>
        <v>7.9291539311778658</v>
      </c>
      <c r="E20" s="66">
        <f t="shared" si="8"/>
        <v>9.0470379068257465</v>
      </c>
      <c r="F20" s="66">
        <f t="shared" si="8"/>
        <v>7.269762138167855</v>
      </c>
      <c r="G20" s="66">
        <f t="shared" si="8"/>
        <v>3.8016838468244645</v>
      </c>
      <c r="H20" s="66">
        <f t="shared" si="8"/>
        <v>5.9326588230295565</v>
      </c>
      <c r="I20" s="66">
        <f t="shared" si="8"/>
        <v>4.0823122160452847</v>
      </c>
      <c r="J20" s="66">
        <f t="shared" si="8"/>
        <v>4.8186324024700937</v>
      </c>
      <c r="K20" s="209">
        <v>0</v>
      </c>
      <c r="L20" s="210"/>
      <c r="N20" s="1" t="s">
        <v>2</v>
      </c>
      <c r="O20" s="208">
        <f>STDEV(O16:P18)</f>
        <v>6.2200069902513206</v>
      </c>
      <c r="P20" s="209"/>
      <c r="Q20" s="66">
        <f t="shared" ref="Q20:W20" si="9">STDEV(Q16:Q18)</f>
        <v>2.4890772611201104</v>
      </c>
      <c r="R20" s="66">
        <f t="shared" si="9"/>
        <v>3.9736606490064501</v>
      </c>
      <c r="S20" s="66">
        <f t="shared" si="9"/>
        <v>2.3277162997495937</v>
      </c>
      <c r="T20" s="66">
        <f t="shared" si="9"/>
        <v>2.0888904572268041</v>
      </c>
      <c r="U20" s="66">
        <f t="shared" si="9"/>
        <v>2.1880645879609588</v>
      </c>
      <c r="V20" s="66">
        <f t="shared" si="9"/>
        <v>1.2195975608608751</v>
      </c>
      <c r="W20" s="66">
        <f t="shared" si="9"/>
        <v>0.6350736220979154</v>
      </c>
      <c r="X20" s="209">
        <v>0</v>
      </c>
      <c r="Y20" s="210"/>
    </row>
    <row r="21" spans="1:25" ht="15" thickBot="1" x14ac:dyDescent="0.35">
      <c r="A21" s="6" t="s">
        <v>3</v>
      </c>
      <c r="B21" s="203">
        <f>B20/SQRT(6)</f>
        <v>7.6504604040327786</v>
      </c>
      <c r="C21" s="204"/>
      <c r="D21" s="62">
        <f t="shared" ref="D21:J21" si="10">D20/SQRT(3)</f>
        <v>4.5778991566115206</v>
      </c>
      <c r="E21" s="62">
        <f t="shared" si="10"/>
        <v>5.223309770874593</v>
      </c>
      <c r="F21" s="62">
        <f t="shared" si="10"/>
        <v>4.197199127415761</v>
      </c>
      <c r="G21" s="62">
        <f t="shared" si="10"/>
        <v>2.1949031923379567</v>
      </c>
      <c r="H21" s="62">
        <f t="shared" si="10"/>
        <v>3.4252221684863229</v>
      </c>
      <c r="I21" s="62">
        <f t="shared" si="10"/>
        <v>2.3569240568498429</v>
      </c>
      <c r="J21" s="62">
        <f t="shared" si="10"/>
        <v>2.7820387146919621</v>
      </c>
      <c r="K21" s="204">
        <f>K20/SQRT(6)</f>
        <v>0</v>
      </c>
      <c r="L21" s="205"/>
      <c r="N21" s="6" t="s">
        <v>3</v>
      </c>
      <c r="O21" s="203">
        <f>O20/SQRT(6)</f>
        <v>2.5393072204433795</v>
      </c>
      <c r="P21" s="204"/>
      <c r="Q21" s="62">
        <f t="shared" ref="Q21:W21" si="11">Q20/SQRT(3)</f>
        <v>1.4370694267414723</v>
      </c>
      <c r="R21" s="62">
        <f t="shared" si="11"/>
        <v>2.2941940453720973</v>
      </c>
      <c r="S21" s="62">
        <f t="shared" si="11"/>
        <v>1.3439076322575076</v>
      </c>
      <c r="T21" s="62">
        <f t="shared" si="11"/>
        <v>1.2060214677875358</v>
      </c>
      <c r="U21" s="62">
        <f t="shared" si="11"/>
        <v>1.2632796788635472</v>
      </c>
      <c r="V21" s="62">
        <f t="shared" si="11"/>
        <v>0.70413498006603725</v>
      </c>
      <c r="W21" s="62">
        <f t="shared" si="11"/>
        <v>0.36665992667346214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25" x14ac:dyDescent="0.3">
      <c r="A23" s="2"/>
      <c r="B23" s="2"/>
      <c r="C23" s="2"/>
      <c r="D23" s="2"/>
      <c r="E23" s="2"/>
      <c r="N23" s="183" t="s">
        <v>6</v>
      </c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</row>
    <row r="24" spans="1:25" x14ac:dyDescent="0.3">
      <c r="A24" s="2"/>
      <c r="B24" s="2"/>
      <c r="C24" s="2"/>
      <c r="D24" s="2"/>
      <c r="E24" s="2"/>
      <c r="N24" s="184" t="s">
        <v>5</v>
      </c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spans="1:25" ht="15" thickBot="1" x14ac:dyDescent="0.35">
      <c r="A25" s="2"/>
      <c r="B25" s="2"/>
      <c r="C25" s="2"/>
      <c r="D25" s="2"/>
      <c r="E25" s="2"/>
      <c r="N25" s="185" t="s">
        <v>23</v>
      </c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 x14ac:dyDescent="0.3">
      <c r="A26" s="4"/>
      <c r="B26" s="4"/>
      <c r="C26" s="4"/>
      <c r="N26" s="63"/>
      <c r="O26" s="179" t="s">
        <v>0</v>
      </c>
      <c r="P26" s="180"/>
      <c r="Q26" s="10" t="s">
        <v>7</v>
      </c>
      <c r="R26" s="10" t="s">
        <v>8</v>
      </c>
      <c r="S26" s="10" t="s">
        <v>9</v>
      </c>
      <c r="T26" s="10" t="s">
        <v>10</v>
      </c>
      <c r="U26" s="10" t="s">
        <v>11</v>
      </c>
      <c r="V26" s="10" t="s">
        <v>12</v>
      </c>
      <c r="W26" s="10" t="s">
        <v>15</v>
      </c>
      <c r="X26" s="180" t="s">
        <v>4</v>
      </c>
      <c r="Y26" s="181"/>
    </row>
    <row r="27" spans="1:25" x14ac:dyDescent="0.3">
      <c r="A27" s="4"/>
      <c r="B27" s="4"/>
      <c r="C27" s="4"/>
      <c r="N27" s="182">
        <v>44686</v>
      </c>
      <c r="O27" s="59">
        <f>[14]Sheet0!O62</f>
        <v>77.074395710658038</v>
      </c>
      <c r="P27" s="60">
        <f>[14]Sheet0!P62</f>
        <v>118.00267677886107</v>
      </c>
      <c r="Q27" s="60">
        <f>[14]Sheet0!Q62</f>
        <v>67.455118759241685</v>
      </c>
      <c r="R27" s="60">
        <f>[14]Sheet0!R62</f>
        <v>68.21724648133447</v>
      </c>
      <c r="S27" s="60">
        <f>[14]Sheet0!S62</f>
        <v>69.164747331322602</v>
      </c>
      <c r="T27" s="60">
        <f>[14]Sheet0!T62</f>
        <v>66.136837890661226</v>
      </c>
      <c r="U27" s="60">
        <f>[14]Sheet0!U62</f>
        <v>60.94613862325226</v>
      </c>
      <c r="V27" s="60">
        <f>[14]Sheet0!V62</f>
        <v>58.000616557356452</v>
      </c>
      <c r="W27" s="60">
        <f>[14]Sheet0!W62</f>
        <v>38.926842008073272</v>
      </c>
      <c r="X27" s="60">
        <f>[14]Sheet0!X62</f>
        <v>-2.0220397405031467</v>
      </c>
      <c r="Y27" s="61">
        <f>[14]Sheet0!Y62</f>
        <v>1.9739773692109606</v>
      </c>
    </row>
    <row r="28" spans="1:25" x14ac:dyDescent="0.3">
      <c r="A28" s="4"/>
      <c r="B28" s="4"/>
      <c r="C28" s="4"/>
      <c r="N28" s="211"/>
      <c r="O28" s="59">
        <f>[14]Sheet0!O63</f>
        <v>101.25648061791183</v>
      </c>
      <c r="P28" s="60">
        <f>[14]Sheet0!P63</f>
        <v>111.94685789753834</v>
      </c>
      <c r="Q28" s="60">
        <f>[14]Sheet0!Q63</f>
        <v>72.213255150348161</v>
      </c>
      <c r="R28" s="60">
        <f>[14]Sheet0!R63</f>
        <v>70.132861906402951</v>
      </c>
      <c r="S28" s="60">
        <f>[14]Sheet0!S63</f>
        <v>66.610600593037717</v>
      </c>
      <c r="T28" s="60">
        <f>[14]Sheet0!T63</f>
        <v>66.033845998840249</v>
      </c>
      <c r="U28" s="60">
        <f>[14]Sheet0!U63</f>
        <v>63.479693121864159</v>
      </c>
      <c r="V28" s="60">
        <f>[14]Sheet0!V63</f>
        <v>57.650453333201959</v>
      </c>
      <c r="W28" s="60">
        <f>[14]Sheet0!W63</f>
        <v>43.293627626333688</v>
      </c>
      <c r="X28" s="60">
        <f>[14]Sheet0!X63</f>
        <v>-0.39479624117859308</v>
      </c>
      <c r="Y28" s="61">
        <f>[14]Sheet0!Y63</f>
        <v>-1.0333344604226171</v>
      </c>
    </row>
    <row r="29" spans="1:25" x14ac:dyDescent="0.3">
      <c r="A29" s="4"/>
      <c r="B29" s="4"/>
      <c r="C29" s="4"/>
      <c r="N29" s="211"/>
      <c r="O29" s="59">
        <f>[14]Sheet0!O64</f>
        <v>76.786018413559319</v>
      </c>
      <c r="P29" s="60">
        <f>[14]Sheet0!P64</f>
        <v>114.93357058147132</v>
      </c>
      <c r="Q29" s="60">
        <f>[14]Sheet0!Q64</f>
        <v>70.029870014581974</v>
      </c>
      <c r="R29" s="60">
        <f>[14]Sheet0!R64</f>
        <v>78.186686656905337</v>
      </c>
      <c r="S29" s="60">
        <f>[14]Sheet0!S64</f>
        <v>65.477705129735014</v>
      </c>
      <c r="T29" s="60">
        <f>[14]Sheet0!T64</f>
        <v>62.470390998092235</v>
      </c>
      <c r="U29" s="60">
        <f>[14]Sheet0!U64</f>
        <v>61.687667966980854</v>
      </c>
      <c r="V29" s="60">
        <f>[14]Sheet0!V64</f>
        <v>53.448451672509499</v>
      </c>
      <c r="W29" s="60">
        <f>[14]Sheet0!W64</f>
        <v>41.151428504586264</v>
      </c>
      <c r="X29" s="60">
        <f>[14]Sheet0!X64</f>
        <v>0.42912584867038378</v>
      </c>
      <c r="Y29" s="61">
        <f>[14]Sheet0!Y64</f>
        <v>1.0470672242230161</v>
      </c>
    </row>
    <row r="30" spans="1:25" x14ac:dyDescent="0.3">
      <c r="A30" s="4"/>
      <c r="B30" s="4"/>
      <c r="C30" s="4"/>
      <c r="N30" s="11" t="s">
        <v>1</v>
      </c>
      <c r="O30" s="186">
        <f>AVERAGE(O27:P29)</f>
        <v>99.999999999999986</v>
      </c>
      <c r="P30" s="187"/>
      <c r="Q30" s="64">
        <f>AVERAGE(Q27:Q29)</f>
        <v>69.899414641390607</v>
      </c>
      <c r="R30" s="64">
        <f t="shared" ref="R30:T30" si="12">AVERAGE(R27:R29)</f>
        <v>72.178931681547581</v>
      </c>
      <c r="S30" s="64">
        <f t="shared" si="12"/>
        <v>67.084351018031782</v>
      </c>
      <c r="T30" s="64">
        <f t="shared" si="12"/>
        <v>64.880358295864568</v>
      </c>
      <c r="U30" s="64">
        <f>AVERAGE(U27:U29)</f>
        <v>62.03783323736576</v>
      </c>
      <c r="V30" s="64">
        <f>AVERAGE(V27:V29)</f>
        <v>56.366507187689301</v>
      </c>
      <c r="W30" s="64">
        <f>AVERAGE(W27:W29)</f>
        <v>41.12396604633107</v>
      </c>
      <c r="X30" s="187">
        <v>0</v>
      </c>
      <c r="Y30" s="188"/>
    </row>
    <row r="31" spans="1:25" x14ac:dyDescent="0.3">
      <c r="A31" s="4"/>
      <c r="B31" s="4"/>
      <c r="C31" s="4"/>
      <c r="N31" s="1" t="s">
        <v>2</v>
      </c>
      <c r="O31" s="208">
        <f>STDEV(O27:P29)</f>
        <v>18.739724287247139</v>
      </c>
      <c r="P31" s="209"/>
      <c r="Q31" s="66">
        <f t="shared" ref="Q31:W31" si="13">STDEV(Q27:Q29)</f>
        <v>2.3817492379318215</v>
      </c>
      <c r="R31" s="66">
        <f t="shared" si="13"/>
        <v>5.2902963524874416</v>
      </c>
      <c r="S31" s="66">
        <f t="shared" si="13"/>
        <v>1.8886237444124494</v>
      </c>
      <c r="T31" s="66">
        <f t="shared" si="13"/>
        <v>2.0877280988419651</v>
      </c>
      <c r="U31" s="66">
        <f t="shared" si="13"/>
        <v>1.3025691485663811</v>
      </c>
      <c r="V31" s="66">
        <f t="shared" si="13"/>
        <v>2.5331678908317588</v>
      </c>
      <c r="W31" s="66">
        <f t="shared" si="13"/>
        <v>2.183522337628256</v>
      </c>
      <c r="X31" s="209">
        <v>0</v>
      </c>
      <c r="Y31" s="210"/>
    </row>
    <row r="32" spans="1:25" ht="15" thickBot="1" x14ac:dyDescent="0.35">
      <c r="A32" s="4"/>
      <c r="B32" s="4"/>
      <c r="C32" s="4"/>
      <c r="N32" s="6" t="s">
        <v>3</v>
      </c>
      <c r="O32" s="203">
        <f>O31/SQRT(6)</f>
        <v>7.6504604040327786</v>
      </c>
      <c r="P32" s="204"/>
      <c r="Q32" s="62">
        <f t="shared" ref="Q32:W32" si="14">Q31/SQRT(3)</f>
        <v>1.3751035636621232</v>
      </c>
      <c r="R32" s="62">
        <f t="shared" si="14"/>
        <v>3.0543540232015198</v>
      </c>
      <c r="S32" s="62">
        <f t="shared" si="14"/>
        <v>1.0903974272344468</v>
      </c>
      <c r="T32" s="62">
        <f t="shared" si="14"/>
        <v>1.2053503798611542</v>
      </c>
      <c r="U32" s="62">
        <f t="shared" si="14"/>
        <v>0.75203864856290181</v>
      </c>
      <c r="V32" s="62">
        <f t="shared" si="14"/>
        <v>1.4625251636742325</v>
      </c>
      <c r="W32" s="62">
        <f t="shared" si="14"/>
        <v>1.2606572094112345</v>
      </c>
      <c r="X32" s="204">
        <f>X31/SQRT(6)</f>
        <v>0</v>
      </c>
      <c r="Y32" s="205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61">
    <mergeCell ref="O30:P30"/>
    <mergeCell ref="X30:Y30"/>
    <mergeCell ref="O31:P31"/>
    <mergeCell ref="X31:Y31"/>
    <mergeCell ref="O32:P32"/>
    <mergeCell ref="X32:Y32"/>
    <mergeCell ref="N27:N29"/>
    <mergeCell ref="B20:C20"/>
    <mergeCell ref="K20:L20"/>
    <mergeCell ref="O20:P20"/>
    <mergeCell ref="X20:Y20"/>
    <mergeCell ref="B21:C21"/>
    <mergeCell ref="K21:L21"/>
    <mergeCell ref="O21:P21"/>
    <mergeCell ref="X21:Y21"/>
    <mergeCell ref="N23:Y23"/>
    <mergeCell ref="N24:Y24"/>
    <mergeCell ref="N25:Y25"/>
    <mergeCell ref="O26:P26"/>
    <mergeCell ref="X26:Y26"/>
    <mergeCell ref="X19:Y19"/>
    <mergeCell ref="A13:L13"/>
    <mergeCell ref="N13:Y13"/>
    <mergeCell ref="A14:L14"/>
    <mergeCell ref="N14:Y14"/>
    <mergeCell ref="B15:C15"/>
    <mergeCell ref="K15:L15"/>
    <mergeCell ref="O15:P15"/>
    <mergeCell ref="X15:Y15"/>
    <mergeCell ref="A16:A18"/>
    <mergeCell ref="N16:N18"/>
    <mergeCell ref="B19:C19"/>
    <mergeCell ref="K19:L19"/>
    <mergeCell ref="O19:P19"/>
    <mergeCell ref="B10:C10"/>
    <mergeCell ref="K10:L10"/>
    <mergeCell ref="O10:P10"/>
    <mergeCell ref="X10:Y10"/>
    <mergeCell ref="A12:L12"/>
    <mergeCell ref="N12:Y12"/>
    <mergeCell ref="B8:C8"/>
    <mergeCell ref="K8:L8"/>
    <mergeCell ref="O8:P8"/>
    <mergeCell ref="X8:Y8"/>
    <mergeCell ref="B9:C9"/>
    <mergeCell ref="K9:L9"/>
    <mergeCell ref="O9:P9"/>
    <mergeCell ref="X9:Y9"/>
    <mergeCell ref="B4:C4"/>
    <mergeCell ref="K4:L4"/>
    <mergeCell ref="O4:P4"/>
    <mergeCell ref="X4:Y4"/>
    <mergeCell ref="A5:A7"/>
    <mergeCell ref="N5:N7"/>
    <mergeCell ref="Q6:W6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7EB9-0621-4F4D-BF09-118B439FEEF8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77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77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44693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5"/>
      <c r="N5" s="206">
        <v>44693</v>
      </c>
      <c r="O5" s="82">
        <f>[15]Sheet0!O56</f>
        <v>97.203819723540903</v>
      </c>
      <c r="P5" s="83">
        <f>[15]Sheet0!P56</f>
        <v>82.953395996612969</v>
      </c>
      <c r="Q5" s="83">
        <f>[15]Sheet0!Q56</f>
        <v>83.812460898244368</v>
      </c>
      <c r="R5" s="83">
        <f>[15]Sheet0!R56</f>
        <v>91.645141149255494</v>
      </c>
      <c r="S5" s="83">
        <f>[15]Sheet0!S56</f>
        <v>80.797305090306381</v>
      </c>
      <c r="T5" s="83">
        <f>[15]Sheet0!T56</f>
        <v>86.99606424966899</v>
      </c>
      <c r="U5" s="83">
        <f>[15]Sheet0!U56</f>
        <v>85.244239917665851</v>
      </c>
      <c r="V5" s="83">
        <f>[15]Sheet0!V56</f>
        <v>61.796740957742955</v>
      </c>
      <c r="W5" s="83">
        <f>[15]Sheet0!W56</f>
        <v>32.554741882696327</v>
      </c>
      <c r="X5" s="83">
        <f>[15]Sheet0!X56</f>
        <v>0.41549651512012603</v>
      </c>
      <c r="Y5" s="84">
        <f>[15]Sheet0!Y56</f>
        <v>-0.10668145710785604</v>
      </c>
    </row>
    <row r="6" spans="1:25" x14ac:dyDescent="0.3">
      <c r="A6" s="207"/>
      <c r="B6" s="73"/>
      <c r="C6" s="74"/>
      <c r="D6" s="201" t="s">
        <v>26</v>
      </c>
      <c r="E6" s="201"/>
      <c r="F6" s="201"/>
      <c r="G6" s="201"/>
      <c r="H6" s="201"/>
      <c r="I6" s="201"/>
      <c r="J6" s="74"/>
      <c r="K6" s="74"/>
      <c r="L6" s="75"/>
      <c r="N6" s="207"/>
      <c r="O6" s="82">
        <f>[15]Sheet0!O57</f>
        <v>108.97809719149457</v>
      </c>
      <c r="P6" s="83">
        <f>[15]Sheet0!P57</f>
        <v>89.505897507319077</v>
      </c>
      <c r="Q6" s="83">
        <f>[15]Sheet0!Q57</f>
        <v>85.311626465125045</v>
      </c>
      <c r="R6" s="83">
        <f>[15]Sheet0!R57</f>
        <v>85.59798226900935</v>
      </c>
      <c r="S6" s="83">
        <f>[15]Sheet0!S57</f>
        <v>72.695113789759603</v>
      </c>
      <c r="T6" s="83">
        <f>[15]Sheet0!T57</f>
        <v>73.166756871436206</v>
      </c>
      <c r="U6" s="83">
        <f>[15]Sheet0!U57</f>
        <v>91.678828147931313</v>
      </c>
      <c r="V6" s="83">
        <f>[15]Sheet0!V57</f>
        <v>55.800108810478278</v>
      </c>
      <c r="W6" s="83">
        <f>[15]Sheet0!W57</f>
        <v>34.289726480393817</v>
      </c>
      <c r="X6" s="83">
        <f>[15]Sheet0!X57</f>
        <v>-1.5047722228427849</v>
      </c>
      <c r="Y6" s="84">
        <f>[15]Sheet0!Y57</f>
        <v>0.65131931096918427</v>
      </c>
    </row>
    <row r="7" spans="1:25" x14ac:dyDescent="0.3">
      <c r="A7" s="207"/>
      <c r="B7" s="73"/>
      <c r="C7" s="74"/>
      <c r="D7" s="74"/>
      <c r="E7" s="74"/>
      <c r="F7" s="74"/>
      <c r="G7" s="74"/>
      <c r="H7" s="74"/>
      <c r="I7" s="74"/>
      <c r="J7" s="74"/>
      <c r="K7" s="74"/>
      <c r="L7" s="75"/>
      <c r="N7" s="207"/>
      <c r="O7" s="82">
        <f>[15]Sheet0!O58</f>
        <v>124.92982102746569</v>
      </c>
      <c r="P7" s="83">
        <f>[15]Sheet0!P58</f>
        <v>96.428968553566804</v>
      </c>
      <c r="Q7" s="83">
        <f>[15]Sheet0!Q58</f>
        <v>88.293090254344193</v>
      </c>
      <c r="R7" s="83">
        <f>[15]Sheet0!R58</f>
        <v>93.413812745628817</v>
      </c>
      <c r="S7" s="83">
        <f>[15]Sheet0!S58</f>
        <v>87.181354037482805</v>
      </c>
      <c r="T7" s="83">
        <f>[15]Sheet0!T58</f>
        <v>86.962382271036191</v>
      </c>
      <c r="U7" s="83">
        <f>[15]Sheet0!U58</f>
        <v>86.659181712803232</v>
      </c>
      <c r="V7" s="83">
        <f>[15]Sheet0!V58</f>
        <v>67.591241072866666</v>
      </c>
      <c r="W7" s="83">
        <f>[15]Sheet0!W58</f>
        <v>36.36159361495708</v>
      </c>
      <c r="X7" s="83">
        <f>[15]Sheet0!X58</f>
        <v>1.0218982590914374</v>
      </c>
      <c r="Y7" s="84">
        <f>[15]Sheet0!Y58</f>
        <v>-0.47726040523010926</v>
      </c>
    </row>
    <row r="8" spans="1:25" x14ac:dyDescent="0.3">
      <c r="A8" s="11" t="s">
        <v>1</v>
      </c>
      <c r="B8" s="186"/>
      <c r="C8" s="187"/>
      <c r="D8" s="78"/>
      <c r="E8" s="78"/>
      <c r="F8" s="78"/>
      <c r="G8" s="78"/>
      <c r="H8" s="78"/>
      <c r="I8" s="78"/>
      <c r="J8" s="78"/>
      <c r="K8" s="187"/>
      <c r="L8" s="188"/>
      <c r="N8" s="11" t="s">
        <v>1</v>
      </c>
      <c r="O8" s="189">
        <f>AVERAGE(O5:P7)</f>
        <v>100</v>
      </c>
      <c r="P8" s="190"/>
      <c r="Q8" s="79">
        <f>AVERAGE(Q5:Q7)</f>
        <v>85.805725872571202</v>
      </c>
      <c r="R8" s="79">
        <f t="shared" ref="R8:U8" si="0">AVERAGE(R5:R7)</f>
        <v>90.218978721297887</v>
      </c>
      <c r="S8" s="79">
        <f t="shared" si="0"/>
        <v>80.224590972516268</v>
      </c>
      <c r="T8" s="79">
        <f>AVERAGE(T5:T7)</f>
        <v>82.375067797380453</v>
      </c>
      <c r="U8" s="79">
        <f t="shared" si="0"/>
        <v>87.860749926133465</v>
      </c>
      <c r="V8" s="78">
        <f>AVERAGE(V5:V7)</f>
        <v>61.729363613695966</v>
      </c>
      <c r="W8" s="78">
        <f>AVERAGE(W5:W7)</f>
        <v>34.40202065934907</v>
      </c>
      <c r="X8" s="190">
        <f>AVERAGE(X5:Y7)</f>
        <v>-4.2558549277297669E-16</v>
      </c>
      <c r="Y8" s="191"/>
    </row>
    <row r="9" spans="1:25" x14ac:dyDescent="0.3">
      <c r="A9" s="1" t="s">
        <v>2</v>
      </c>
      <c r="B9" s="208" t="e">
        <f>STDEV(B5:C7)</f>
        <v>#DIV/0!</v>
      </c>
      <c r="C9" s="209"/>
      <c r="D9" s="80" t="e">
        <f t="shared" ref="D9:J9" si="1">STDEV(D5:D7)</f>
        <v>#DIV/0!</v>
      </c>
      <c r="E9" s="80" t="e">
        <f t="shared" si="1"/>
        <v>#DIV/0!</v>
      </c>
      <c r="F9" s="80" t="e">
        <f t="shared" si="1"/>
        <v>#DIV/0!</v>
      </c>
      <c r="G9" s="80" t="e">
        <f t="shared" si="1"/>
        <v>#DIV/0!</v>
      </c>
      <c r="H9" s="80" t="e">
        <f t="shared" si="1"/>
        <v>#DIV/0!</v>
      </c>
      <c r="I9" s="80" t="e">
        <f t="shared" si="1"/>
        <v>#DIV/0!</v>
      </c>
      <c r="J9" s="80" t="e">
        <f t="shared" si="1"/>
        <v>#DIV/0!</v>
      </c>
      <c r="K9" s="209">
        <v>0</v>
      </c>
      <c r="L9" s="210"/>
      <c r="N9" s="1" t="s">
        <v>2</v>
      </c>
      <c r="O9" s="208">
        <f>STDEV(O5:P7)</f>
        <v>14.989236074906927</v>
      </c>
      <c r="P9" s="209"/>
      <c r="Q9" s="80">
        <f t="shared" ref="Q9:W9" si="2">STDEV(Q5:Q7)</f>
        <v>2.280813566474662</v>
      </c>
      <c r="R9" s="80">
        <f t="shared" si="2"/>
        <v>4.0984455544757301</v>
      </c>
      <c r="S9" s="80">
        <f>STDEV(S5:S7)</f>
        <v>7.2600819709026689</v>
      </c>
      <c r="T9" s="80">
        <f>STDEV(T5:T7)</f>
        <v>7.9746489703666219</v>
      </c>
      <c r="U9" s="80">
        <f t="shared" si="2"/>
        <v>3.3813911414877618</v>
      </c>
      <c r="V9" s="80">
        <f t="shared" si="2"/>
        <v>5.8958548817921388</v>
      </c>
      <c r="W9" s="80">
        <f t="shared" si="2"/>
        <v>1.9059085798706614</v>
      </c>
      <c r="X9" s="209">
        <v>0</v>
      </c>
      <c r="Y9" s="210"/>
    </row>
    <row r="10" spans="1:25" ht="15" thickBot="1" x14ac:dyDescent="0.35">
      <c r="A10" s="6" t="s">
        <v>3</v>
      </c>
      <c r="B10" s="203" t="e">
        <f>B9/SQRT(6)</f>
        <v>#DIV/0!</v>
      </c>
      <c r="C10" s="204"/>
      <c r="D10" s="76" t="e">
        <f t="shared" ref="D10:J10" si="3">D9/SQRT(3)</f>
        <v>#DIV/0!</v>
      </c>
      <c r="E10" s="76" t="e">
        <f t="shared" si="3"/>
        <v>#DIV/0!</v>
      </c>
      <c r="F10" s="76" t="e">
        <f t="shared" si="3"/>
        <v>#DIV/0!</v>
      </c>
      <c r="G10" s="76" t="e">
        <f t="shared" si="3"/>
        <v>#DIV/0!</v>
      </c>
      <c r="H10" s="76" t="e">
        <f t="shared" si="3"/>
        <v>#DIV/0!</v>
      </c>
      <c r="I10" s="76" t="e">
        <f t="shared" si="3"/>
        <v>#DIV/0!</v>
      </c>
      <c r="J10" s="76" t="e">
        <f t="shared" si="3"/>
        <v>#DIV/0!</v>
      </c>
      <c r="K10" s="204">
        <f>K9/SQRT(6)</f>
        <v>0</v>
      </c>
      <c r="L10" s="205"/>
      <c r="N10" s="6" t="s">
        <v>3</v>
      </c>
      <c r="O10" s="203">
        <f>O9/SQRT(6)</f>
        <v>6.1193300029400177</v>
      </c>
      <c r="P10" s="204"/>
      <c r="Q10" s="76">
        <f t="shared" ref="Q10:W10" si="4">Q9/SQRT(3)</f>
        <v>1.3168283265754965</v>
      </c>
      <c r="R10" s="76">
        <f t="shared" si="4"/>
        <v>2.366238644135588</v>
      </c>
      <c r="S10" s="76">
        <f>S9/SQRT(3)</f>
        <v>4.1916102802394049</v>
      </c>
      <c r="T10" s="76">
        <f>T9/SQRT(3)</f>
        <v>4.6041657297339418</v>
      </c>
      <c r="U10" s="76">
        <f t="shared" si="4"/>
        <v>1.9522470857733754</v>
      </c>
      <c r="V10" s="76">
        <f t="shared" si="4"/>
        <v>3.4039734031056605</v>
      </c>
      <c r="W10" s="76">
        <f t="shared" si="4"/>
        <v>1.1003768316391438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185" t="s">
        <v>22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77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77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182">
        <v>44693</v>
      </c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5"/>
      <c r="N16" s="206">
        <v>44693</v>
      </c>
      <c r="O16" s="73">
        <f>[16]Sheet0!O62</f>
        <v>110.6131517204124</v>
      </c>
      <c r="P16" s="74">
        <f>[16]Sheet0!P62</f>
        <v>98.607534784715071</v>
      </c>
      <c r="Q16" s="74">
        <f>[16]Sheet0!Q62</f>
        <v>65.736020246810682</v>
      </c>
      <c r="R16" s="74">
        <f>[16]Sheet0!R62</f>
        <v>58.279893471483504</v>
      </c>
      <c r="S16" s="74">
        <f>[16]Sheet0!S62</f>
        <v>61.256727005294501</v>
      </c>
      <c r="T16" s="74">
        <f>[16]Sheet0!T62</f>
        <v>58.841565071332212</v>
      </c>
      <c r="U16" s="74">
        <f>[16]Sheet0!U62</f>
        <v>58.279895563853437</v>
      </c>
      <c r="V16" s="74">
        <f>[16]Sheet0!V62</f>
        <v>55.780484354572792</v>
      </c>
      <c r="W16" s="74">
        <f>[16]Sheet0!W62</f>
        <v>43.016619756270408</v>
      </c>
      <c r="X16" s="74">
        <f>[16]Sheet0!X62</f>
        <v>-1.7903116599224631</v>
      </c>
      <c r="Y16" s="75">
        <f>[16]Sheet0!Y62</f>
        <v>-0.18956287465414803</v>
      </c>
    </row>
    <row r="17" spans="1:25" x14ac:dyDescent="0.3">
      <c r="A17" s="211"/>
      <c r="B17" s="73"/>
      <c r="C17" s="74"/>
      <c r="D17" s="201" t="s">
        <v>27</v>
      </c>
      <c r="E17" s="201"/>
      <c r="F17" s="201"/>
      <c r="G17" s="201"/>
      <c r="H17" s="201"/>
      <c r="I17" s="201"/>
      <c r="J17" s="201"/>
      <c r="K17" s="74"/>
      <c r="L17" s="75"/>
      <c r="N17" s="207"/>
      <c r="O17" s="73">
        <f>[16]Sheet0!O63</f>
        <v>106.5691593043223</v>
      </c>
      <c r="P17" s="74">
        <f>[16]Sheet0!P63</f>
        <v>101.28948853161707</v>
      </c>
      <c r="Q17" s="74">
        <f>[16]Sheet0!Q63</f>
        <v>59.641936325411471</v>
      </c>
      <c r="R17" s="74">
        <f>[16]Sheet0!R63</f>
        <v>54.937981139539595</v>
      </c>
      <c r="S17" s="74">
        <f>[16]Sheet0!S63</f>
        <v>62.337934059298114</v>
      </c>
      <c r="T17" s="74">
        <f>[16]Sheet0!T63</f>
        <v>56.707228475444616</v>
      </c>
      <c r="U17" s="74">
        <f>[16]Sheet0!U63</f>
        <v>51.216939745368329</v>
      </c>
      <c r="V17" s="74">
        <f>[16]Sheet0!V63</f>
        <v>51.259069613952335</v>
      </c>
      <c r="W17" s="74">
        <f>[16]Sheet0!W63</f>
        <v>37.399953974661692</v>
      </c>
      <c r="X17" s="74">
        <f>[16]Sheet0!X63</f>
        <v>-0.63889513284527788</v>
      </c>
      <c r="Y17" s="75">
        <f>[16]Sheet0!Y63</f>
        <v>0.69506236257581244</v>
      </c>
    </row>
    <row r="18" spans="1:25" x14ac:dyDescent="0.3">
      <c r="A18" s="211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5"/>
      <c r="N18" s="207"/>
      <c r="O18" s="73">
        <f>[16]Sheet0!O64</f>
        <v>96.669786805803412</v>
      </c>
      <c r="P18" s="74">
        <f>[16]Sheet0!P64</f>
        <v>86.25087885312962</v>
      </c>
      <c r="Q18" s="74">
        <f>[16]Sheet0!Q64</f>
        <v>50.809733171021342</v>
      </c>
      <c r="R18" s="74">
        <f>[16]Sheet0!R64</f>
        <v>48.029492438926141</v>
      </c>
      <c r="S18" s="74">
        <f>[16]Sheet0!S64</f>
        <v>53.112568317545644</v>
      </c>
      <c r="T18" s="74">
        <f>[16]Sheet0!T64</f>
        <v>53.182779882989152</v>
      </c>
      <c r="U18" s="74">
        <f>[16]Sheet0!U64</f>
        <v>50.514863845962005</v>
      </c>
      <c r="V18" s="74">
        <f>[16]Sheet0!V64</f>
        <v>51.834781016045831</v>
      </c>
      <c r="W18" s="74">
        <f>[16]Sheet0!W64</f>
        <v>36.346828617517581</v>
      </c>
      <c r="X18" s="74">
        <f>[16]Sheet0!X64</f>
        <v>0.90568712014914599</v>
      </c>
      <c r="Y18" s="75">
        <f>[16]Sheet0!Y64</f>
        <v>1.0180201846969286</v>
      </c>
    </row>
    <row r="19" spans="1:25" x14ac:dyDescent="0.3">
      <c r="A19" s="11" t="s">
        <v>1</v>
      </c>
      <c r="B19" s="186"/>
      <c r="C19" s="187"/>
      <c r="D19" s="78"/>
      <c r="E19" s="78"/>
      <c r="F19" s="78"/>
      <c r="G19" s="78"/>
      <c r="H19" s="78"/>
      <c r="I19" s="78"/>
      <c r="J19" s="78"/>
      <c r="K19" s="187"/>
      <c r="L19" s="188"/>
      <c r="N19" s="11" t="s">
        <v>1</v>
      </c>
      <c r="O19" s="189">
        <f>AVERAGE(O16:P18)</f>
        <v>99.999999999999986</v>
      </c>
      <c r="P19" s="190"/>
      <c r="Q19" s="88">
        <f>AVERAGE(Q16:Q18)</f>
        <v>58.729229914414503</v>
      </c>
      <c r="R19" s="88">
        <f t="shared" ref="R19:U19" si="5">AVERAGE(R16:R18)</f>
        <v>53.749122349983075</v>
      </c>
      <c r="S19" s="88">
        <f t="shared" si="5"/>
        <v>58.902409794046086</v>
      </c>
      <c r="T19" s="88">
        <f>AVERAGE(T16:T18)</f>
        <v>56.243857809921998</v>
      </c>
      <c r="U19" s="88">
        <f t="shared" si="5"/>
        <v>53.337233051727928</v>
      </c>
      <c r="V19" s="86">
        <f>AVERAGE(V16:V18)</f>
        <v>52.958111661523652</v>
      </c>
      <c r="W19" s="86">
        <f>AVERAGE(W16:W18)</f>
        <v>38.921134116149894</v>
      </c>
      <c r="X19" s="190">
        <f>AVERAGE(X16:Y18)</f>
        <v>0</v>
      </c>
      <c r="Y19" s="191"/>
    </row>
    <row r="20" spans="1:25" x14ac:dyDescent="0.3">
      <c r="A20" s="1" t="s">
        <v>2</v>
      </c>
      <c r="B20" s="208" t="e">
        <f>STDEV(B16:C18)</f>
        <v>#DIV/0!</v>
      </c>
      <c r="C20" s="209"/>
      <c r="D20" s="80" t="e">
        <f t="shared" ref="D20:J20" si="6">STDEV(D16:D18)</f>
        <v>#DIV/0!</v>
      </c>
      <c r="E20" s="80" t="e">
        <f t="shared" si="6"/>
        <v>#DIV/0!</v>
      </c>
      <c r="F20" s="80" t="e">
        <f t="shared" si="6"/>
        <v>#DIV/0!</v>
      </c>
      <c r="G20" s="80" t="e">
        <f t="shared" si="6"/>
        <v>#DIV/0!</v>
      </c>
      <c r="H20" s="80" t="e">
        <f t="shared" si="6"/>
        <v>#DIV/0!</v>
      </c>
      <c r="I20" s="80" t="e">
        <f t="shared" si="6"/>
        <v>#DIV/0!</v>
      </c>
      <c r="J20" s="80" t="e">
        <f t="shared" si="6"/>
        <v>#DIV/0!</v>
      </c>
      <c r="K20" s="209">
        <v>0</v>
      </c>
      <c r="L20" s="210"/>
      <c r="N20" s="1" t="s">
        <v>2</v>
      </c>
      <c r="O20" s="208">
        <f>STDEV(O16:P18)</f>
        <v>8.4796607913893194</v>
      </c>
      <c r="P20" s="209"/>
      <c r="Q20" s="80">
        <f t="shared" ref="Q20:W20" si="7">STDEV(Q16:Q18)</f>
        <v>7.5048841571155398</v>
      </c>
      <c r="R20" s="80">
        <f t="shared" si="7"/>
        <v>5.2275921080543961</v>
      </c>
      <c r="S20" s="80">
        <f t="shared" si="7"/>
        <v>5.0432083454543504</v>
      </c>
      <c r="T20" s="80">
        <f t="shared" si="7"/>
        <v>2.857708300754795</v>
      </c>
      <c r="U20" s="80">
        <f t="shared" si="7"/>
        <v>4.2948413444165743</v>
      </c>
      <c r="V20" s="80">
        <f t="shared" si="7"/>
        <v>2.4611382769924171</v>
      </c>
      <c r="W20" s="80">
        <f t="shared" si="7"/>
        <v>3.5856687278372479</v>
      </c>
      <c r="X20" s="209">
        <v>0</v>
      </c>
      <c r="Y20" s="210"/>
    </row>
    <row r="21" spans="1:25" ht="15" thickBot="1" x14ac:dyDescent="0.35">
      <c r="A21" s="6" t="s">
        <v>3</v>
      </c>
      <c r="B21" s="203" t="e">
        <f>B20/SQRT(6)</f>
        <v>#DIV/0!</v>
      </c>
      <c r="C21" s="204"/>
      <c r="D21" s="76" t="e">
        <f t="shared" ref="D21:J21" si="8">D20/SQRT(3)</f>
        <v>#DIV/0!</v>
      </c>
      <c r="E21" s="76" t="e">
        <f t="shared" si="8"/>
        <v>#DIV/0!</v>
      </c>
      <c r="F21" s="76" t="e">
        <f t="shared" si="8"/>
        <v>#DIV/0!</v>
      </c>
      <c r="G21" s="76" t="e">
        <f t="shared" si="8"/>
        <v>#DIV/0!</v>
      </c>
      <c r="H21" s="76" t="e">
        <f t="shared" si="8"/>
        <v>#DIV/0!</v>
      </c>
      <c r="I21" s="76" t="e">
        <f t="shared" si="8"/>
        <v>#DIV/0!</v>
      </c>
      <c r="J21" s="76" t="e">
        <f t="shared" si="8"/>
        <v>#DIV/0!</v>
      </c>
      <c r="K21" s="204">
        <f>K20/SQRT(6)</f>
        <v>0</v>
      </c>
      <c r="L21" s="205"/>
      <c r="N21" s="6" t="s">
        <v>3</v>
      </c>
      <c r="O21" s="203">
        <f>O20/SQRT(6)</f>
        <v>3.4618070217981378</v>
      </c>
      <c r="P21" s="204"/>
      <c r="Q21" s="76">
        <f t="shared" ref="Q21:W21" si="9">Q20/SQRT(3)</f>
        <v>4.3329468883476148</v>
      </c>
      <c r="R21" s="76">
        <f t="shared" si="9"/>
        <v>3.0181517107987692</v>
      </c>
      <c r="S21" s="76">
        <f t="shared" si="9"/>
        <v>2.9116976958274363</v>
      </c>
      <c r="T21" s="76">
        <f t="shared" si="9"/>
        <v>1.6498986567062091</v>
      </c>
      <c r="U21" s="76">
        <f t="shared" si="9"/>
        <v>2.4796278063256434</v>
      </c>
      <c r="V21" s="76">
        <f t="shared" si="9"/>
        <v>1.4209388467344639</v>
      </c>
      <c r="W21" s="76">
        <f t="shared" si="9"/>
        <v>2.0701868052416583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25" x14ac:dyDescent="0.3">
      <c r="A23" s="2"/>
      <c r="B23" s="2"/>
      <c r="C23" s="2"/>
      <c r="D23" s="2"/>
      <c r="E23" s="2"/>
      <c r="N23" s="183" t="s">
        <v>6</v>
      </c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</row>
    <row r="24" spans="1:25" x14ac:dyDescent="0.3">
      <c r="A24" s="2"/>
      <c r="B24" s="2"/>
      <c r="C24" s="2"/>
      <c r="D24" s="2"/>
      <c r="E24" s="2"/>
      <c r="N24" s="184" t="s">
        <v>5</v>
      </c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spans="1:25" ht="15" thickBot="1" x14ac:dyDescent="0.35">
      <c r="A25" s="2"/>
      <c r="B25" s="2"/>
      <c r="C25" s="2"/>
      <c r="D25" s="2"/>
      <c r="E25" s="2"/>
      <c r="N25" s="185" t="s">
        <v>23</v>
      </c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 x14ac:dyDescent="0.3">
      <c r="A26" s="4"/>
      <c r="B26" s="4"/>
      <c r="C26" s="4"/>
      <c r="N26" s="77"/>
      <c r="O26" s="179" t="s">
        <v>0</v>
      </c>
      <c r="P26" s="180"/>
      <c r="Q26" s="10" t="s">
        <v>7</v>
      </c>
      <c r="R26" s="10" t="s">
        <v>8</v>
      </c>
      <c r="S26" s="10" t="s">
        <v>9</v>
      </c>
      <c r="T26" s="10" t="s">
        <v>10</v>
      </c>
      <c r="U26" s="10" t="s">
        <v>11</v>
      </c>
      <c r="V26" s="10" t="s">
        <v>12</v>
      </c>
      <c r="W26" s="10" t="s">
        <v>15</v>
      </c>
      <c r="X26" s="180" t="s">
        <v>4</v>
      </c>
      <c r="Y26" s="181"/>
    </row>
    <row r="27" spans="1:25" x14ac:dyDescent="0.3">
      <c r="A27" s="4"/>
      <c r="B27" s="4"/>
      <c r="C27" s="4"/>
      <c r="N27" s="182">
        <v>44693</v>
      </c>
      <c r="O27" s="73">
        <f>[16]Sheet0!O56</f>
        <v>110.6131517204124</v>
      </c>
      <c r="P27" s="74">
        <f>[16]Sheet0!P56</f>
        <v>98.607534784715071</v>
      </c>
      <c r="Q27" s="74">
        <f>[16]Sheet0!Q56</f>
        <v>55.457522870804297</v>
      </c>
      <c r="R27" s="74">
        <f>[16]Sheet0!R56</f>
        <v>59.838522850017469</v>
      </c>
      <c r="S27" s="74">
        <f>[16]Sheet0!S56</f>
        <v>54.685233313584533</v>
      </c>
      <c r="T27" s="74">
        <f>[16]Sheet0!T56</f>
        <v>53.112566225175712</v>
      </c>
      <c r="U27" s="74">
        <f>[16]Sheet0!U56</f>
        <v>48.85794957460476</v>
      </c>
      <c r="V27" s="74">
        <f>[16]Sheet0!V56</f>
        <v>43.999531455601094</v>
      </c>
      <c r="W27" s="74">
        <f>[16]Sheet0!W56</f>
        <v>30.154457710925161</v>
      </c>
      <c r="X27" s="74">
        <f>[16]Sheet0!X56</f>
        <v>-1.7903116599224631</v>
      </c>
      <c r="Y27" s="75">
        <f>[16]Sheet0!Y56</f>
        <v>-0.18956287465414803</v>
      </c>
    </row>
    <row r="28" spans="1:25" x14ac:dyDescent="0.3">
      <c r="A28" s="4"/>
      <c r="B28" s="4"/>
      <c r="C28" s="4"/>
      <c r="N28" s="211"/>
      <c r="O28" s="73">
        <f>[16]Sheet0!O57</f>
        <v>106.5691593043223</v>
      </c>
      <c r="P28" s="74">
        <f>[16]Sheet0!P57</f>
        <v>101.28948853161707</v>
      </c>
      <c r="Q28" s="74">
        <f>[16]Sheet0!Q57</f>
        <v>53.070438448961639</v>
      </c>
      <c r="R28" s="74">
        <f>[16]Sheet0!R57</f>
        <v>51.287153403181769</v>
      </c>
      <c r="S28" s="74">
        <f>[16]Sheet0!S57</f>
        <v>50.936112314923705</v>
      </c>
      <c r="T28" s="74">
        <f>[16]Sheet0!T57</f>
        <v>52.045405250526677</v>
      </c>
      <c r="U28" s="74">
        <f>[16]Sheet0!U57</f>
        <v>51.357358691515472</v>
      </c>
      <c r="V28" s="74">
        <f>[16]Sheet0!V57</f>
        <v>45.740699187016553</v>
      </c>
      <c r="W28" s="74">
        <f>[16]Sheet0!W57</f>
        <v>30.702085323789223</v>
      </c>
      <c r="X28" s="74">
        <f>[16]Sheet0!X57</f>
        <v>-0.63889513284527788</v>
      </c>
      <c r="Y28" s="75">
        <f>[16]Sheet0!Y57</f>
        <v>0.69506236257581244</v>
      </c>
    </row>
    <row r="29" spans="1:25" x14ac:dyDescent="0.3">
      <c r="A29" s="4"/>
      <c r="B29" s="4"/>
      <c r="C29" s="4"/>
      <c r="N29" s="211"/>
      <c r="O29" s="73">
        <f>[16]Sheet0!O58</f>
        <v>96.669786805803412</v>
      </c>
      <c r="P29" s="74">
        <f>[16]Sheet0!P58</f>
        <v>86.25087885312962</v>
      </c>
      <c r="Q29" s="74">
        <f>[16]Sheet0!Q58</f>
        <v>59.108358976641853</v>
      </c>
      <c r="R29" s="74">
        <f>[16]Sheet0!R58</f>
        <v>49.223028372737673</v>
      </c>
      <c r="S29" s="74">
        <f>[16]Sheet0!S58</f>
        <v>52.607070573265588</v>
      </c>
      <c r="T29" s="74">
        <f>[16]Sheet0!T58</f>
        <v>53.674229455544697</v>
      </c>
      <c r="U29" s="74">
        <f>[16]Sheet0!U58</f>
        <v>54.530774565192608</v>
      </c>
      <c r="V29" s="74">
        <f>[16]Sheet0!V58</f>
        <v>50.33231921597072</v>
      </c>
      <c r="W29" s="74">
        <f>[16]Sheet0!W58</f>
        <v>29.677043755874536</v>
      </c>
      <c r="X29" s="74">
        <f>[16]Sheet0!X58</f>
        <v>0.90568712014914599</v>
      </c>
      <c r="Y29" s="75">
        <f>[16]Sheet0!Y58</f>
        <v>1.0180201846969286</v>
      </c>
    </row>
    <row r="30" spans="1:25" x14ac:dyDescent="0.3">
      <c r="A30" s="4"/>
      <c r="B30" s="4"/>
      <c r="C30" s="4"/>
      <c r="N30" s="11" t="s">
        <v>1</v>
      </c>
      <c r="O30" s="189">
        <f>AVERAGE(O27:P29)</f>
        <v>99.999999999999986</v>
      </c>
      <c r="P30" s="190"/>
      <c r="Q30" s="88">
        <f>AVERAGE(Q27:Q29)</f>
        <v>55.878773432135937</v>
      </c>
      <c r="R30" s="88">
        <f t="shared" ref="R30:U30" si="10">AVERAGE(R27:R29)</f>
        <v>53.449568208645637</v>
      </c>
      <c r="S30" s="88">
        <f t="shared" si="10"/>
        <v>52.742805400591273</v>
      </c>
      <c r="T30" s="88">
        <f>AVERAGE(T27:T29)</f>
        <v>52.944066977082365</v>
      </c>
      <c r="U30" s="88">
        <f t="shared" si="10"/>
        <v>51.582027610437613</v>
      </c>
      <c r="V30" s="86">
        <f>AVERAGE(V27:V29)</f>
        <v>46.690849952862784</v>
      </c>
      <c r="W30" s="86">
        <f>AVERAGE(W27:W29)</f>
        <v>30.177862263529637</v>
      </c>
      <c r="X30" s="190">
        <f>AVERAGE(X27:Y29)</f>
        <v>0</v>
      </c>
      <c r="Y30" s="191"/>
    </row>
    <row r="31" spans="1:25" x14ac:dyDescent="0.3">
      <c r="A31" s="4"/>
      <c r="B31" s="4"/>
      <c r="C31" s="4"/>
      <c r="N31" s="1" t="s">
        <v>2</v>
      </c>
      <c r="O31" s="208">
        <f>STDEV(O27:P29)</f>
        <v>8.4796607913893194</v>
      </c>
      <c r="P31" s="209"/>
      <c r="Q31" s="80">
        <f t="shared" ref="Q31:W31" si="11">STDEV(Q27:Q29)</f>
        <v>3.0409225740245658</v>
      </c>
      <c r="R31" s="80">
        <f t="shared" si="11"/>
        <v>5.6284286521600739</v>
      </c>
      <c r="S31" s="80">
        <f t="shared" si="11"/>
        <v>1.8782425357662791</v>
      </c>
      <c r="T31" s="80">
        <f t="shared" si="11"/>
        <v>0.82738205816246979</v>
      </c>
      <c r="U31" s="80">
        <f t="shared" si="11"/>
        <v>2.8430780741665784</v>
      </c>
      <c r="V31" s="80">
        <f t="shared" si="11"/>
        <v>3.2715653841625234</v>
      </c>
      <c r="W31" s="80">
        <f t="shared" si="11"/>
        <v>0.51292142068762558</v>
      </c>
      <c r="X31" s="209">
        <v>0</v>
      </c>
      <c r="Y31" s="210"/>
    </row>
    <row r="32" spans="1:25" ht="15" thickBot="1" x14ac:dyDescent="0.35">
      <c r="A32" s="4"/>
      <c r="B32" s="4"/>
      <c r="C32" s="4"/>
      <c r="N32" s="6" t="s">
        <v>3</v>
      </c>
      <c r="O32" s="203">
        <f>O31/SQRT(6)</f>
        <v>3.4618070217981378</v>
      </c>
      <c r="P32" s="204"/>
      <c r="Q32" s="76">
        <f t="shared" ref="Q32:W32" si="12">Q31/SQRT(3)</f>
        <v>1.7556774666978929</v>
      </c>
      <c r="R32" s="76">
        <f t="shared" si="12"/>
        <v>3.2495747974392213</v>
      </c>
      <c r="S32" s="76">
        <f t="shared" si="12"/>
        <v>1.0844038336280666</v>
      </c>
      <c r="T32" s="76">
        <f t="shared" si="12"/>
        <v>0.47768925400276857</v>
      </c>
      <c r="U32" s="76">
        <f t="shared" si="12"/>
        <v>1.6414518914471969</v>
      </c>
      <c r="V32" s="76">
        <f t="shared" si="12"/>
        <v>1.8888391552176944</v>
      </c>
      <c r="W32" s="76">
        <f t="shared" si="12"/>
        <v>0.29613532030712592</v>
      </c>
      <c r="X32" s="204">
        <f>X31/SQRT(6)</f>
        <v>0</v>
      </c>
      <c r="Y32" s="205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62">
    <mergeCell ref="O30:P30"/>
    <mergeCell ref="X30:Y30"/>
    <mergeCell ref="O31:P31"/>
    <mergeCell ref="X31:Y31"/>
    <mergeCell ref="O32:P32"/>
    <mergeCell ref="X32:Y32"/>
    <mergeCell ref="N27:N29"/>
    <mergeCell ref="B20:C20"/>
    <mergeCell ref="K20:L20"/>
    <mergeCell ref="O20:P20"/>
    <mergeCell ref="X20:Y20"/>
    <mergeCell ref="B21:C21"/>
    <mergeCell ref="K21:L21"/>
    <mergeCell ref="O21:P21"/>
    <mergeCell ref="X21:Y21"/>
    <mergeCell ref="N23:Y23"/>
    <mergeCell ref="N24:Y24"/>
    <mergeCell ref="N25:Y25"/>
    <mergeCell ref="O26:P26"/>
    <mergeCell ref="X26:Y26"/>
    <mergeCell ref="X19:Y19"/>
    <mergeCell ref="A13:L13"/>
    <mergeCell ref="N13:Y13"/>
    <mergeCell ref="A14:L14"/>
    <mergeCell ref="N14:Y14"/>
    <mergeCell ref="B15:C15"/>
    <mergeCell ref="K15:L15"/>
    <mergeCell ref="O15:P15"/>
    <mergeCell ref="X15:Y15"/>
    <mergeCell ref="A16:A18"/>
    <mergeCell ref="N16:N18"/>
    <mergeCell ref="B19:C19"/>
    <mergeCell ref="K19:L19"/>
    <mergeCell ref="O19:P19"/>
    <mergeCell ref="D17:J17"/>
    <mergeCell ref="B10:C10"/>
    <mergeCell ref="K10:L10"/>
    <mergeCell ref="O10:P10"/>
    <mergeCell ref="X10:Y10"/>
    <mergeCell ref="A12:L12"/>
    <mergeCell ref="N12:Y12"/>
    <mergeCell ref="B8:C8"/>
    <mergeCell ref="K8:L8"/>
    <mergeCell ref="O8:P8"/>
    <mergeCell ref="X8:Y8"/>
    <mergeCell ref="B9:C9"/>
    <mergeCell ref="K9:L9"/>
    <mergeCell ref="O9:P9"/>
    <mergeCell ref="X9:Y9"/>
    <mergeCell ref="B4:C4"/>
    <mergeCell ref="K4:L4"/>
    <mergeCell ref="O4:P4"/>
    <mergeCell ref="X4:Y4"/>
    <mergeCell ref="A5:A7"/>
    <mergeCell ref="N5:N7"/>
    <mergeCell ref="D6:I6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C775-5E1C-4EF8-8558-3E4D80085A60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30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09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09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44735</v>
      </c>
      <c r="B5" s="104">
        <f>[17]Sheet0!O56</f>
        <v>101.64400275385816</v>
      </c>
      <c r="C5" s="105">
        <f>[17]Sheet0!P56</f>
        <v>109.25100904005721</v>
      </c>
      <c r="D5" s="105">
        <f>[17]Sheet0!Q56</f>
        <v>84.524075685177095</v>
      </c>
      <c r="E5" s="105">
        <f>[17]Sheet0!R56</f>
        <v>88.586714041907186</v>
      </c>
      <c r="F5" s="105">
        <f>[17]Sheet0!S56</f>
        <v>97.681675686406123</v>
      </c>
      <c r="G5" s="105">
        <f>[17]Sheet0!T56</f>
        <v>85.76125406592061</v>
      </c>
      <c r="H5" s="105">
        <f>[17]Sheet0!U56</f>
        <v>88.168744938814015</v>
      </c>
      <c r="I5" s="105">
        <f>[17]Sheet0!V56</f>
        <v>54.447173685100601</v>
      </c>
      <c r="J5" s="105">
        <f>[17]Sheet0!W56</f>
        <v>52.474363404893751</v>
      </c>
      <c r="K5" s="105">
        <f>[17]Sheet0!X56</f>
        <v>-1.1758815354357857</v>
      </c>
      <c r="L5" s="106">
        <f>[17]Sheet0!Y56</f>
        <v>-0.65760114306455908</v>
      </c>
      <c r="N5" s="206">
        <v>44644</v>
      </c>
      <c r="O5" s="7">
        <f>[17]Sheet0!O62</f>
        <v>101.64400275385816</v>
      </c>
      <c r="P5" s="112">
        <f>[17]Sheet0!P62</f>
        <v>109.25100904005721</v>
      </c>
      <c r="Q5" s="112">
        <f>[17]Sheet0!Q62</f>
        <v>83.169859577897029</v>
      </c>
      <c r="R5" s="112">
        <f>[17]Sheet0!R62</f>
        <v>93.97013307034301</v>
      </c>
      <c r="S5" s="112">
        <f>[17]Sheet0!S62</f>
        <v>85.610790868919807</v>
      </c>
      <c r="T5" s="112">
        <f>[17]Sheet0!T62</f>
        <v>73.840839919267651</v>
      </c>
      <c r="U5" s="112">
        <f>[17]Sheet0!U62</f>
        <v>97.180114257460829</v>
      </c>
      <c r="V5" s="112">
        <f>[17]Sheet0!V62</f>
        <v>85.29313305510469</v>
      </c>
      <c r="W5" s="112">
        <f>[17]Sheet0!W62</f>
        <v>71.165855596669459</v>
      </c>
      <c r="X5" s="112">
        <f>[17]Sheet0!X62</f>
        <v>-1.1758815354357857</v>
      </c>
      <c r="Y5" s="9">
        <f>[17]Sheet0!Y62</f>
        <v>-0.65760114306455908</v>
      </c>
    </row>
    <row r="6" spans="1:25" x14ac:dyDescent="0.3">
      <c r="A6" s="207"/>
      <c r="B6" s="104">
        <f>[17]Sheet0!O57</f>
        <v>94.973250945678558</v>
      </c>
      <c r="C6" s="105">
        <f>[17]Sheet0!P57</f>
        <v>105.42242620618003</v>
      </c>
      <c r="D6" s="105">
        <f>[17]Sheet0!Q57</f>
        <v>79.826126683371783</v>
      </c>
      <c r="E6" s="105">
        <f>[17]Sheet0!R57</f>
        <v>94.254347974751227</v>
      </c>
      <c r="F6" s="105">
        <f>[17]Sheet0!S57</f>
        <v>113.16316925212141</v>
      </c>
      <c r="G6" s="105">
        <f>[17]Sheet0!T57</f>
        <v>95.57512366390192</v>
      </c>
      <c r="H6" s="105">
        <f>[17]Sheet0!U57</f>
        <v>103.61680805150998</v>
      </c>
      <c r="I6" s="105">
        <f>[17]Sheet0!V57</f>
        <v>71.466781990671066</v>
      </c>
      <c r="J6" s="105">
        <f>[17]Sheet0!W57</f>
        <v>68.0561732424421</v>
      </c>
      <c r="K6" s="105">
        <f>[17]Sheet0!X57</f>
        <v>0.16161436277958346</v>
      </c>
      <c r="L6" s="106">
        <f>[17]Sheet0!Y57</f>
        <v>-5.5729047660588296E-2</v>
      </c>
      <c r="N6" s="207"/>
      <c r="O6" s="7">
        <f>[17]Sheet0!O63</f>
        <v>94.973250945678558</v>
      </c>
      <c r="P6" s="112">
        <f>[17]Sheet0!P63</f>
        <v>105.42242620618003</v>
      </c>
      <c r="Q6" s="112">
        <f>[17]Sheet0!Q63</f>
        <v>82.099865848857746</v>
      </c>
      <c r="R6" s="112">
        <f>[17]Sheet0!R63</f>
        <v>98.551044345611771</v>
      </c>
      <c r="S6" s="112">
        <f>[17]Sheet0!S63</f>
        <v>111.20708291789552</v>
      </c>
      <c r="T6" s="112">
        <f>[17]Sheet0!T63</f>
        <v>83.90548151225029</v>
      </c>
      <c r="U6" s="112">
        <f>[17]Sheet0!U63</f>
        <v>97.347298909165076</v>
      </c>
      <c r="V6" s="112">
        <f>[17]Sheet0!V63</f>
        <v>84.791569134881868</v>
      </c>
      <c r="W6" s="112">
        <f>[17]Sheet0!W63</f>
        <v>66.401025758605414</v>
      </c>
      <c r="X6" s="112">
        <f>[17]Sheet0!X63</f>
        <v>0.16161436277958346</v>
      </c>
      <c r="Y6" s="9">
        <f>[17]Sheet0!Y63</f>
        <v>-5.5729047660588296E-2</v>
      </c>
    </row>
    <row r="7" spans="1:25" x14ac:dyDescent="0.3">
      <c r="A7" s="207"/>
      <c r="B7" s="104">
        <f>[17]Sheet0!O58</f>
        <v>107.31163170414719</v>
      </c>
      <c r="C7" s="105">
        <f>[17]Sheet0!P58</f>
        <v>81.397679350078832</v>
      </c>
      <c r="D7" s="105">
        <f>[17]Sheet0!Q58</f>
        <v>88.80405309261171</v>
      </c>
      <c r="E7" s="105">
        <f>[17]Sheet0!R58</f>
        <v>92.214666823395703</v>
      </c>
      <c r="F7" s="105">
        <f>[17]Sheet0!S58</f>
        <v>97.063084004756846</v>
      </c>
      <c r="G7" s="105">
        <f>[17]Sheet0!T58</f>
        <v>84.808290589585326</v>
      </c>
      <c r="H7" s="105">
        <f>[17]Sheet0!U58</f>
        <v>92.900129376193661</v>
      </c>
      <c r="I7" s="105">
        <f>[17]Sheet0!V58</f>
        <v>74.292244457935155</v>
      </c>
      <c r="J7" s="105">
        <f>[17]Sheet0!W58</f>
        <v>66.902587187550708</v>
      </c>
      <c r="K7" s="105">
        <f>[17]Sheet0!X58</f>
        <v>-2.2291120808731406E-2</v>
      </c>
      <c r="L7" s="106">
        <f>[17]Sheet0!Y58</f>
        <v>1.749888484190083</v>
      </c>
      <c r="N7" s="207"/>
      <c r="O7" s="7">
        <f>[17]Sheet0!O64</f>
        <v>107.31163170414719</v>
      </c>
      <c r="P7" s="112">
        <f>[17]Sheet0!P64</f>
        <v>81.397679350078832</v>
      </c>
      <c r="Q7" s="112">
        <f>[17]Sheet0!Q64</f>
        <v>82.116589794838717</v>
      </c>
      <c r="R7" s="112">
        <f>[17]Sheet0!R64</f>
        <v>91.679672450153589</v>
      </c>
      <c r="S7" s="112">
        <f>[17]Sheet0!S64</f>
        <v>84.356888542195321</v>
      </c>
      <c r="T7" s="112">
        <f>[17]Sheet0!T64</f>
        <v>75.596296201104877</v>
      </c>
      <c r="U7" s="112">
        <f>[17]Sheet0!U64</f>
        <v>93.334817442712762</v>
      </c>
      <c r="V7" s="112">
        <f>[17]Sheet0!V64</f>
        <v>72.269277287450521</v>
      </c>
      <c r="W7" s="112">
        <f>[17]Sheet0!W64</f>
        <v>63.124163735228841</v>
      </c>
      <c r="X7" s="112">
        <f>[17]Sheet0!X64</f>
        <v>-2.2291120808731406E-2</v>
      </c>
      <c r="Y7" s="9">
        <f>[17]Sheet0!Y64</f>
        <v>1.749888484190083</v>
      </c>
    </row>
    <row r="8" spans="1:25" x14ac:dyDescent="0.3">
      <c r="A8" s="11" t="s">
        <v>1</v>
      </c>
      <c r="B8" s="186">
        <f>AVERAGE(B5:C7)</f>
        <v>100</v>
      </c>
      <c r="C8" s="187"/>
      <c r="D8" s="103">
        <f>AVERAGE(D5:D7)</f>
        <v>84.384751820386853</v>
      </c>
      <c r="E8" s="103">
        <f t="shared" ref="E8:G8" si="0">AVERAGE(E5:E7)</f>
        <v>91.68524294668471</v>
      </c>
      <c r="F8" s="103">
        <f t="shared" si="0"/>
        <v>102.63597631442813</v>
      </c>
      <c r="G8" s="103">
        <f t="shared" si="0"/>
        <v>88.714889439802619</v>
      </c>
      <c r="H8" s="103">
        <f>AVERAGE(H5:H7)</f>
        <v>94.895227455505889</v>
      </c>
      <c r="I8" s="103">
        <f>AVERAGE(I5:I7)</f>
        <v>66.735400044568948</v>
      </c>
      <c r="J8" s="103">
        <f>AVERAGE(J5:J7)</f>
        <v>62.477707944962184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110">
        <f>AVERAGE(Q5:Q7)</f>
        <v>82.462105073864493</v>
      </c>
      <c r="R8" s="110">
        <f t="shared" ref="R8:U8" si="1">AVERAGE(R5:R7)</f>
        <v>94.733616622036109</v>
      </c>
      <c r="S8" s="110">
        <f t="shared" si="1"/>
        <v>93.724920776336873</v>
      </c>
      <c r="T8" s="110">
        <f t="shared" si="1"/>
        <v>77.780872544207611</v>
      </c>
      <c r="U8" s="110">
        <f t="shared" si="1"/>
        <v>95.954076869779556</v>
      </c>
      <c r="V8" s="103">
        <f>AVERAGE(V5:V7)</f>
        <v>80.784659825812355</v>
      </c>
      <c r="W8" s="103">
        <f>AVERAGE(W5:W7)</f>
        <v>66.897015030167907</v>
      </c>
      <c r="X8" s="190">
        <f>AVERAGE(X5:Y7)</f>
        <v>3.3306690738754696E-16</v>
      </c>
      <c r="Y8" s="191"/>
    </row>
    <row r="9" spans="1:25" x14ac:dyDescent="0.3">
      <c r="A9" s="1" t="s">
        <v>2</v>
      </c>
      <c r="B9" s="208">
        <f>STDEV(B5:C7)</f>
        <v>10.415960033238193</v>
      </c>
      <c r="C9" s="209"/>
      <c r="D9" s="111">
        <f t="shared" ref="D9:J9" si="2">STDEV(D5:D7)</f>
        <v>4.4905844838848097</v>
      </c>
      <c r="E9" s="111">
        <f t="shared" si="2"/>
        <v>2.8706681853019997</v>
      </c>
      <c r="F9" s="111">
        <f t="shared" si="2"/>
        <v>9.1220615694981966</v>
      </c>
      <c r="G9" s="111">
        <f t="shared" si="2"/>
        <v>5.9602135074118578</v>
      </c>
      <c r="H9" s="111">
        <f t="shared" si="2"/>
        <v>7.9149210825513547</v>
      </c>
      <c r="I9" s="111">
        <f t="shared" si="2"/>
        <v>10.735277818232197</v>
      </c>
      <c r="J9" s="111">
        <f t="shared" si="2"/>
        <v>8.6823307174397915</v>
      </c>
      <c r="K9" s="209">
        <v>0</v>
      </c>
      <c r="L9" s="210"/>
      <c r="N9" s="1" t="s">
        <v>2</v>
      </c>
      <c r="O9" s="208">
        <f>STDEV(O5:P7)</f>
        <v>10.415960033238193</v>
      </c>
      <c r="P9" s="209"/>
      <c r="Q9" s="111">
        <f t="shared" ref="Q9:W9" si="3">STDEV(Q5:Q7)</f>
        <v>0.6129904167897281</v>
      </c>
      <c r="R9" s="111">
        <f t="shared" si="3"/>
        <v>3.4987309530317692</v>
      </c>
      <c r="S9" s="111">
        <f t="shared" si="3"/>
        <v>15.15297207214001</v>
      </c>
      <c r="T9" s="111">
        <f t="shared" si="3"/>
        <v>5.3762006052538718</v>
      </c>
      <c r="U9" s="111">
        <f t="shared" si="3"/>
        <v>2.2698849390773246</v>
      </c>
      <c r="V9" s="111">
        <f t="shared" si="3"/>
        <v>7.3788004731457271</v>
      </c>
      <c r="W9" s="111">
        <f t="shared" si="3"/>
        <v>4.0437242755557516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4.252297877109414</v>
      </c>
      <c r="C10" s="204"/>
      <c r="D10" s="107">
        <f t="shared" ref="D10:J10" si="4">D9/SQRT(3)</f>
        <v>2.5926401605896516</v>
      </c>
      <c r="E10" s="107">
        <f t="shared" si="4"/>
        <v>1.6573810495382042</v>
      </c>
      <c r="F10" s="107">
        <f t="shared" si="4"/>
        <v>5.2666247027141244</v>
      </c>
      <c r="G10" s="107">
        <f t="shared" si="4"/>
        <v>3.4411308729318799</v>
      </c>
      <c r="H10" s="107">
        <f t="shared" si="4"/>
        <v>4.5696818176256695</v>
      </c>
      <c r="I10" s="107">
        <f t="shared" si="4"/>
        <v>6.1980155381817772</v>
      </c>
      <c r="J10" s="107">
        <f t="shared" si="4"/>
        <v>5.0127459769072207</v>
      </c>
      <c r="K10" s="204">
        <f>K9/SQRT(6)</f>
        <v>0</v>
      </c>
      <c r="L10" s="205"/>
      <c r="N10" s="6" t="s">
        <v>3</v>
      </c>
      <c r="O10" s="203">
        <f>O9/SQRT(6)</f>
        <v>4.252297877109414</v>
      </c>
      <c r="P10" s="204"/>
      <c r="Q10" s="107">
        <f t="shared" ref="Q10:W10" si="5">Q9/SQRT(3)</f>
        <v>0.35391018214421044</v>
      </c>
      <c r="R10" s="107">
        <f t="shared" si="5"/>
        <v>2.0199932575549679</v>
      </c>
      <c r="S10" s="107">
        <f t="shared" si="5"/>
        <v>8.7485725048729162</v>
      </c>
      <c r="T10" s="107">
        <f t="shared" si="5"/>
        <v>3.1039508666607518</v>
      </c>
      <c r="U10" s="107">
        <f t="shared" si="5"/>
        <v>1.3105186806057707</v>
      </c>
      <c r="V10" s="107">
        <f t="shared" si="5"/>
        <v>4.2601524394672241</v>
      </c>
      <c r="W10" s="107">
        <f t="shared" si="5"/>
        <v>2.3346452990207376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2"/>
      <c r="O12" s="2"/>
      <c r="P12" s="2"/>
      <c r="Q12" s="2"/>
      <c r="R12" s="2"/>
    </row>
    <row r="13" spans="1:25" x14ac:dyDescent="0.3">
      <c r="A13" s="2"/>
      <c r="B13" s="2"/>
      <c r="C13" s="2"/>
      <c r="D13" s="2"/>
      <c r="E13" s="2"/>
      <c r="N13" s="2"/>
      <c r="O13" s="2"/>
      <c r="P13" s="2"/>
      <c r="Q13" s="2"/>
      <c r="R13" s="2"/>
    </row>
    <row r="14" spans="1:25" x14ac:dyDescent="0.3">
      <c r="A14" s="2"/>
      <c r="B14" s="2"/>
      <c r="C14" s="2"/>
      <c r="D14" s="2"/>
      <c r="E14" s="2"/>
      <c r="N14" s="2"/>
      <c r="O14" s="2"/>
      <c r="P14" s="2"/>
      <c r="Q14" s="2"/>
      <c r="R14" s="2"/>
    </row>
    <row r="15" spans="1:25" x14ac:dyDescent="0.3">
      <c r="A15" s="2"/>
      <c r="B15" s="2"/>
      <c r="C15" s="2"/>
      <c r="D15" s="2"/>
      <c r="E15" s="2"/>
      <c r="N15" s="2"/>
      <c r="O15" s="2"/>
      <c r="P15" s="2"/>
      <c r="Q15" s="2"/>
      <c r="R15" s="2"/>
    </row>
    <row r="16" spans="1:25" x14ac:dyDescent="0.3">
      <c r="A16" s="2"/>
      <c r="B16" s="2"/>
      <c r="C16" s="2"/>
      <c r="D16" s="2"/>
      <c r="E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N25" s="2"/>
      <c r="O25" s="2"/>
      <c r="P25" s="2"/>
      <c r="Q25" s="2"/>
      <c r="R25" s="2"/>
    </row>
    <row r="26" spans="1:18" x14ac:dyDescent="0.3">
      <c r="A26" s="4"/>
      <c r="B26" s="4"/>
      <c r="C26" s="4"/>
      <c r="N26" s="4"/>
      <c r="O26" s="4"/>
      <c r="P26" s="4"/>
    </row>
    <row r="27" spans="1:18" x14ac:dyDescent="0.3">
      <c r="A27" s="4"/>
      <c r="B27" s="4"/>
      <c r="C27" s="4"/>
      <c r="N27" s="4"/>
      <c r="O27" s="4"/>
      <c r="P27" s="4"/>
    </row>
    <row r="28" spans="1:18" x14ac:dyDescent="0.3">
      <c r="A28" s="4"/>
      <c r="B28" s="4"/>
      <c r="C28" s="4"/>
      <c r="N28" s="4"/>
      <c r="O28" s="4"/>
      <c r="P28" s="4"/>
    </row>
    <row r="29" spans="1:18" x14ac:dyDescent="0.3">
      <c r="A29" s="4"/>
      <c r="B29" s="4"/>
      <c r="C29" s="4"/>
      <c r="N29" s="4"/>
      <c r="O29" s="4"/>
      <c r="P29" s="4"/>
    </row>
    <row r="30" spans="1:18" x14ac:dyDescent="0.3">
      <c r="A30" s="4"/>
      <c r="B30" s="4"/>
      <c r="C30" s="4"/>
      <c r="N30" s="4"/>
      <c r="O30" s="4"/>
      <c r="P30" s="4"/>
    </row>
    <row r="31" spans="1:18" x14ac:dyDescent="0.3">
      <c r="A31" s="4"/>
      <c r="B31" s="4"/>
      <c r="C31" s="4"/>
      <c r="N31" s="4"/>
      <c r="O31" s="4"/>
      <c r="P31" s="4"/>
    </row>
    <row r="32" spans="1:18" x14ac:dyDescent="0.3">
      <c r="A32" s="4"/>
      <c r="B32" s="4"/>
      <c r="C32" s="4"/>
      <c r="N32" s="4"/>
      <c r="O32" s="4"/>
      <c r="P32" s="4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24">
    <mergeCell ref="B10:C10"/>
    <mergeCell ref="K10:L10"/>
    <mergeCell ref="O10:P10"/>
    <mergeCell ref="X10:Y10"/>
    <mergeCell ref="B8:C8"/>
    <mergeCell ref="K8:L8"/>
    <mergeCell ref="O8:P8"/>
    <mergeCell ref="X8:Y8"/>
    <mergeCell ref="B9:C9"/>
    <mergeCell ref="K9:L9"/>
    <mergeCell ref="O9:P9"/>
    <mergeCell ref="X9:Y9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B219-5AD5-4873-A97E-952AC3A2CA41}">
  <dimension ref="A1:Y78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22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09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09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44742</v>
      </c>
      <c r="B5" s="104">
        <f>[18]Sheet0!O56</f>
        <v>103.86935814825429</v>
      </c>
      <c r="C5" s="105">
        <f>[18]Sheet0!P56</f>
        <v>101.94203319271212</v>
      </c>
      <c r="D5" s="105">
        <f>[18]Sheet0!Q56</f>
        <v>79.917617630452654</v>
      </c>
      <c r="E5" s="105">
        <f>[18]Sheet0!R56</f>
        <v>92.879209434407883</v>
      </c>
      <c r="F5" s="105">
        <f>[18]Sheet0!S56</f>
        <v>96.307188928701322</v>
      </c>
      <c r="G5" s="105">
        <f>[18]Sheet0!T56</f>
        <v>73.473594513714261</v>
      </c>
      <c r="H5" s="105">
        <f>[18]Sheet0!U56</f>
        <v>78.887738489172733</v>
      </c>
      <c r="I5" s="105">
        <f>[18]Sheet0!V56</f>
        <v>67.456230852194892</v>
      </c>
      <c r="J5" s="105">
        <f>[18]Sheet0!W56</f>
        <v>35.515668236564423</v>
      </c>
      <c r="K5" s="105">
        <f>[18]Sheet0!X56</f>
        <v>-2.9277625022132896</v>
      </c>
      <c r="L5" s="106">
        <f>[18]Sheet0!Y56</f>
        <v>0.7356189408592535</v>
      </c>
      <c r="N5" s="206"/>
      <c r="O5" s="104">
        <f>[19]Sheet0!O62</f>
        <v>107.92917103169454</v>
      </c>
      <c r="P5" s="105">
        <f>[19]Sheet0!P62</f>
        <v>111.21539858659527</v>
      </c>
      <c r="Q5" s="105">
        <f>[19]Sheet0!Q62</f>
        <v>66.148926042268286</v>
      </c>
      <c r="R5" s="105">
        <f>[19]Sheet0!R62</f>
        <v>61.896902866598076</v>
      </c>
      <c r="S5" s="105">
        <f>[19]Sheet0!S62</f>
        <v>47.635672742811536</v>
      </c>
      <c r="T5" s="105">
        <f>[19]Sheet0!T62</f>
        <v>51.034789772210807</v>
      </c>
      <c r="U5" s="105">
        <f>[19]Sheet0!U62</f>
        <v>51.549044316265444</v>
      </c>
      <c r="V5" s="105">
        <f>[19]Sheet0!V62</f>
        <v>48.41332796156162</v>
      </c>
      <c r="W5" s="105">
        <f>[19]Sheet0!W62</f>
        <v>26.526049374347039</v>
      </c>
      <c r="X5" s="105">
        <f>[19]Sheet0!X62</f>
        <v>-1.4194335166764258</v>
      </c>
      <c r="Y5" s="106">
        <f>[19]Sheet0!Y62</f>
        <v>-0.65431856165396074</v>
      </c>
    </row>
    <row r="6" spans="1:25" x14ac:dyDescent="0.3">
      <c r="A6" s="207"/>
      <c r="B6" s="104">
        <f>[18]Sheet0!O57</f>
        <v>110.46049871372212</v>
      </c>
      <c r="C6" s="105">
        <f>[18]Sheet0!P57</f>
        <v>83.757539573537656</v>
      </c>
      <c r="D6" s="105">
        <f>[18]Sheet0!Q57</f>
        <v>81.889069489819022</v>
      </c>
      <c r="E6" s="105">
        <f>[18]Sheet0!R57</f>
        <v>76.533762847669053</v>
      </c>
      <c r="F6" s="105">
        <f>[18]Sheet0!S57</f>
        <v>75.445050757709382</v>
      </c>
      <c r="G6" s="105">
        <f>[18]Sheet0!T57</f>
        <v>71.119607910638678</v>
      </c>
      <c r="H6" s="105">
        <f>[18]Sheet0!U57</f>
        <v>72.78211225074746</v>
      </c>
      <c r="I6" s="105">
        <f>[18]Sheet0!V57</f>
        <v>55.244963029143712</v>
      </c>
      <c r="J6" s="105">
        <f>[18]Sheet0!W57</f>
        <v>28.262468459412812</v>
      </c>
      <c r="K6" s="105">
        <f>[18]Sheet0!X57</f>
        <v>-0.77975589279101432</v>
      </c>
      <c r="L6" s="106">
        <f>[18]Sheet0!Y57</f>
        <v>8.8274543288550805E-2</v>
      </c>
      <c r="N6" s="207"/>
      <c r="O6" s="104">
        <f>[19]Sheet0!O63</f>
        <v>100.3532967063942</v>
      </c>
      <c r="P6" s="105">
        <f>[19]Sheet0!P63</f>
        <v>93.693041994704615</v>
      </c>
      <c r="Q6" s="105">
        <f>[19]Sheet0!Q63</f>
        <v>65.722469231070747</v>
      </c>
      <c r="R6" s="105">
        <f>[19]Sheet0!R63</f>
        <v>65.433982421826968</v>
      </c>
      <c r="S6" s="105">
        <f>[19]Sheet0!S63</f>
        <v>48.927586243678327</v>
      </c>
      <c r="T6" s="105">
        <f>[19]Sheet0!T63</f>
        <v>55.224103218603283</v>
      </c>
      <c r="U6" s="105">
        <f>[19]Sheet0!U63</f>
        <v>50.244585879093457</v>
      </c>
      <c r="V6" s="105">
        <f>[19]Sheet0!V63</f>
        <v>45.102018010174625</v>
      </c>
      <c r="W6" s="105">
        <f>[19]Sheet0!W63</f>
        <v>30.439418144254393</v>
      </c>
      <c r="X6" s="105">
        <f>[19]Sheet0!X63</f>
        <v>-0.44109015605519014</v>
      </c>
      <c r="Y6" s="106">
        <f>[19]Sheet0!Y63</f>
        <v>-0.39091928873179793</v>
      </c>
    </row>
    <row r="7" spans="1:25" x14ac:dyDescent="0.3">
      <c r="A7" s="207"/>
      <c r="B7" s="104">
        <f>[18]Sheet0!O58</f>
        <v>115.08017865056607</v>
      </c>
      <c r="C7" s="105">
        <f>[18]Sheet0!P58</f>
        <v>84.890391721207791</v>
      </c>
      <c r="D7" s="105">
        <f>[18]Sheet0!Q58</f>
        <v>87.126666388321908</v>
      </c>
      <c r="E7" s="105">
        <f>[18]Sheet0!R58</f>
        <v>77.519497546609756</v>
      </c>
      <c r="F7" s="105">
        <f>[18]Sheet0!S58</f>
        <v>76.210089552726515</v>
      </c>
      <c r="G7" s="105">
        <f>[18]Sheet0!T58</f>
        <v>71.575694801769473</v>
      </c>
      <c r="H7" s="105">
        <f>[18]Sheet0!U58</f>
        <v>67.927025980495628</v>
      </c>
      <c r="I7" s="105">
        <f>[18]Sheet0!V58</f>
        <v>49.977929925471543</v>
      </c>
      <c r="J7" s="105">
        <f>[18]Sheet0!W58</f>
        <v>33.676623396443183</v>
      </c>
      <c r="K7" s="105">
        <f>[18]Sheet0!X58</f>
        <v>0.88274187037463892</v>
      </c>
      <c r="L7" s="106">
        <f>[18]Sheet0!Y58</f>
        <v>2.0008830404818623</v>
      </c>
      <c r="N7" s="207"/>
      <c r="O7" s="104">
        <f>[19]Sheet0!O64</f>
        <v>105.50839829743202</v>
      </c>
      <c r="P7" s="105">
        <f>[19]Sheet0!P64</f>
        <v>81.300693383179308</v>
      </c>
      <c r="Q7" s="105">
        <f>[19]Sheet0!Q64</f>
        <v>53.656244106735855</v>
      </c>
      <c r="R7" s="105">
        <f>[19]Sheet0!R64</f>
        <v>44.650471326366677</v>
      </c>
      <c r="S7" s="105">
        <f>[19]Sheet0!S64</f>
        <v>46.920732860432295</v>
      </c>
      <c r="T7" s="105">
        <f>[19]Sheet0!T64</f>
        <v>47.522783268312999</v>
      </c>
      <c r="U7" s="105">
        <f>[19]Sheet0!U64</f>
        <v>37.463417134317247</v>
      </c>
      <c r="V7" s="105">
        <f>[19]Sheet0!V64</f>
        <v>33.26155875161956</v>
      </c>
      <c r="W7" s="105">
        <f>[19]Sheet0!W64</f>
        <v>21.960447647791618</v>
      </c>
      <c r="X7" s="105">
        <f>[19]Sheet0!X64</f>
        <v>0.90099514665051017</v>
      </c>
      <c r="Y7" s="106">
        <f>[19]Sheet0!Y64</f>
        <v>2.0047663764668644</v>
      </c>
    </row>
    <row r="8" spans="1:25" x14ac:dyDescent="0.3">
      <c r="A8" s="11" t="s">
        <v>1</v>
      </c>
      <c r="B8" s="186">
        <f>AVERAGE(B5:C7)</f>
        <v>100.00000000000001</v>
      </c>
      <c r="C8" s="187"/>
      <c r="D8" s="103">
        <f>AVERAGE(D5:D7)</f>
        <v>82.977784502864537</v>
      </c>
      <c r="E8" s="103">
        <f t="shared" ref="E8:G8" si="0">AVERAGE(E5:E7)</f>
        <v>82.310823276228902</v>
      </c>
      <c r="F8" s="103">
        <f t="shared" si="0"/>
        <v>82.654109746379063</v>
      </c>
      <c r="G8" s="103">
        <f t="shared" si="0"/>
        <v>72.056299075374127</v>
      </c>
      <c r="H8" s="103">
        <f>AVERAGE(H5:H7)</f>
        <v>73.198958906805274</v>
      </c>
      <c r="I8" s="103">
        <f>AVERAGE(I5:I7)</f>
        <v>57.559707935603377</v>
      </c>
      <c r="J8" s="103">
        <f>AVERAGE(J5:J7)</f>
        <v>32.484920030806812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110">
        <f>AVERAGE(Q5:Q7)</f>
        <v>61.84254646002497</v>
      </c>
      <c r="R8" s="110">
        <f t="shared" ref="R8:U8" si="1">AVERAGE(R5:R7)</f>
        <v>57.327118871597236</v>
      </c>
      <c r="S8" s="110">
        <f t="shared" si="1"/>
        <v>47.827997282307386</v>
      </c>
      <c r="T8" s="110">
        <f>AVERAGE(T5:T7)</f>
        <v>51.260558753042368</v>
      </c>
      <c r="U8" s="110">
        <f t="shared" si="1"/>
        <v>46.419015776558716</v>
      </c>
      <c r="V8" s="103">
        <f>AVERAGE(V5:V7)</f>
        <v>42.258968241118602</v>
      </c>
      <c r="W8" s="103">
        <f>AVERAGE(W5:W7)</f>
        <v>26.308638388797686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13.02071449589122</v>
      </c>
      <c r="C9" s="209"/>
      <c r="D9" s="111">
        <f t="shared" ref="D9:J9" si="2">STDEV(D5:D7)</f>
        <v>3.7257980733068541</v>
      </c>
      <c r="E9" s="111">
        <f t="shared" si="2"/>
        <v>9.165751890350613</v>
      </c>
      <c r="F9" s="111">
        <f t="shared" si="2"/>
        <v>11.830099300451433</v>
      </c>
      <c r="G9" s="111">
        <f t="shared" si="2"/>
        <v>1.2484184325458076</v>
      </c>
      <c r="H9" s="111">
        <f t="shared" si="2"/>
        <v>5.4922332002080561</v>
      </c>
      <c r="I9" s="111">
        <f t="shared" si="2"/>
        <v>8.96611865902746</v>
      </c>
      <c r="J9" s="111">
        <f t="shared" si="2"/>
        <v>3.7705894016147985</v>
      </c>
      <c r="K9" s="209">
        <v>0</v>
      </c>
      <c r="L9" s="210"/>
      <c r="N9" s="1" t="s">
        <v>2</v>
      </c>
      <c r="O9" s="208">
        <f>STDEV(O5:P7)</f>
        <v>11.032370337351752</v>
      </c>
      <c r="P9" s="209"/>
      <c r="Q9" s="111">
        <f t="shared" ref="Q9:W9" si="3">STDEV(Q5:Q7)</f>
        <v>7.0927516534525781</v>
      </c>
      <c r="R9" s="111">
        <f t="shared" si="3"/>
        <v>11.119837124909049</v>
      </c>
      <c r="S9" s="111">
        <f t="shared" si="3"/>
        <v>1.0171561688505502</v>
      </c>
      <c r="T9" s="111">
        <f t="shared" si="3"/>
        <v>3.8556206982422525</v>
      </c>
      <c r="U9" s="111">
        <f t="shared" si="3"/>
        <v>7.7831525254401832</v>
      </c>
      <c r="V9" s="111">
        <f t="shared" si="3"/>
        <v>7.9659416605843907</v>
      </c>
      <c r="W9" s="111">
        <f t="shared" si="3"/>
        <v>4.2436641976539224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5.3156844335656306</v>
      </c>
      <c r="C10" s="204"/>
      <c r="D10" s="107">
        <f t="shared" ref="D10:J10" si="4">D9/SQRT(3)</f>
        <v>2.1510905205699014</v>
      </c>
      <c r="E10" s="107">
        <f t="shared" si="4"/>
        <v>5.2918493212192477</v>
      </c>
      <c r="F10" s="107">
        <f t="shared" si="4"/>
        <v>6.8301110156556391</v>
      </c>
      <c r="G10" s="107">
        <f t="shared" si="4"/>
        <v>0.72077471809161275</v>
      </c>
      <c r="H10" s="107">
        <f t="shared" si="4"/>
        <v>3.170942316592321</v>
      </c>
      <c r="I10" s="107">
        <f t="shared" si="4"/>
        <v>5.1765910213756303</v>
      </c>
      <c r="J10" s="107">
        <f t="shared" si="4"/>
        <v>2.1769508060258538</v>
      </c>
      <c r="K10" s="204">
        <f>K9/SQRT(6)</f>
        <v>0</v>
      </c>
      <c r="L10" s="205"/>
      <c r="N10" s="6" t="s">
        <v>3</v>
      </c>
      <c r="O10" s="203">
        <f>O9/SQRT(6)</f>
        <v>4.5039463299880849</v>
      </c>
      <c r="P10" s="204"/>
      <c r="Q10" s="107">
        <f t="shared" ref="Q10:W10" si="5">Q9/SQRT(3)</f>
        <v>4.0950020764160096</v>
      </c>
      <c r="R10" s="107">
        <f t="shared" si="5"/>
        <v>6.4200409574110342</v>
      </c>
      <c r="S10" s="107">
        <f t="shared" si="5"/>
        <v>0.58725538789375364</v>
      </c>
      <c r="T10" s="107">
        <f t="shared" si="5"/>
        <v>2.2260436480232575</v>
      </c>
      <c r="U10" s="107">
        <f t="shared" si="5"/>
        <v>4.4936052057068059</v>
      </c>
      <c r="V10" s="107">
        <f t="shared" si="5"/>
        <v>4.5991385620872531</v>
      </c>
      <c r="W10" s="107">
        <f t="shared" si="5"/>
        <v>2.4500806668658694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2"/>
      <c r="B13" s="2"/>
      <c r="C13" s="2"/>
      <c r="D13" s="2"/>
      <c r="E13" s="2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2"/>
      <c r="B14" s="2"/>
      <c r="C14" s="2"/>
      <c r="D14" s="2"/>
      <c r="E14" s="2"/>
      <c r="N14" s="185" t="s">
        <v>23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2"/>
      <c r="B15" s="2"/>
      <c r="C15" s="2"/>
      <c r="D15" s="2"/>
      <c r="E15" s="2"/>
      <c r="N15" s="109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2"/>
      <c r="B16" s="2"/>
      <c r="C16" s="2"/>
      <c r="D16" s="2"/>
      <c r="E16" s="2"/>
      <c r="N16" s="182"/>
      <c r="O16" s="104">
        <f>[19]Sheet0!O56</f>
        <v>107.92917103169454</v>
      </c>
      <c r="P16" s="105">
        <f>[19]Sheet0!P56</f>
        <v>111.21539858659527</v>
      </c>
      <c r="Q16" s="105">
        <f>[19]Sheet0!Q56</f>
        <v>80.234551355185459</v>
      </c>
      <c r="R16" s="105">
        <f>[19]Sheet0!R56</f>
        <v>70.538926696016404</v>
      </c>
      <c r="S16" s="105">
        <f>[19]Sheet0!S56</f>
        <v>66.374695646110197</v>
      </c>
      <c r="T16" s="105">
        <f>[19]Sheet0!T56</f>
        <v>62.235556337845416</v>
      </c>
      <c r="U16" s="105">
        <f>[19]Sheet0!U56</f>
        <v>54.596953592957</v>
      </c>
      <c r="V16" s="105">
        <f>[19]Sheet0!V56</f>
        <v>50.068984806286146</v>
      </c>
      <c r="W16" s="105">
        <f>[19]Sheet0!W56</f>
        <v>27.516934867726924</v>
      </c>
      <c r="X16" s="105">
        <f>[19]Sheet0!X56</f>
        <v>-1.4194335166764258</v>
      </c>
      <c r="Y16" s="106">
        <f>[19]Sheet0!Y56</f>
        <v>-0.65431856165396074</v>
      </c>
    </row>
    <row r="17" spans="1:25" x14ac:dyDescent="0.3">
      <c r="A17" s="2"/>
      <c r="B17" s="2"/>
      <c r="C17" s="2"/>
      <c r="D17" s="2"/>
      <c r="E17" s="2"/>
      <c r="N17" s="211"/>
      <c r="O17" s="104">
        <f>[19]Sheet0!O57</f>
        <v>100.3532967063942</v>
      </c>
      <c r="P17" s="105">
        <f>[19]Sheet0!P57</f>
        <v>93.693041994704615</v>
      </c>
      <c r="Q17" s="105">
        <f>[19]Sheet0!Q57</f>
        <v>68.080524759931393</v>
      </c>
      <c r="R17" s="105">
        <f>[19]Sheet0!R57</f>
        <v>65.471615361711542</v>
      </c>
      <c r="S17" s="105">
        <f>[19]Sheet0!S57</f>
        <v>60.918558571461325</v>
      </c>
      <c r="T17" s="105">
        <f>[19]Sheet0!T57</f>
        <v>64.919726008741293</v>
      </c>
      <c r="U17" s="105">
        <f>[19]Sheet0!U57</f>
        <v>56.365498043149032</v>
      </c>
      <c r="V17" s="105">
        <f>[19]Sheet0!V57</f>
        <v>50.921902166743301</v>
      </c>
      <c r="W17" s="105">
        <f>[19]Sheet0!W57</f>
        <v>30.188561471348642</v>
      </c>
      <c r="X17" s="105">
        <f>[19]Sheet0!X57</f>
        <v>-0.44109015605519014</v>
      </c>
      <c r="Y17" s="106">
        <f>[19]Sheet0!Y57</f>
        <v>-0.39091928873179793</v>
      </c>
    </row>
    <row r="18" spans="1:25" x14ac:dyDescent="0.3">
      <c r="A18" s="2"/>
      <c r="B18" s="2"/>
      <c r="C18" s="2"/>
      <c r="D18" s="2"/>
      <c r="E18" s="2"/>
      <c r="N18" s="211"/>
      <c r="O18" s="104">
        <f>[19]Sheet0!O58</f>
        <v>105.50839829743202</v>
      </c>
      <c r="P18" s="105">
        <f>[19]Sheet0!P58</f>
        <v>81.300693383179308</v>
      </c>
      <c r="Q18" s="105">
        <f>[19]Sheet0!Q58</f>
        <v>77.713443427884783</v>
      </c>
      <c r="R18" s="105">
        <f>[19]Sheet0!R58</f>
        <v>77.487668216949771</v>
      </c>
      <c r="S18" s="105">
        <f>[19]Sheet0!S58</f>
        <v>55.951586168256696</v>
      </c>
      <c r="T18" s="105">
        <f>[19]Sheet0!T58</f>
        <v>51.824986189204019</v>
      </c>
      <c r="U18" s="105">
        <f>[19]Sheet0!U58</f>
        <v>59.664270534354962</v>
      </c>
      <c r="V18" s="105">
        <f>[19]Sheet0!V58</f>
        <v>51.549044316265444</v>
      </c>
      <c r="W18" s="105">
        <f>[19]Sheet0!W58</f>
        <v>28.206788615557834</v>
      </c>
      <c r="X18" s="105">
        <f>[19]Sheet0!X58</f>
        <v>0.90099514665051017</v>
      </c>
      <c r="Y18" s="106">
        <f>[19]Sheet0!Y58</f>
        <v>2.0047663764668644</v>
      </c>
    </row>
    <row r="19" spans="1:25" x14ac:dyDescent="0.3">
      <c r="A19" s="2"/>
      <c r="B19" s="2"/>
      <c r="C19" s="2"/>
      <c r="D19" s="2"/>
      <c r="E19" s="2"/>
      <c r="N19" s="11" t="s">
        <v>1</v>
      </c>
      <c r="O19" s="189">
        <f>AVERAGE(O16:P18)</f>
        <v>100</v>
      </c>
      <c r="P19" s="190"/>
      <c r="Q19" s="110">
        <f>AVERAGE(Q16:Q18)</f>
        <v>75.342839847667207</v>
      </c>
      <c r="R19" s="110">
        <f t="shared" ref="R19:U19" si="6">AVERAGE(R16:R18)</f>
        <v>71.166070091559234</v>
      </c>
      <c r="S19" s="110">
        <f t="shared" si="6"/>
        <v>61.081613461942744</v>
      </c>
      <c r="T19" s="110">
        <f>AVERAGE(T16:T18)</f>
        <v>59.660089511930245</v>
      </c>
      <c r="U19" s="110">
        <f t="shared" si="6"/>
        <v>56.875574056820334</v>
      </c>
      <c r="V19" s="103">
        <f>AVERAGE(V16:V18)</f>
        <v>50.846643763098292</v>
      </c>
      <c r="W19" s="103">
        <f>AVERAGE(W16:W18)</f>
        <v>28.637428318211136</v>
      </c>
      <c r="X19" s="190">
        <f>AVERAGE(X16:Y18)</f>
        <v>0</v>
      </c>
      <c r="Y19" s="191"/>
    </row>
    <row r="20" spans="1:25" x14ac:dyDescent="0.3">
      <c r="A20" s="2"/>
      <c r="B20" s="2"/>
      <c r="C20" s="2"/>
      <c r="D20" s="2"/>
      <c r="E20" s="2"/>
      <c r="N20" s="1" t="s">
        <v>2</v>
      </c>
      <c r="O20" s="208">
        <f>STDEV(O16:P18)</f>
        <v>11.032370337351752</v>
      </c>
      <c r="P20" s="209"/>
      <c r="Q20" s="111">
        <f t="shared" ref="Q20:W20" si="7">STDEV(Q16:Q18)</f>
        <v>6.4144299528828794</v>
      </c>
      <c r="R20" s="111">
        <f t="shared" si="7"/>
        <v>6.0325254399711774</v>
      </c>
      <c r="S20" s="111">
        <f t="shared" si="7"/>
        <v>5.2134674612787499</v>
      </c>
      <c r="T20" s="111">
        <f t="shared" si="7"/>
        <v>6.9168507836938309</v>
      </c>
      <c r="U20" s="111">
        <f t="shared" si="7"/>
        <v>2.5718783798882874</v>
      </c>
      <c r="V20" s="111">
        <f t="shared" si="7"/>
        <v>0.74289427831922095</v>
      </c>
      <c r="W20" s="111">
        <f t="shared" si="7"/>
        <v>1.3868976503047441</v>
      </c>
      <c r="X20" s="209">
        <v>0</v>
      </c>
      <c r="Y20" s="210"/>
    </row>
    <row r="21" spans="1:25" ht="15" thickBot="1" x14ac:dyDescent="0.35">
      <c r="A21" s="2"/>
      <c r="B21" s="2"/>
      <c r="C21" s="2"/>
      <c r="D21" s="2"/>
      <c r="E21" s="2"/>
      <c r="N21" s="6" t="s">
        <v>3</v>
      </c>
      <c r="O21" s="203">
        <f>O20/SQRT(6)</f>
        <v>4.5039463299880849</v>
      </c>
      <c r="P21" s="204"/>
      <c r="Q21" s="107">
        <f t="shared" ref="Q21:W21" si="8">Q20/SQRT(3)</f>
        <v>3.7033728599949294</v>
      </c>
      <c r="R21" s="107">
        <f t="shared" si="8"/>
        <v>3.4828801866606249</v>
      </c>
      <c r="S21" s="107">
        <f t="shared" si="8"/>
        <v>3.0099968421806413</v>
      </c>
      <c r="T21" s="107">
        <f t="shared" si="8"/>
        <v>3.9934456619101075</v>
      </c>
      <c r="U21" s="107">
        <f t="shared" si="8"/>
        <v>1.4848746749514814</v>
      </c>
      <c r="V21" s="107">
        <f t="shared" si="8"/>
        <v>0.42891021156703502</v>
      </c>
      <c r="W21" s="107">
        <f t="shared" si="8"/>
        <v>0.80072573174190353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183" t="s">
        <v>6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1:25" x14ac:dyDescent="0.3">
      <c r="A23" s="2"/>
      <c r="B23" s="2"/>
      <c r="C23" s="2"/>
      <c r="D23" s="2"/>
      <c r="E23" s="2"/>
      <c r="N23" s="184" t="s">
        <v>5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thickBot="1" x14ac:dyDescent="0.35">
      <c r="A24" s="2"/>
      <c r="B24" s="2"/>
      <c r="C24" s="2"/>
      <c r="D24" s="2"/>
      <c r="E24" s="2"/>
      <c r="N24" s="185" t="s">
        <v>30</v>
      </c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x14ac:dyDescent="0.3">
      <c r="A25" s="2"/>
      <c r="B25" s="2"/>
      <c r="C25" s="2"/>
      <c r="D25" s="2"/>
      <c r="E25" s="2"/>
      <c r="N25" s="109"/>
      <c r="O25" s="179" t="s">
        <v>0</v>
      </c>
      <c r="P25" s="180"/>
      <c r="Q25" s="10" t="s">
        <v>7</v>
      </c>
      <c r="R25" s="10" t="s">
        <v>8</v>
      </c>
      <c r="S25" s="10" t="s">
        <v>9</v>
      </c>
      <c r="T25" s="10" t="s">
        <v>10</v>
      </c>
      <c r="U25" s="10" t="s">
        <v>11</v>
      </c>
      <c r="V25" s="10" t="s">
        <v>12</v>
      </c>
      <c r="W25" s="10" t="s">
        <v>15</v>
      </c>
      <c r="X25" s="180" t="s">
        <v>4</v>
      </c>
      <c r="Y25" s="181"/>
    </row>
    <row r="26" spans="1:25" x14ac:dyDescent="0.3">
      <c r="A26" s="4"/>
      <c r="B26" s="4"/>
      <c r="C26" s="4"/>
      <c r="N26" s="206"/>
      <c r="O26" s="7">
        <f>[18]Sheet0!O62</f>
        <v>103.86935814825429</v>
      </c>
      <c r="P26" s="112">
        <f>[18]Sheet0!P62</f>
        <v>101.94203319271212</v>
      </c>
      <c r="Q26" s="112">
        <f>[18]Sheet0!Q62</f>
        <v>64.057674409184486</v>
      </c>
      <c r="R26" s="112">
        <f>[18]Sheet0!R62</f>
        <v>67.838750249703452</v>
      </c>
      <c r="S26" s="112">
        <f>[18]Sheet0!S62</f>
        <v>73.091066346948168</v>
      </c>
      <c r="T26" s="112">
        <f>[18]Sheet0!T62</f>
        <v>65.661321685155357</v>
      </c>
      <c r="U26" s="112">
        <f>[18]Sheet0!U62</f>
        <v>72.649698654559202</v>
      </c>
      <c r="V26" s="112">
        <f>[18]Sheet0!V62</f>
        <v>68.353687628029036</v>
      </c>
      <c r="W26" s="112">
        <f>[18]Sheet0!W62</f>
        <v>73.811969468883603</v>
      </c>
      <c r="X26" s="112">
        <f>[18]Sheet0!X62</f>
        <v>-2.9277625022132896</v>
      </c>
      <c r="Y26" s="9">
        <f>[18]Sheet0!Y62</f>
        <v>0.7356189408592535</v>
      </c>
    </row>
    <row r="27" spans="1:25" x14ac:dyDescent="0.3">
      <c r="A27" s="4"/>
      <c r="B27" s="4"/>
      <c r="C27" s="4"/>
      <c r="N27" s="207"/>
      <c r="O27" s="7">
        <f>[18]Sheet0!O63</f>
        <v>110.46049871372212</v>
      </c>
      <c r="P27" s="112">
        <f>[18]Sheet0!P63</f>
        <v>83.757539573537656</v>
      </c>
      <c r="Q27" s="112">
        <f>[18]Sheet0!Q63</f>
        <v>82.389289861717145</v>
      </c>
      <c r="R27" s="112">
        <f>[18]Sheet0!R63</f>
        <v>69.457116724416153</v>
      </c>
      <c r="S27" s="112">
        <f>[18]Sheet0!S63</f>
        <v>83.051346881086545</v>
      </c>
      <c r="T27" s="112">
        <f>[18]Sheet0!T63</f>
        <v>68.530236897299005</v>
      </c>
      <c r="U27" s="112">
        <f>[18]Sheet0!U63</f>
        <v>70.560537051545765</v>
      </c>
      <c r="V27" s="112">
        <f>[18]Sheet0!V63</f>
        <v>64.631451313132956</v>
      </c>
      <c r="W27" s="112">
        <f>[18]Sheet0!W63</f>
        <v>65.676032114639668</v>
      </c>
      <c r="X27" s="112">
        <f>[18]Sheet0!X63</f>
        <v>-0.77975589279101432</v>
      </c>
      <c r="Y27" s="9">
        <f>[18]Sheet0!Y63</f>
        <v>8.8274543288550805E-2</v>
      </c>
    </row>
    <row r="28" spans="1:25" x14ac:dyDescent="0.3">
      <c r="A28" s="4"/>
      <c r="B28" s="4"/>
      <c r="C28" s="4"/>
      <c r="N28" s="207"/>
      <c r="O28" s="7">
        <f>[18]Sheet0!O64</f>
        <v>115.08017865056607</v>
      </c>
      <c r="P28" s="112">
        <f>[18]Sheet0!P64</f>
        <v>84.890391721207791</v>
      </c>
      <c r="Q28" s="112">
        <f>[18]Sheet0!Q64</f>
        <v>64.675586986214654</v>
      </c>
      <c r="R28" s="112">
        <f>[18]Sheet0!R64</f>
        <v>54.009118144253954</v>
      </c>
      <c r="S28" s="112">
        <f>[18]Sheet0!S64</f>
        <v>47.35912709159134</v>
      </c>
      <c r="T28" s="112">
        <f>[18]Sheet0!T64</f>
        <v>49.212884553511273</v>
      </c>
      <c r="U28" s="112">
        <f>[18]Sheet0!U64</f>
        <v>72.17889694931533</v>
      </c>
      <c r="V28" s="112">
        <f>[18]Sheet0!V64</f>
        <v>57.334115862899637</v>
      </c>
      <c r="W28" s="112">
        <f>[18]Sheet0!W64</f>
        <v>68.074145621539444</v>
      </c>
      <c r="X28" s="112">
        <f>[18]Sheet0!X64</f>
        <v>0.88274187037463892</v>
      </c>
      <c r="Y28" s="9">
        <f>[18]Sheet0!Y64</f>
        <v>2.0008830404818623</v>
      </c>
    </row>
    <row r="29" spans="1:25" x14ac:dyDescent="0.3">
      <c r="A29" s="4"/>
      <c r="B29" s="4"/>
      <c r="C29" s="4"/>
      <c r="N29" s="11" t="s">
        <v>1</v>
      </c>
      <c r="O29" s="189">
        <f>AVERAGE(O26:P28)</f>
        <v>100.00000000000001</v>
      </c>
      <c r="P29" s="190"/>
      <c r="Q29" s="110">
        <f>AVERAGE(Q26:Q28)</f>
        <v>70.37418375237209</v>
      </c>
      <c r="R29" s="110">
        <f t="shared" ref="R29:U29" si="9">AVERAGE(R26:R28)</f>
        <v>63.768328372791188</v>
      </c>
      <c r="S29" s="110">
        <f t="shared" si="9"/>
        <v>67.833846773208691</v>
      </c>
      <c r="T29" s="110">
        <f t="shared" si="9"/>
        <v>61.134814378655221</v>
      </c>
      <c r="U29" s="110">
        <f t="shared" si="9"/>
        <v>71.796377551806771</v>
      </c>
      <c r="V29" s="103">
        <f>AVERAGE(V26:V28)</f>
        <v>63.439751601353883</v>
      </c>
      <c r="W29" s="103">
        <f>AVERAGE(W26:W28)</f>
        <v>69.187382401687572</v>
      </c>
      <c r="X29" s="190">
        <f>AVERAGE(X26:Y28)</f>
        <v>0</v>
      </c>
      <c r="Y29" s="191"/>
    </row>
    <row r="30" spans="1:25" x14ac:dyDescent="0.3">
      <c r="A30" s="4"/>
      <c r="B30" s="4"/>
      <c r="C30" s="4"/>
      <c r="N30" s="1" t="s">
        <v>2</v>
      </c>
      <c r="O30" s="208">
        <f>STDEV(O26:P28)</f>
        <v>13.02071449589122</v>
      </c>
      <c r="P30" s="209"/>
      <c r="Q30" s="111">
        <f t="shared" ref="Q30:W30" si="10">STDEV(Q26:Q28)</f>
        <v>10.409972867511682</v>
      </c>
      <c r="R30" s="111">
        <f t="shared" si="10"/>
        <v>8.4903719426894426</v>
      </c>
      <c r="S30" s="111">
        <f t="shared" si="10"/>
        <v>18.417719908020366</v>
      </c>
      <c r="T30" s="111">
        <f t="shared" si="10"/>
        <v>10.423865726800049</v>
      </c>
      <c r="U30" s="111">
        <f t="shared" si="10"/>
        <v>1.0958512070437094</v>
      </c>
      <c r="V30" s="111">
        <f t="shared" si="10"/>
        <v>5.6056089431925251</v>
      </c>
      <c r="W30" s="111">
        <f t="shared" si="10"/>
        <v>4.180650817103885</v>
      </c>
      <c r="X30" s="209">
        <v>0</v>
      </c>
      <c r="Y30" s="210"/>
    </row>
    <row r="31" spans="1:25" ht="15" thickBot="1" x14ac:dyDescent="0.35">
      <c r="A31" s="4"/>
      <c r="B31" s="4"/>
      <c r="C31" s="4"/>
      <c r="N31" s="6" t="s">
        <v>3</v>
      </c>
      <c r="O31" s="203">
        <f>O30/SQRT(6)</f>
        <v>5.3156844335656306</v>
      </c>
      <c r="P31" s="204"/>
      <c r="Q31" s="107">
        <f t="shared" ref="Q31:W31" si="11">Q30/SQRT(3)</f>
        <v>6.0102006373145702</v>
      </c>
      <c r="R31" s="107">
        <f t="shared" si="11"/>
        <v>4.9019185266317962</v>
      </c>
      <c r="S31" s="107">
        <f t="shared" si="11"/>
        <v>10.633475546754688</v>
      </c>
      <c r="T31" s="107">
        <f t="shared" si="11"/>
        <v>6.0182216833645228</v>
      </c>
      <c r="U31" s="107">
        <f t="shared" si="11"/>
        <v>0.63268998937846199</v>
      </c>
      <c r="V31" s="107">
        <f t="shared" si="11"/>
        <v>3.2363998323239782</v>
      </c>
      <c r="W31" s="107">
        <f t="shared" si="11"/>
        <v>2.4136998746427571</v>
      </c>
      <c r="X31" s="204">
        <f>X30/SQRT(6)</f>
        <v>0</v>
      </c>
      <c r="Y31" s="205"/>
    </row>
    <row r="32" spans="1:25" x14ac:dyDescent="0.3">
      <c r="A32" s="4"/>
      <c r="B32" s="4"/>
      <c r="C32" s="4"/>
      <c r="N32" s="2"/>
      <c r="O32" s="2"/>
      <c r="P32" s="2"/>
      <c r="Q32" s="2"/>
      <c r="R32" s="2"/>
    </row>
    <row r="33" spans="1:18" x14ac:dyDescent="0.3">
      <c r="A33" s="4"/>
      <c r="B33" s="4"/>
      <c r="C33" s="4"/>
      <c r="N33" s="2"/>
      <c r="O33" s="2"/>
      <c r="P33" s="2"/>
      <c r="Q33" s="2"/>
      <c r="R33" s="2"/>
    </row>
    <row r="34" spans="1:18" x14ac:dyDescent="0.3">
      <c r="A34" s="4"/>
      <c r="B34" s="4"/>
      <c r="C34" s="4"/>
      <c r="N34" s="2"/>
      <c r="O34" s="2"/>
      <c r="P34" s="2"/>
      <c r="Q34" s="2"/>
      <c r="R34" s="2"/>
    </row>
    <row r="35" spans="1:18" x14ac:dyDescent="0.3">
      <c r="A35" s="4"/>
      <c r="B35" s="4"/>
      <c r="C35" s="4"/>
      <c r="N35" s="2"/>
      <c r="O35" s="2"/>
      <c r="P35" s="2"/>
      <c r="Q35" s="2"/>
      <c r="R35" s="2"/>
    </row>
    <row r="36" spans="1:18" x14ac:dyDescent="0.3">
      <c r="A36" s="4"/>
      <c r="B36" s="4"/>
      <c r="C36" s="4"/>
      <c r="N36" s="2"/>
      <c r="O36" s="2"/>
      <c r="P36" s="2"/>
      <c r="Q36" s="2"/>
      <c r="R36" s="2"/>
    </row>
    <row r="37" spans="1:18" x14ac:dyDescent="0.3">
      <c r="A37" s="4"/>
      <c r="B37" s="4"/>
      <c r="C37" s="4"/>
      <c r="N37" s="2"/>
      <c r="O37" s="2"/>
      <c r="P37" s="2"/>
      <c r="Q37" s="2"/>
      <c r="R37" s="2"/>
    </row>
    <row r="38" spans="1:18" x14ac:dyDescent="0.3">
      <c r="A38" s="4"/>
      <c r="B38" s="4"/>
      <c r="C38" s="4"/>
      <c r="N38" s="2"/>
      <c r="O38" s="2"/>
      <c r="P38" s="2"/>
      <c r="Q38" s="2"/>
      <c r="R38" s="2"/>
    </row>
    <row r="39" spans="1:18" x14ac:dyDescent="0.3">
      <c r="A39" s="4"/>
      <c r="B39" s="4"/>
      <c r="C39" s="4"/>
      <c r="N39" s="2"/>
      <c r="O39" s="2"/>
      <c r="P39" s="2"/>
      <c r="Q39" s="2"/>
      <c r="R39" s="2"/>
    </row>
    <row r="40" spans="1:18" x14ac:dyDescent="0.3">
      <c r="A40" s="4"/>
      <c r="B40" s="4"/>
      <c r="C40" s="4"/>
      <c r="N40" s="2"/>
      <c r="O40" s="2"/>
      <c r="P40" s="2"/>
      <c r="Q40" s="2"/>
      <c r="R40" s="2"/>
    </row>
    <row r="41" spans="1:18" x14ac:dyDescent="0.3">
      <c r="A41" s="4"/>
      <c r="B41" s="4"/>
      <c r="C41" s="4"/>
      <c r="N41" s="2"/>
      <c r="O41" s="2"/>
      <c r="P41" s="2"/>
      <c r="Q41" s="2"/>
      <c r="R41" s="2"/>
    </row>
    <row r="42" spans="1:18" x14ac:dyDescent="0.3">
      <c r="A42" s="4"/>
      <c r="B42" s="4"/>
      <c r="C42" s="4"/>
      <c r="D42" s="3"/>
      <c r="E42" s="3"/>
      <c r="F42" s="3"/>
      <c r="N42" s="2"/>
      <c r="O42" s="2"/>
      <c r="P42" s="2"/>
      <c r="Q42" s="2"/>
      <c r="R42" s="2"/>
    </row>
    <row r="43" spans="1:18" x14ac:dyDescent="0.3">
      <c r="A43" s="4"/>
      <c r="B43" s="4"/>
      <c r="C43" s="4"/>
      <c r="D43" s="3"/>
      <c r="E43" s="3"/>
      <c r="F43" s="3"/>
      <c r="N43" s="2"/>
      <c r="O43" s="2"/>
      <c r="P43" s="2"/>
      <c r="Q43" s="2"/>
      <c r="R43" s="2"/>
    </row>
    <row r="44" spans="1:18" x14ac:dyDescent="0.3">
      <c r="A44" s="4"/>
      <c r="B44" s="4"/>
      <c r="C44" s="4"/>
      <c r="D44" s="3"/>
      <c r="E44" s="3"/>
      <c r="F44" s="3"/>
      <c r="N44" s="2"/>
      <c r="O44" s="2"/>
      <c r="P44" s="2"/>
      <c r="Q44" s="2"/>
      <c r="R44" s="2"/>
    </row>
    <row r="45" spans="1:18" x14ac:dyDescent="0.3">
      <c r="A45" s="4"/>
      <c r="B45" s="4"/>
      <c r="C45" s="4"/>
      <c r="D45" s="3"/>
      <c r="E45" s="3"/>
      <c r="F45" s="3"/>
      <c r="N45" s="2"/>
      <c r="O45" s="2"/>
      <c r="P45" s="2"/>
      <c r="Q45" s="2"/>
      <c r="R45" s="2"/>
    </row>
    <row r="46" spans="1:18" x14ac:dyDescent="0.3">
      <c r="A46" s="3"/>
      <c r="B46" s="3"/>
      <c r="C46" s="3"/>
      <c r="D46" s="3"/>
      <c r="E46" s="3"/>
      <c r="F46" s="3"/>
      <c r="N46" s="2"/>
      <c r="O46" s="2"/>
      <c r="P46" s="2"/>
      <c r="Q46" s="2"/>
      <c r="R46" s="2"/>
    </row>
    <row r="47" spans="1:18" x14ac:dyDescent="0.3">
      <c r="A47" s="3"/>
      <c r="B47" s="3"/>
      <c r="C47" s="3"/>
      <c r="D47" s="3"/>
      <c r="E47" s="3"/>
      <c r="F47" s="3"/>
      <c r="N47" s="4"/>
      <c r="O47" s="4"/>
      <c r="P47" s="4"/>
    </row>
    <row r="48" spans="1:18" x14ac:dyDescent="0.3">
      <c r="A48" s="3"/>
      <c r="B48" s="3"/>
      <c r="C48" s="3"/>
      <c r="D48" s="3"/>
      <c r="E48" s="3"/>
      <c r="F48" s="3"/>
      <c r="N48" s="4"/>
      <c r="O48" s="4"/>
      <c r="P48" s="4"/>
    </row>
    <row r="49" spans="1:19" x14ac:dyDescent="0.3">
      <c r="A49" s="3"/>
      <c r="B49" s="3"/>
      <c r="C49" s="3"/>
      <c r="D49" s="3"/>
      <c r="E49" s="3"/>
      <c r="F49" s="3"/>
      <c r="N49" s="4"/>
      <c r="O49" s="4"/>
      <c r="P49" s="4"/>
    </row>
    <row r="50" spans="1:19" x14ac:dyDescent="0.3">
      <c r="A50" s="3"/>
      <c r="B50" s="3"/>
      <c r="C50" s="3"/>
      <c r="D50" s="3"/>
      <c r="E50" s="3"/>
      <c r="F50" s="3"/>
      <c r="N50" s="4"/>
      <c r="O50" s="4"/>
      <c r="P50" s="4"/>
    </row>
    <row r="51" spans="1:19" x14ac:dyDescent="0.3">
      <c r="A51" s="3"/>
      <c r="B51" s="3"/>
      <c r="C51" s="3"/>
      <c r="D51" s="3"/>
      <c r="E51" s="3"/>
      <c r="F51" s="3"/>
      <c r="N51" s="4"/>
      <c r="O51" s="4"/>
      <c r="P51" s="4"/>
    </row>
    <row r="52" spans="1:19" x14ac:dyDescent="0.3">
      <c r="A52" s="3"/>
      <c r="B52" s="3"/>
      <c r="C52" s="3"/>
      <c r="D52" s="3"/>
      <c r="E52" s="3"/>
      <c r="F52" s="3"/>
      <c r="N52" s="4"/>
      <c r="O52" s="4"/>
      <c r="P52" s="4"/>
    </row>
    <row r="53" spans="1:19" x14ac:dyDescent="0.3">
      <c r="A53" s="3"/>
      <c r="B53" s="3"/>
      <c r="C53" s="3"/>
      <c r="D53" s="3"/>
      <c r="E53" s="3"/>
      <c r="F53" s="3"/>
      <c r="N53" s="4"/>
      <c r="O53" s="4"/>
      <c r="P53" s="4"/>
    </row>
    <row r="54" spans="1:19" x14ac:dyDescent="0.3">
      <c r="A54" s="3"/>
      <c r="B54" s="3"/>
      <c r="C54" s="3"/>
      <c r="D54" s="3"/>
      <c r="E54" s="3"/>
      <c r="F54" s="3"/>
      <c r="N54" s="4"/>
      <c r="O54" s="4"/>
      <c r="P54" s="4"/>
    </row>
    <row r="55" spans="1:19" x14ac:dyDescent="0.3">
      <c r="A55" s="3"/>
      <c r="B55" s="3"/>
      <c r="C55" s="3"/>
      <c r="D55" s="3"/>
      <c r="E55" s="3"/>
      <c r="F55" s="3"/>
      <c r="N55" s="4"/>
      <c r="O55" s="4"/>
      <c r="P55" s="4"/>
    </row>
    <row r="56" spans="1:19" x14ac:dyDescent="0.3">
      <c r="A56" s="3"/>
      <c r="B56" s="3"/>
      <c r="C56" s="3"/>
      <c r="D56" s="3"/>
      <c r="E56" s="3"/>
      <c r="F56" s="3"/>
      <c r="N56" s="4"/>
      <c r="O56" s="4"/>
      <c r="P56" s="4"/>
    </row>
    <row r="57" spans="1:19" x14ac:dyDescent="0.3">
      <c r="A57" s="3"/>
      <c r="B57" s="3"/>
      <c r="C57" s="3"/>
      <c r="D57" s="3"/>
      <c r="E57" s="3"/>
      <c r="F57" s="3"/>
      <c r="N57" s="4"/>
      <c r="O57" s="4"/>
      <c r="P57" s="4"/>
    </row>
    <row r="58" spans="1:19" x14ac:dyDescent="0.3">
      <c r="N58" s="4"/>
      <c r="O58" s="4"/>
      <c r="P58" s="4"/>
    </row>
    <row r="59" spans="1:19" x14ac:dyDescent="0.3">
      <c r="N59" s="4"/>
      <c r="O59" s="4"/>
      <c r="P59" s="4"/>
    </row>
    <row r="60" spans="1:19" x14ac:dyDescent="0.3">
      <c r="N60" s="4"/>
      <c r="O60" s="4"/>
      <c r="P60" s="4"/>
    </row>
    <row r="61" spans="1:19" x14ac:dyDescent="0.3">
      <c r="N61" s="4"/>
      <c r="O61" s="4"/>
      <c r="P61" s="4"/>
    </row>
    <row r="62" spans="1:19" x14ac:dyDescent="0.3">
      <c r="N62" s="4"/>
      <c r="O62" s="4"/>
      <c r="P62" s="4"/>
    </row>
    <row r="63" spans="1:19" x14ac:dyDescent="0.3">
      <c r="N63" s="4"/>
      <c r="O63" s="4"/>
      <c r="P63" s="4"/>
      <c r="Q63" s="3"/>
      <c r="R63" s="3"/>
      <c r="S63" s="3"/>
    </row>
    <row r="64" spans="1:19" x14ac:dyDescent="0.3">
      <c r="N64" s="4"/>
      <c r="O64" s="4"/>
      <c r="P64" s="4"/>
      <c r="Q64" s="3"/>
      <c r="R64" s="3"/>
      <c r="S64" s="3"/>
    </row>
    <row r="65" spans="14:19" x14ac:dyDescent="0.3">
      <c r="N65" s="4"/>
      <c r="O65" s="4"/>
      <c r="P65" s="4"/>
      <c r="Q65" s="3"/>
      <c r="R65" s="3"/>
      <c r="S65" s="3"/>
    </row>
    <row r="66" spans="14:19" x14ac:dyDescent="0.3">
      <c r="N66" s="4"/>
      <c r="O66" s="4"/>
      <c r="P66" s="4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</sheetData>
  <mergeCells count="48">
    <mergeCell ref="O31:P31"/>
    <mergeCell ref="X31:Y31"/>
    <mergeCell ref="N1:Y1"/>
    <mergeCell ref="N2:Y2"/>
    <mergeCell ref="N3:Y3"/>
    <mergeCell ref="O4:P4"/>
    <mergeCell ref="X4:Y4"/>
    <mergeCell ref="N5:N7"/>
    <mergeCell ref="O29:P29"/>
    <mergeCell ref="X29:Y29"/>
    <mergeCell ref="O21:P21"/>
    <mergeCell ref="X21:Y21"/>
    <mergeCell ref="X15:Y15"/>
    <mergeCell ref="N16:N18"/>
    <mergeCell ref="O19:P19"/>
    <mergeCell ref="X19:Y19"/>
    <mergeCell ref="O30:P30"/>
    <mergeCell ref="X30:Y30"/>
    <mergeCell ref="O8:P8"/>
    <mergeCell ref="X8:Y8"/>
    <mergeCell ref="B4:C4"/>
    <mergeCell ref="K4:L4"/>
    <mergeCell ref="O25:P25"/>
    <mergeCell ref="X25:Y25"/>
    <mergeCell ref="B10:C10"/>
    <mergeCell ref="K10:L10"/>
    <mergeCell ref="B8:C8"/>
    <mergeCell ref="K8:L8"/>
    <mergeCell ref="B9:C9"/>
    <mergeCell ref="K9:L9"/>
    <mergeCell ref="O20:P20"/>
    <mergeCell ref="X20:Y20"/>
    <mergeCell ref="N26:N28"/>
    <mergeCell ref="O9:P9"/>
    <mergeCell ref="X9:Y9"/>
    <mergeCell ref="O10:P10"/>
    <mergeCell ref="X10:Y10"/>
    <mergeCell ref="N24:Y24"/>
    <mergeCell ref="A1:L1"/>
    <mergeCell ref="N22:Y22"/>
    <mergeCell ref="A2:L2"/>
    <mergeCell ref="N23:Y23"/>
    <mergeCell ref="A3:L3"/>
    <mergeCell ref="N12:Y12"/>
    <mergeCell ref="N13:Y13"/>
    <mergeCell ref="N14:Y14"/>
    <mergeCell ref="O15:P15"/>
    <mergeCell ref="A5:A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B404-B6FF-4A65-9067-A83B862CBA67}">
  <dimension ref="A1:Y78"/>
  <sheetViews>
    <sheetView workbookViewId="0">
      <selection activeCell="I12" sqref="I12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22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34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34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44749</v>
      </c>
      <c r="B5" s="135">
        <f>[20]Sheet0!O56</f>
        <v>87.623655986710943</v>
      </c>
      <c r="C5" s="136">
        <f>[20]Sheet0!P56</f>
        <v>86.154690704922928</v>
      </c>
      <c r="D5" s="136">
        <f>[20]Sheet0!Q56</f>
        <v>66.998107055965832</v>
      </c>
      <c r="E5" s="136">
        <f>[20]Sheet0!R56</f>
        <v>101.9836055438915</v>
      </c>
      <c r="F5" s="136">
        <f>[20]Sheet0!S56</f>
        <v>90.501649843440461</v>
      </c>
      <c r="G5" s="136">
        <f>[20]Sheet0!T56</f>
        <v>89.932052337055254</v>
      </c>
      <c r="H5" s="136"/>
      <c r="I5" s="136">
        <f>[20]Sheet0!V56</f>
        <v>54.496847625322189</v>
      </c>
      <c r="J5" s="136">
        <f>[20]Sheet0!W56</f>
        <v>34.890580088663697</v>
      </c>
      <c r="K5" s="136">
        <f>[20]Sheet0!X56</f>
        <v>6.2905968265969952</v>
      </c>
      <c r="L5" s="137">
        <f>[20]Sheet0!Y56</f>
        <v>-0.30478621764874242</v>
      </c>
      <c r="N5" s="206"/>
      <c r="O5" s="135">
        <f>[21]Sheet0!O62</f>
        <v>106.43219812651466</v>
      </c>
      <c r="P5" s="136">
        <f>[21]Sheet0!P62</f>
        <v>98.963683598653787</v>
      </c>
      <c r="Q5" s="136">
        <f>[21]Sheet0!Q62</f>
        <v>60.934147448634448</v>
      </c>
      <c r="R5" s="136">
        <f>[21]Sheet0!R62</f>
        <v>67.768547869881075</v>
      </c>
      <c r="S5" s="136">
        <f>[21]Sheet0!S62</f>
        <v>59.155092407659922</v>
      </c>
      <c r="T5" s="136">
        <f>[21]Sheet0!T62</f>
        <v>77.650239419590122</v>
      </c>
      <c r="U5" s="136">
        <f>[21]Sheet0!U62</f>
        <v>64.932620236030729</v>
      </c>
      <c r="V5" s="136">
        <f>[21]Sheet0!V62</f>
        <v>54.416814579707427</v>
      </c>
      <c r="W5" s="136">
        <f>[21]Sheet0!W62</f>
        <v>46.736926058222004</v>
      </c>
      <c r="X5" s="136">
        <f>[21]Sheet0!X62</f>
        <v>-13.557231992665217</v>
      </c>
      <c r="Y5" s="137">
        <f>[21]Sheet0!Y62</f>
        <v>-7.4978712978773157</v>
      </c>
    </row>
    <row r="6" spans="1:25" x14ac:dyDescent="0.3">
      <c r="A6" s="207"/>
      <c r="B6" s="135">
        <f>[20]Sheet0!O57</f>
        <v>133.25172824596456</v>
      </c>
      <c r="C6" s="136">
        <f>[20]Sheet0!P57</f>
        <v>107.58969564996929</v>
      </c>
      <c r="D6" s="136">
        <f>[20]Sheet0!Q57</f>
        <v>55.995792428586455</v>
      </c>
      <c r="E6" s="136">
        <f>[20]Sheet0!R57</f>
        <v>103.99221114669447</v>
      </c>
      <c r="F6" s="136">
        <f>[20]Sheet0!S57</f>
        <v>145.27329746410334</v>
      </c>
      <c r="G6" s="136">
        <f>[20]Sheet0!T57</f>
        <v>112.17646862419085</v>
      </c>
      <c r="H6" s="136">
        <f>[20]Sheet0!U57</f>
        <v>60.072953742702516</v>
      </c>
      <c r="I6" s="136">
        <f>[20]Sheet0!V57</f>
        <v>40.106923013886579</v>
      </c>
      <c r="J6" s="136">
        <f>[20]Sheet0!W57</f>
        <v>34.560805352424907</v>
      </c>
      <c r="K6" s="136">
        <f>[20]Sheet0!X57</f>
        <v>-2.9129621474813843</v>
      </c>
      <c r="L6" s="137">
        <f>[20]Sheet0!Y57</f>
        <v>-1.2041562266621431</v>
      </c>
      <c r="N6" s="207"/>
      <c r="O6" s="135">
        <f>[21]Sheet0!O63</f>
        <v>115.64453038469443</v>
      </c>
      <c r="P6" s="136">
        <f>[21]Sheet0!P63</f>
        <v>87.672846090131145</v>
      </c>
      <c r="Q6" s="136">
        <f>[21]Sheet0!Q63</f>
        <v>41.346916780703999</v>
      </c>
      <c r="R6" s="136">
        <f>[21]Sheet0!R63</f>
        <v>49.572851067319235</v>
      </c>
      <c r="S6" s="136">
        <f>[21]Sheet0!S63</f>
        <v>70.023187178439741</v>
      </c>
      <c r="T6" s="136">
        <f>[21]Sheet0!T63</f>
        <v>38.951359726560227</v>
      </c>
      <c r="U6" s="136">
        <f>[21]Sheet0!U63</f>
        <v>63.629157336899695</v>
      </c>
      <c r="V6" s="136">
        <f>[21]Sheet0!V63</f>
        <v>53.201425271567089</v>
      </c>
      <c r="W6" s="136">
        <f>[21]Sheet0!W63</f>
        <v>46.666472434935692</v>
      </c>
      <c r="X6" s="136">
        <f>[21]Sheet0!X63</f>
        <v>36.59102029742369</v>
      </c>
      <c r="Y6" s="137">
        <f>[21]Sheet0!Y63</f>
        <v>-5.665971446120091</v>
      </c>
    </row>
    <row r="7" spans="1:25" x14ac:dyDescent="0.3">
      <c r="A7" s="207"/>
      <c r="B7" s="135">
        <f>[20]Sheet0!O58</f>
        <v>90.651538516379333</v>
      </c>
      <c r="C7" s="136">
        <f>[20]Sheet0!P58</f>
        <v>94.728690896052996</v>
      </c>
      <c r="D7" s="136">
        <f>[20]Sheet0!Q58</f>
        <v>76.291597893641182</v>
      </c>
      <c r="E7" s="136">
        <f>[20]Sheet0!R58</f>
        <v>72.334359132651329</v>
      </c>
      <c r="F7" s="136">
        <f>[20]Sheet0!S58</f>
        <v>98.74587529833174</v>
      </c>
      <c r="G7" s="136">
        <f>[20]Sheet0!T58</f>
        <v>101.29409441882248</v>
      </c>
      <c r="H7" s="136"/>
      <c r="I7" s="136">
        <f>[20]Sheet0!V58</f>
        <v>38.607978210622313</v>
      </c>
      <c r="J7" s="136">
        <f>[20]Sheet0!W58</f>
        <v>45.05346364748678</v>
      </c>
      <c r="K7" s="136">
        <f>[20]Sheet0!X58</f>
        <v>-5.3112814269802522</v>
      </c>
      <c r="L7" s="137">
        <f>[20]Sheet0!Y58</f>
        <v>3.4425891921755269</v>
      </c>
      <c r="N7" s="207"/>
      <c r="O7" s="135">
        <f>[21]Sheet0!O64</f>
        <v>108.12318482600475</v>
      </c>
      <c r="P7" s="136">
        <f>[21]Sheet0!P64</f>
        <v>83.163556974001324</v>
      </c>
      <c r="Q7" s="136">
        <f>[21]Sheet0!Q64</f>
        <v>51.03484118072727</v>
      </c>
      <c r="R7" s="136">
        <f>[21]Sheet0!R64</f>
        <v>70.445940415195068</v>
      </c>
      <c r="S7" s="136">
        <f>[21]Sheet0!S64</f>
        <v>66.359388787301853</v>
      </c>
      <c r="T7" s="136">
        <f>[21]Sheet0!T64</f>
        <v>66.605992217322665</v>
      </c>
      <c r="U7" s="136">
        <f>[21]Sheet0!U64</f>
        <v>55.332761552738781</v>
      </c>
      <c r="V7" s="136">
        <f>[21]Sheet0!V64</f>
        <v>52.849130907604319</v>
      </c>
      <c r="W7" s="136">
        <f>[21]Sheet0!W64</f>
        <v>39.849689356640319</v>
      </c>
      <c r="X7" s="136">
        <f>[21]Sheet0!X64</f>
        <v>-3.781228095956731</v>
      </c>
      <c r="Y7" s="137">
        <f>[21]Sheet0!Y64</f>
        <v>-6.088717464804331</v>
      </c>
    </row>
    <row r="8" spans="1:25" x14ac:dyDescent="0.3">
      <c r="A8" s="11" t="s">
        <v>1</v>
      </c>
      <c r="B8" s="186">
        <f>AVERAGE(B5:C7)</f>
        <v>100</v>
      </c>
      <c r="C8" s="187"/>
      <c r="D8" s="132">
        <f>AVERAGE(D5:D7)</f>
        <v>66.428499126064494</v>
      </c>
      <c r="E8" s="132">
        <f t="shared" ref="E8:G8" si="0">AVERAGE(E5:E7)</f>
        <v>92.770058607745781</v>
      </c>
      <c r="F8" s="132">
        <f t="shared" si="0"/>
        <v>111.50694086862518</v>
      </c>
      <c r="G8" s="132">
        <f t="shared" si="0"/>
        <v>101.13420512668954</v>
      </c>
      <c r="H8" s="132">
        <f>AVERAGE(H5:H7)</f>
        <v>60.072953742702516</v>
      </c>
      <c r="I8" s="132">
        <f>AVERAGE(I5:I7)</f>
        <v>44.403916283277027</v>
      </c>
      <c r="J8" s="132">
        <f>AVERAGE(J5:J7)</f>
        <v>38.168283029525128</v>
      </c>
      <c r="K8" s="187">
        <v>0</v>
      </c>
      <c r="L8" s="188"/>
      <c r="N8" s="11" t="s">
        <v>1</v>
      </c>
      <c r="O8" s="189">
        <f>AVERAGE(O5:P7)</f>
        <v>100.00000000000004</v>
      </c>
      <c r="P8" s="190"/>
      <c r="Q8" s="133">
        <f>AVERAGE(Q5:Q7)</f>
        <v>51.105301803355246</v>
      </c>
      <c r="R8" s="133">
        <f t="shared" ref="R8:U8" si="1">AVERAGE(R5:R7)</f>
        <v>62.595779784131793</v>
      </c>
      <c r="S8" s="133">
        <f t="shared" si="1"/>
        <v>65.179222791133839</v>
      </c>
      <c r="T8" s="133">
        <f>AVERAGE(T5:T7)</f>
        <v>61.069197121157664</v>
      </c>
      <c r="U8" s="133">
        <f t="shared" si="1"/>
        <v>61.298179708556404</v>
      </c>
      <c r="V8" s="132">
        <f>AVERAGE(V5:V7)</f>
        <v>53.489123586292948</v>
      </c>
      <c r="W8" s="132">
        <f>AVERAGE(W5:W7)</f>
        <v>44.417695949932671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18.018478425185485</v>
      </c>
      <c r="C9" s="209"/>
      <c r="D9" s="139">
        <f t="shared" ref="D9:J9" si="2">STDEV(D5:D7)</f>
        <v>10.159885322393711</v>
      </c>
      <c r="E9" s="139">
        <f t="shared" si="2"/>
        <v>17.726307677973491</v>
      </c>
      <c r="F9" s="139">
        <f t="shared" si="2"/>
        <v>29.531626125858907</v>
      </c>
      <c r="G9" s="139">
        <f t="shared" si="2"/>
        <v>11.12307005408803</v>
      </c>
      <c r="H9" s="174">
        <f>AVERAGE(H6:H8)</f>
        <v>60.072953742702516</v>
      </c>
      <c r="I9" s="139">
        <f t="shared" si="2"/>
        <v>8.7728077710181456</v>
      </c>
      <c r="J9" s="139">
        <f t="shared" si="2"/>
        <v>5.9650206999332003</v>
      </c>
      <c r="K9" s="209">
        <v>0</v>
      </c>
      <c r="L9" s="210"/>
      <c r="N9" s="1" t="s">
        <v>2</v>
      </c>
      <c r="O9" s="208">
        <f>STDEV(O5:P7)</f>
        <v>12.558735003038812</v>
      </c>
      <c r="P9" s="209"/>
      <c r="Q9" s="139">
        <f t="shared" ref="Q9:W9" si="3">STDEV(Q5:Q7)</f>
        <v>9.7938054317095489</v>
      </c>
      <c r="R9" s="139">
        <f t="shared" si="3"/>
        <v>11.357359375436381</v>
      </c>
      <c r="S9" s="139">
        <f t="shared" si="3"/>
        <v>5.5293277005931154</v>
      </c>
      <c r="T9" s="139">
        <f t="shared" si="3"/>
        <v>19.934715882765655</v>
      </c>
      <c r="U9" s="139">
        <f t="shared" si="3"/>
        <v>5.2071502967238859</v>
      </c>
      <c r="V9" s="139">
        <f t="shared" si="3"/>
        <v>0.82248754651164446</v>
      </c>
      <c r="W9" s="139">
        <f t="shared" si="3"/>
        <v>3.9561665922367761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7.3560130138419737</v>
      </c>
      <c r="C10" s="204"/>
      <c r="D10" s="138">
        <f>D9/SQRT(3)</f>
        <v>5.8658125258197371</v>
      </c>
      <c r="E10" s="138">
        <f t="shared" ref="E10:J10" si="4">E9/SQRT(3)</f>
        <v>10.234288509616126</v>
      </c>
      <c r="F10" s="138">
        <f t="shared" si="4"/>
        <v>17.050092293372025</v>
      </c>
      <c r="G10" s="138">
        <f t="shared" si="4"/>
        <v>6.4219074899427895</v>
      </c>
      <c r="H10" s="138">
        <f t="shared" si="4"/>
        <v>34.683136014365239</v>
      </c>
      <c r="I10" s="138">
        <f t="shared" si="4"/>
        <v>5.0649829281461676</v>
      </c>
      <c r="J10" s="138">
        <f t="shared" si="4"/>
        <v>3.4439063068281235</v>
      </c>
      <c r="K10" s="204">
        <f>K9/SQRT(6)</f>
        <v>0</v>
      </c>
      <c r="L10" s="205"/>
      <c r="N10" s="6" t="s">
        <v>3</v>
      </c>
      <c r="O10" s="203">
        <f>O9/SQRT(6)</f>
        <v>5.1270820953792731</v>
      </c>
      <c r="P10" s="204"/>
      <c r="Q10" s="138">
        <f t="shared" ref="Q10:W10" si="5">Q9/SQRT(3)</f>
        <v>5.6544562023883271</v>
      </c>
      <c r="R10" s="138">
        <f t="shared" si="5"/>
        <v>6.557174492691515</v>
      </c>
      <c r="S10" s="138">
        <f t="shared" si="5"/>
        <v>3.1923588363750897</v>
      </c>
      <c r="T10" s="138">
        <f t="shared" si="5"/>
        <v>11.50931358113346</v>
      </c>
      <c r="U10" s="138">
        <f t="shared" si="5"/>
        <v>3.0063496255243751</v>
      </c>
      <c r="V10" s="138">
        <f t="shared" si="5"/>
        <v>0.4748634063836128</v>
      </c>
      <c r="W10" s="138">
        <f t="shared" si="5"/>
        <v>2.2840938469869072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2"/>
      <c r="B13" s="2"/>
      <c r="C13" s="2"/>
      <c r="D13" s="2"/>
      <c r="E13" s="2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2"/>
      <c r="B14" s="2"/>
      <c r="C14" s="2"/>
      <c r="D14" s="2"/>
      <c r="E14" s="2"/>
      <c r="N14" s="185" t="s">
        <v>23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2"/>
      <c r="B15" s="2"/>
      <c r="C15" s="2"/>
      <c r="D15" s="2"/>
      <c r="E15" s="2"/>
      <c r="N15" s="134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2"/>
      <c r="B16" s="2"/>
      <c r="C16" s="2"/>
      <c r="D16" s="2"/>
      <c r="E16" s="2"/>
      <c r="N16" s="182"/>
      <c r="O16" s="135">
        <f>[21]Sheet0!O56</f>
        <v>106.43219812651466</v>
      </c>
      <c r="P16" s="136">
        <f>[21]Sheet0!P56</f>
        <v>98.963683598653787</v>
      </c>
      <c r="Q16" s="136">
        <f>[21]Sheet0!Q56</f>
        <v>43.302113754153666</v>
      </c>
      <c r="R16" s="136">
        <f>[21]Sheet0!R56</f>
        <v>57.693094419992519</v>
      </c>
      <c r="S16" s="136">
        <f>[21]Sheet0!S56</f>
        <v>50.893928684648401</v>
      </c>
      <c r="T16" s="136">
        <f>[21]Sheet0!T56</f>
        <v>51.598512163067703</v>
      </c>
      <c r="U16" s="136">
        <f>[21]Sheet0!U56</f>
        <v>70.4635551333932</v>
      </c>
      <c r="V16" s="136">
        <f>[21]Sheet0!V56</f>
        <v>59.630684549503414</v>
      </c>
      <c r="W16" s="136">
        <f>[21]Sheet0!W56</f>
        <v>40.378125653078229</v>
      </c>
      <c r="X16" s="136">
        <f>[21]Sheet0!X56</f>
        <v>-13.557231992665217</v>
      </c>
      <c r="Y16" s="137">
        <f>[21]Sheet0!Y56</f>
        <v>-7.4978712978773157</v>
      </c>
    </row>
    <row r="17" spans="1:25" x14ac:dyDescent="0.3">
      <c r="A17" s="2"/>
      <c r="B17" s="2"/>
      <c r="C17" s="2"/>
      <c r="D17" s="2"/>
      <c r="E17" s="2"/>
      <c r="N17" s="211"/>
      <c r="O17" s="135">
        <f>[21]Sheet0!O57</f>
        <v>115.64453038469443</v>
      </c>
      <c r="P17" s="136">
        <f>[21]Sheet0!P57</f>
        <v>87.672846090131145</v>
      </c>
      <c r="Q17" s="136">
        <f>[21]Sheet0!Q57</f>
        <v>54.610573855133829</v>
      </c>
      <c r="R17" s="136">
        <f>[21]Sheet0!R57</f>
        <v>57.992539379854634</v>
      </c>
      <c r="S17" s="136">
        <f>[21]Sheet0!S57</f>
        <v>47.881869617335397</v>
      </c>
      <c r="T17" s="136">
        <f>[21]Sheet0!T57</f>
        <v>62.572289993530113</v>
      </c>
      <c r="U17" s="136">
        <f>[21]Sheet0!U57</f>
        <v>69.142472266557789</v>
      </c>
      <c r="V17" s="136">
        <f>[21]Sheet0!V57</f>
        <v>68.948707741625142</v>
      </c>
      <c r="W17" s="136">
        <f>[21]Sheet0!W57</f>
        <v>45.169245010872011</v>
      </c>
      <c r="X17" s="136">
        <f>[21]Sheet0!X57</f>
        <v>36.59102029742369</v>
      </c>
      <c r="Y17" s="137">
        <f>[21]Sheet0!Y57</f>
        <v>-5.665971446120091</v>
      </c>
    </row>
    <row r="18" spans="1:25" x14ac:dyDescent="0.3">
      <c r="A18" s="2"/>
      <c r="B18" s="2"/>
      <c r="C18" s="2"/>
      <c r="D18" s="2"/>
      <c r="E18" s="2"/>
      <c r="N18" s="211"/>
      <c r="O18" s="135">
        <f>[21]Sheet0!O58</f>
        <v>108.12318482600475</v>
      </c>
      <c r="P18" s="136">
        <f>[21]Sheet0!P58</f>
        <v>83.163556974001324</v>
      </c>
      <c r="Q18" s="136">
        <f>[21]Sheet0!Q58</f>
        <v>49.85467868423008</v>
      </c>
      <c r="R18" s="136">
        <f>[21]Sheet0!R58</f>
        <v>56.213489588386338</v>
      </c>
      <c r="S18" s="136">
        <f>[21]Sheet0!S58</f>
        <v>60.01819785084998</v>
      </c>
      <c r="T18" s="136">
        <f>[21]Sheet0!T58</f>
        <v>70.058421864342264</v>
      </c>
      <c r="U18" s="136">
        <f>[21]Sheet0!U58</f>
        <v>80.415697681635422</v>
      </c>
      <c r="V18" s="136">
        <f>[21]Sheet0!V58</f>
        <v>71.78463275072238</v>
      </c>
      <c r="W18" s="136">
        <f>[21]Sheet0!W58</f>
        <v>50.805862967917072</v>
      </c>
      <c r="X18" s="136">
        <f>[21]Sheet0!X58</f>
        <v>-3.781228095956731</v>
      </c>
      <c r="Y18" s="137">
        <f>[21]Sheet0!Y58</f>
        <v>-6.088717464804331</v>
      </c>
    </row>
    <row r="19" spans="1:25" x14ac:dyDescent="0.3">
      <c r="A19" s="2"/>
      <c r="B19" s="2"/>
      <c r="C19" s="2"/>
      <c r="D19" s="2"/>
      <c r="E19" s="2"/>
      <c r="N19" s="11" t="s">
        <v>1</v>
      </c>
      <c r="O19" s="189">
        <f>AVERAGE(O16:P18)</f>
        <v>100.00000000000004</v>
      </c>
      <c r="P19" s="190"/>
      <c r="Q19" s="133">
        <f>AVERAGE(Q16:Q18)</f>
        <v>49.255788764505859</v>
      </c>
      <c r="R19" s="133">
        <f t="shared" ref="R19:U19" si="6">AVERAGE(R16:R18)</f>
        <v>57.299707796077826</v>
      </c>
      <c r="S19" s="133">
        <f t="shared" si="6"/>
        <v>52.931332050944597</v>
      </c>
      <c r="T19" s="133">
        <f>AVERAGE(T16:T18)</f>
        <v>61.40974134031336</v>
      </c>
      <c r="U19" s="133">
        <f t="shared" si="6"/>
        <v>73.34057502719547</v>
      </c>
      <c r="V19" s="132">
        <f>AVERAGE(V16:V18)</f>
        <v>66.78800834728365</v>
      </c>
      <c r="W19" s="132">
        <f>AVERAGE(W16:W18)</f>
        <v>45.451077877289102</v>
      </c>
      <c r="X19" s="190">
        <f>AVERAGE(X16:Y18)</f>
        <v>0</v>
      </c>
      <c r="Y19" s="191"/>
    </row>
    <row r="20" spans="1:25" x14ac:dyDescent="0.3">
      <c r="A20" s="2"/>
      <c r="B20" s="2"/>
      <c r="C20" s="2"/>
      <c r="D20" s="2"/>
      <c r="E20" s="2"/>
      <c r="N20" s="1" t="s">
        <v>2</v>
      </c>
      <c r="O20" s="208">
        <f>STDEV(O16:P18)</f>
        <v>12.558735003038812</v>
      </c>
      <c r="P20" s="209"/>
      <c r="Q20" s="139">
        <f t="shared" ref="Q20:W20" si="7">STDEV(Q16:Q18)</f>
        <v>5.6779678861213663</v>
      </c>
      <c r="R20" s="139">
        <f t="shared" si="7"/>
        <v>0.95253310548090375</v>
      </c>
      <c r="S20" s="139">
        <f t="shared" si="7"/>
        <v>6.3194837689202972</v>
      </c>
      <c r="T20" s="139">
        <f t="shared" si="7"/>
        <v>9.2847027993967011</v>
      </c>
      <c r="U20" s="139">
        <f t="shared" si="7"/>
        <v>6.1627376560087797</v>
      </c>
      <c r="V20" s="139">
        <f t="shared" si="7"/>
        <v>6.3585439075317565</v>
      </c>
      <c r="W20" s="139">
        <f t="shared" si="7"/>
        <v>5.2195784025403107</v>
      </c>
      <c r="X20" s="209">
        <v>0</v>
      </c>
      <c r="Y20" s="210"/>
    </row>
    <row r="21" spans="1:25" ht="15" thickBot="1" x14ac:dyDescent="0.35">
      <c r="A21" s="2"/>
      <c r="B21" s="2"/>
      <c r="C21" s="2"/>
      <c r="D21" s="2"/>
      <c r="E21" s="2"/>
      <c r="N21" s="6" t="s">
        <v>3</v>
      </c>
      <c r="O21" s="203">
        <f>O20/SQRT(6)</f>
        <v>5.1270820953792731</v>
      </c>
      <c r="P21" s="204"/>
      <c r="Q21" s="138">
        <f t="shared" ref="Q21:W21" si="8">Q20/SQRT(3)</f>
        <v>3.2781762875022213</v>
      </c>
      <c r="R21" s="138">
        <f t="shared" si="8"/>
        <v>0.54994524486143004</v>
      </c>
      <c r="S21" s="138">
        <f t="shared" si="8"/>
        <v>3.6485556551256044</v>
      </c>
      <c r="T21" s="138">
        <f t="shared" si="8"/>
        <v>5.3605256605773572</v>
      </c>
      <c r="U21" s="138">
        <f t="shared" si="8"/>
        <v>3.5580582446417126</v>
      </c>
      <c r="V21" s="138">
        <f t="shared" si="8"/>
        <v>3.6711070366675145</v>
      </c>
      <c r="W21" s="138">
        <f t="shared" si="8"/>
        <v>3.0135249957630053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183" t="s">
        <v>6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1:25" x14ac:dyDescent="0.3">
      <c r="A23" s="2"/>
      <c r="B23" s="2"/>
      <c r="C23" s="2"/>
      <c r="D23" s="2"/>
      <c r="E23" s="2"/>
      <c r="N23" s="184" t="s">
        <v>5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thickBot="1" x14ac:dyDescent="0.35">
      <c r="A24" s="2"/>
      <c r="B24" s="2"/>
      <c r="C24" s="2"/>
      <c r="D24" s="2"/>
      <c r="E24" s="2"/>
      <c r="N24" s="185" t="s">
        <v>30</v>
      </c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x14ac:dyDescent="0.3">
      <c r="A25" s="2"/>
      <c r="B25" s="2"/>
      <c r="C25" s="2"/>
      <c r="D25" s="2"/>
      <c r="E25" s="2"/>
      <c r="N25" s="134"/>
      <c r="O25" s="179" t="s">
        <v>0</v>
      </c>
      <c r="P25" s="180"/>
      <c r="Q25" s="10" t="s">
        <v>7</v>
      </c>
      <c r="R25" s="10" t="s">
        <v>8</v>
      </c>
      <c r="S25" s="10" t="s">
        <v>9</v>
      </c>
      <c r="T25" s="10" t="s">
        <v>10</v>
      </c>
      <c r="U25" s="10" t="s">
        <v>11</v>
      </c>
      <c r="V25" s="10" t="s">
        <v>12</v>
      </c>
      <c r="W25" s="10" t="s">
        <v>15</v>
      </c>
      <c r="X25" s="180" t="s">
        <v>4</v>
      </c>
      <c r="Y25" s="181"/>
    </row>
    <row r="26" spans="1:25" x14ac:dyDescent="0.3">
      <c r="A26" s="4"/>
      <c r="B26" s="4"/>
      <c r="C26" s="4"/>
      <c r="N26" s="206"/>
      <c r="O26" s="7">
        <f>[20]Sheet0!O62</f>
        <v>87.623655986710943</v>
      </c>
      <c r="P26" s="140">
        <f>[20]Sheet0!P62</f>
        <v>86.154690704922928</v>
      </c>
      <c r="Q26" s="140">
        <f>[20]Sheet0!Q62</f>
        <v>67.357843444796075</v>
      </c>
      <c r="R26" s="140">
        <f>[20]Sheet0!R62</f>
        <v>94.75866148308684</v>
      </c>
      <c r="S26" s="140">
        <f>[20]Sheet0!S62</f>
        <v>98.356150453582842</v>
      </c>
      <c r="T26" s="140">
        <f>[20]Sheet0!T62</f>
        <v>114.78464232041289</v>
      </c>
      <c r="U26" s="140">
        <f>[20]Sheet0!U62</f>
        <v>52.218448665338933</v>
      </c>
      <c r="V26" s="140">
        <f>[20]Sheet0!V62</f>
        <v>78.030378868715474</v>
      </c>
      <c r="W26" s="140">
        <f>[20]Sheet0!W62</f>
        <v>76.771256835597626</v>
      </c>
      <c r="X26" s="140">
        <f>[20]Sheet0!X62</f>
        <v>6.2905968265969952</v>
      </c>
      <c r="Y26" s="9">
        <f>[20]Sheet0!Y62</f>
        <v>-0.30478621764874242</v>
      </c>
    </row>
    <row r="27" spans="1:25" x14ac:dyDescent="0.3">
      <c r="A27" s="4"/>
      <c r="B27" s="4"/>
      <c r="C27" s="4"/>
      <c r="N27" s="207"/>
      <c r="O27" s="7">
        <f>[20]Sheet0!O63</f>
        <v>133.25172824596456</v>
      </c>
      <c r="P27" s="140">
        <f>[20]Sheet0!P63</f>
        <v>107.58969564996929</v>
      </c>
      <c r="Q27" s="140">
        <f>[20]Sheet0!Q63</f>
        <v>91.490956183272033</v>
      </c>
      <c r="R27" s="140">
        <f>[20]Sheet0!R63</f>
        <v>122.57918835482396</v>
      </c>
      <c r="S27" s="140">
        <f>[20]Sheet0!S63</f>
        <v>126.32657046548003</v>
      </c>
      <c r="T27" s="140">
        <f>[20]Sheet0!T63</f>
        <v>127.10601568775661</v>
      </c>
      <c r="U27" s="140">
        <f>[20]Sheet0!U63</f>
        <v>36.149697654560335</v>
      </c>
      <c r="V27" s="140">
        <f>[20]Sheet0!V63</f>
        <v>47.871489526821399</v>
      </c>
      <c r="W27" s="140">
        <f>[20]Sheet0!W63</f>
        <v>62.471266321369583</v>
      </c>
      <c r="X27" s="140">
        <f>[20]Sheet0!X63</f>
        <v>-2.9129621474813843</v>
      </c>
      <c r="Y27" s="9">
        <f>[20]Sheet0!Y63</f>
        <v>-1.2041562266621431</v>
      </c>
    </row>
    <row r="28" spans="1:25" x14ac:dyDescent="0.3">
      <c r="A28" s="4"/>
      <c r="B28" s="4"/>
      <c r="C28" s="4"/>
      <c r="N28" s="207"/>
      <c r="O28" s="7">
        <f>[20]Sheet0!O64</f>
        <v>90.651538516379333</v>
      </c>
      <c r="P28" s="140">
        <f>[20]Sheet0!P64</f>
        <v>94.728690896052996</v>
      </c>
      <c r="Q28" s="140">
        <f>[20]Sheet0!Q64</f>
        <v>80.338752882953784</v>
      </c>
      <c r="R28" s="140">
        <f>[20]Sheet0!R64</f>
        <v>99.255509294543245</v>
      </c>
      <c r="S28" s="140">
        <f>[20]Sheet0!S64</f>
        <v>99.105629556046779</v>
      </c>
      <c r="T28" s="140">
        <f>[20]Sheet0!T64</f>
        <v>77.430797373632799</v>
      </c>
      <c r="U28" s="140">
        <f>[20]Sheet0!U64</f>
        <v>46.162688073223357</v>
      </c>
      <c r="V28" s="140">
        <f>[20]Sheet0!V64</f>
        <v>78.150292487399284</v>
      </c>
      <c r="W28" s="140">
        <f>[20]Sheet0!W64</f>
        <v>60.612571727611474</v>
      </c>
      <c r="X28" s="140">
        <f>[20]Sheet0!X64</f>
        <v>-5.3112814269802522</v>
      </c>
      <c r="Y28" s="9">
        <f>[20]Sheet0!Y64</f>
        <v>3.4425891921755269</v>
      </c>
    </row>
    <row r="29" spans="1:25" x14ac:dyDescent="0.3">
      <c r="A29" s="4"/>
      <c r="B29" s="4"/>
      <c r="C29" s="4"/>
      <c r="N29" s="11" t="s">
        <v>1</v>
      </c>
      <c r="O29" s="189">
        <f>AVERAGE(O26:P28)</f>
        <v>100</v>
      </c>
      <c r="P29" s="190"/>
      <c r="Q29" s="133">
        <f>AVERAGE(Q26:Q28)</f>
        <v>79.729184170340616</v>
      </c>
      <c r="R29" s="133">
        <f t="shared" ref="R29:U29" si="9">AVERAGE(R26:R28)</f>
        <v>105.53111971081802</v>
      </c>
      <c r="S29" s="133">
        <f t="shared" si="9"/>
        <v>107.92945015836989</v>
      </c>
      <c r="T29" s="133">
        <f t="shared" si="9"/>
        <v>106.44048512726744</v>
      </c>
      <c r="U29" s="133">
        <f t="shared" si="9"/>
        <v>44.843611464374213</v>
      </c>
      <c r="V29" s="132">
        <f>AVERAGE(V26:V28)</f>
        <v>68.017386960978726</v>
      </c>
      <c r="W29" s="132">
        <f>AVERAGE(W26:W28)</f>
        <v>66.618364961526225</v>
      </c>
      <c r="X29" s="190">
        <f>AVERAGE(X26:Y28)</f>
        <v>0</v>
      </c>
      <c r="Y29" s="191"/>
    </row>
    <row r="30" spans="1:25" x14ac:dyDescent="0.3">
      <c r="A30" s="4"/>
      <c r="B30" s="4"/>
      <c r="C30" s="4"/>
      <c r="N30" s="1" t="s">
        <v>2</v>
      </c>
      <c r="O30" s="208">
        <f>STDEV(O26:P28)</f>
        <v>18.018478425185485</v>
      </c>
      <c r="P30" s="209"/>
      <c r="Q30" s="139">
        <f t="shared" ref="Q30:W30" si="10">STDEV(Q26:Q28)</f>
        <v>12.078098489561546</v>
      </c>
      <c r="R30" s="139">
        <f t="shared" si="10"/>
        <v>14.934285835884685</v>
      </c>
      <c r="S30" s="139">
        <f t="shared" si="10"/>
        <v>15.936779989288011</v>
      </c>
      <c r="T30" s="139">
        <f t="shared" si="10"/>
        <v>25.867461183635786</v>
      </c>
      <c r="U30" s="139">
        <f t="shared" si="10"/>
        <v>8.1151809645015902</v>
      </c>
      <c r="V30" s="139">
        <f t="shared" si="10"/>
        <v>17.446961981665368</v>
      </c>
      <c r="W30" s="139">
        <f t="shared" si="10"/>
        <v>8.8416399187682124</v>
      </c>
      <c r="X30" s="209">
        <v>0</v>
      </c>
      <c r="Y30" s="210"/>
    </row>
    <row r="31" spans="1:25" ht="15" thickBot="1" x14ac:dyDescent="0.35">
      <c r="A31" s="4"/>
      <c r="B31" s="4"/>
      <c r="C31" s="4"/>
      <c r="N31" s="6" t="s">
        <v>3</v>
      </c>
      <c r="O31" s="203">
        <f>O30/SQRT(6)</f>
        <v>7.3560130138419737</v>
      </c>
      <c r="P31" s="204"/>
      <c r="Q31" s="138">
        <f t="shared" ref="Q31:W31" si="11">Q30/SQRT(3)</f>
        <v>6.9732934142471708</v>
      </c>
      <c r="R31" s="138">
        <f t="shared" si="11"/>
        <v>8.622313947502839</v>
      </c>
      <c r="S31" s="138">
        <f t="shared" si="11"/>
        <v>9.2011042168312756</v>
      </c>
      <c r="T31" s="138">
        <f t="shared" si="11"/>
        <v>14.934585677624318</v>
      </c>
      <c r="U31" s="138">
        <f t="shared" si="11"/>
        <v>4.6853019143775203</v>
      </c>
      <c r="V31" s="138">
        <f t="shared" si="11"/>
        <v>10.073008196655667</v>
      </c>
      <c r="W31" s="138">
        <f t="shared" si="11"/>
        <v>5.1047231871785685</v>
      </c>
      <c r="X31" s="204">
        <f>X30/SQRT(6)</f>
        <v>0</v>
      </c>
      <c r="Y31" s="205"/>
    </row>
    <row r="32" spans="1:25" x14ac:dyDescent="0.3">
      <c r="A32" s="4"/>
      <c r="B32" s="4"/>
      <c r="C32" s="4"/>
      <c r="N32" s="2"/>
      <c r="O32" s="2"/>
      <c r="P32" s="2"/>
      <c r="Q32" s="2"/>
      <c r="R32" s="2"/>
    </row>
    <row r="33" spans="1:18" x14ac:dyDescent="0.3">
      <c r="A33" s="4"/>
      <c r="B33" s="4"/>
      <c r="C33" s="4"/>
      <c r="N33" s="2"/>
      <c r="O33" s="2"/>
      <c r="P33" s="2"/>
      <c r="Q33" s="2"/>
      <c r="R33" s="2"/>
    </row>
    <row r="34" spans="1:18" x14ac:dyDescent="0.3">
      <c r="A34" s="4"/>
      <c r="B34" s="4"/>
      <c r="C34" s="4"/>
      <c r="N34" s="2"/>
      <c r="O34" s="2"/>
      <c r="P34" s="2"/>
      <c r="Q34" s="2"/>
      <c r="R34" s="2"/>
    </row>
    <row r="35" spans="1:18" x14ac:dyDescent="0.3">
      <c r="A35" s="4"/>
      <c r="B35" s="4"/>
      <c r="C35" s="4"/>
      <c r="N35" s="2"/>
      <c r="O35" s="2"/>
      <c r="P35" s="2"/>
      <c r="Q35" s="2"/>
      <c r="R35" s="2"/>
    </row>
    <row r="36" spans="1:18" x14ac:dyDescent="0.3">
      <c r="A36" s="4"/>
      <c r="B36" s="4"/>
      <c r="C36" s="4"/>
      <c r="N36" s="2"/>
      <c r="O36" s="2"/>
      <c r="P36" s="2"/>
      <c r="Q36" s="2"/>
      <c r="R36" s="2"/>
    </row>
    <row r="37" spans="1:18" x14ac:dyDescent="0.3">
      <c r="A37" s="4"/>
      <c r="B37" s="4"/>
      <c r="C37" s="4"/>
      <c r="N37" s="2"/>
      <c r="O37" s="2"/>
      <c r="P37" s="2"/>
      <c r="Q37" s="2"/>
      <c r="R37" s="2"/>
    </row>
    <row r="38" spans="1:18" x14ac:dyDescent="0.3">
      <c r="A38" s="4"/>
      <c r="B38" s="4"/>
      <c r="C38" s="4"/>
      <c r="N38" s="2"/>
      <c r="O38" s="2"/>
      <c r="P38" s="2"/>
      <c r="Q38" s="2"/>
      <c r="R38" s="2"/>
    </row>
    <row r="39" spans="1:18" x14ac:dyDescent="0.3">
      <c r="A39" s="4"/>
      <c r="B39" s="4"/>
      <c r="C39" s="4"/>
      <c r="N39" s="2"/>
      <c r="O39" s="2"/>
      <c r="P39" s="2"/>
      <c r="Q39" s="2"/>
      <c r="R39" s="2"/>
    </row>
    <row r="40" spans="1:18" x14ac:dyDescent="0.3">
      <c r="A40" s="4"/>
      <c r="B40" s="4"/>
      <c r="C40" s="4"/>
      <c r="N40" s="2"/>
      <c r="O40" s="2"/>
      <c r="P40" s="2"/>
      <c r="Q40" s="2"/>
      <c r="R40" s="2"/>
    </row>
    <row r="41" spans="1:18" x14ac:dyDescent="0.3">
      <c r="A41" s="4"/>
      <c r="B41" s="4"/>
      <c r="C41" s="4"/>
      <c r="N41" s="2"/>
      <c r="O41" s="2"/>
      <c r="P41" s="2"/>
      <c r="Q41" s="2"/>
      <c r="R41" s="2"/>
    </row>
    <row r="42" spans="1:18" x14ac:dyDescent="0.3">
      <c r="A42" s="4"/>
      <c r="B42" s="4"/>
      <c r="C42" s="4"/>
      <c r="D42" s="3"/>
      <c r="E42" s="3"/>
      <c r="F42" s="3"/>
      <c r="N42" s="2"/>
      <c r="O42" s="2"/>
      <c r="P42" s="2"/>
      <c r="Q42" s="2"/>
      <c r="R42" s="2"/>
    </row>
    <row r="43" spans="1:18" x14ac:dyDescent="0.3">
      <c r="A43" s="4"/>
      <c r="B43" s="4"/>
      <c r="C43" s="4"/>
      <c r="D43" s="3"/>
      <c r="E43" s="3"/>
      <c r="F43" s="3"/>
      <c r="N43" s="2"/>
      <c r="O43" s="2"/>
      <c r="P43" s="2"/>
      <c r="Q43" s="2"/>
      <c r="R43" s="2"/>
    </row>
    <row r="44" spans="1:18" x14ac:dyDescent="0.3">
      <c r="A44" s="4"/>
      <c r="B44" s="4"/>
      <c r="C44" s="4"/>
      <c r="D44" s="3"/>
      <c r="E44" s="3"/>
      <c r="F44" s="3"/>
      <c r="N44" s="2"/>
      <c r="O44" s="2"/>
      <c r="P44" s="2"/>
      <c r="Q44" s="2"/>
      <c r="R44" s="2"/>
    </row>
    <row r="45" spans="1:18" x14ac:dyDescent="0.3">
      <c r="A45" s="4"/>
      <c r="B45" s="4"/>
      <c r="C45" s="4"/>
      <c r="D45" s="3"/>
      <c r="E45" s="3"/>
      <c r="F45" s="3"/>
      <c r="N45" s="2"/>
      <c r="O45" s="2"/>
      <c r="P45" s="2"/>
      <c r="Q45" s="2"/>
      <c r="R45" s="2"/>
    </row>
    <row r="46" spans="1:18" x14ac:dyDescent="0.3">
      <c r="A46" s="3"/>
      <c r="B46" s="3"/>
      <c r="C46" s="3"/>
      <c r="D46" s="3"/>
      <c r="E46" s="3"/>
      <c r="F46" s="3"/>
      <c r="N46" s="2"/>
      <c r="O46" s="2"/>
      <c r="P46" s="2"/>
      <c r="Q46" s="2"/>
      <c r="R46" s="2"/>
    </row>
    <row r="47" spans="1:18" x14ac:dyDescent="0.3">
      <c r="A47" s="3"/>
      <c r="B47" s="3"/>
      <c r="C47" s="3"/>
      <c r="D47" s="3"/>
      <c r="E47" s="3"/>
      <c r="F47" s="3"/>
      <c r="N47" s="4"/>
      <c r="O47" s="4"/>
      <c r="P47" s="4"/>
    </row>
    <row r="48" spans="1:18" x14ac:dyDescent="0.3">
      <c r="A48" s="3"/>
      <c r="B48" s="3"/>
      <c r="C48" s="3"/>
      <c r="D48" s="3"/>
      <c r="E48" s="3"/>
      <c r="F48" s="3"/>
      <c r="N48" s="4"/>
      <c r="O48" s="4"/>
      <c r="P48" s="4"/>
    </row>
    <row r="49" spans="1:19" x14ac:dyDescent="0.3">
      <c r="A49" s="3"/>
      <c r="B49" s="3"/>
      <c r="C49" s="3"/>
      <c r="D49" s="3"/>
      <c r="E49" s="3"/>
      <c r="F49" s="3"/>
      <c r="N49" s="4"/>
      <c r="O49" s="4"/>
      <c r="P49" s="4"/>
    </row>
    <row r="50" spans="1:19" x14ac:dyDescent="0.3">
      <c r="A50" s="3"/>
      <c r="B50" s="3"/>
      <c r="C50" s="3"/>
      <c r="D50" s="3"/>
      <c r="E50" s="3"/>
      <c r="F50" s="3"/>
      <c r="N50" s="4"/>
      <c r="O50" s="4"/>
      <c r="P50" s="4"/>
    </row>
    <row r="51" spans="1:19" x14ac:dyDescent="0.3">
      <c r="A51" s="3"/>
      <c r="B51" s="3"/>
      <c r="C51" s="3"/>
      <c r="D51" s="3"/>
      <c r="E51" s="3"/>
      <c r="F51" s="3"/>
      <c r="N51" s="4"/>
      <c r="O51" s="4"/>
      <c r="P51" s="4"/>
    </row>
    <row r="52" spans="1:19" x14ac:dyDescent="0.3">
      <c r="A52" s="3"/>
      <c r="B52" s="3"/>
      <c r="C52" s="3"/>
      <c r="D52" s="3"/>
      <c r="E52" s="3"/>
      <c r="F52" s="3"/>
      <c r="N52" s="4"/>
      <c r="O52" s="4"/>
      <c r="P52" s="4"/>
    </row>
    <row r="53" spans="1:19" x14ac:dyDescent="0.3">
      <c r="A53" s="3"/>
      <c r="B53" s="3"/>
      <c r="C53" s="3"/>
      <c r="D53" s="3"/>
      <c r="E53" s="3"/>
      <c r="F53" s="3"/>
      <c r="N53" s="4"/>
      <c r="O53" s="4"/>
      <c r="P53" s="4"/>
    </row>
    <row r="54" spans="1:19" x14ac:dyDescent="0.3">
      <c r="A54" s="3"/>
      <c r="B54" s="3"/>
      <c r="C54" s="3"/>
      <c r="D54" s="3"/>
      <c r="E54" s="3"/>
      <c r="F54" s="3"/>
      <c r="N54" s="4"/>
      <c r="O54" s="4"/>
      <c r="P54" s="4"/>
    </row>
    <row r="55" spans="1:19" x14ac:dyDescent="0.3">
      <c r="A55" s="3"/>
      <c r="B55" s="3"/>
      <c r="C55" s="3"/>
      <c r="D55" s="3"/>
      <c r="E55" s="3"/>
      <c r="F55" s="3"/>
      <c r="N55" s="4"/>
      <c r="O55" s="4"/>
      <c r="P55" s="4"/>
    </row>
    <row r="56" spans="1:19" x14ac:dyDescent="0.3">
      <c r="A56" s="3"/>
      <c r="B56" s="3"/>
      <c r="C56" s="3"/>
      <c r="D56" s="3"/>
      <c r="E56" s="3"/>
      <c r="F56" s="3"/>
      <c r="N56" s="4"/>
      <c r="O56" s="4"/>
      <c r="P56" s="4"/>
    </row>
    <row r="57" spans="1:19" x14ac:dyDescent="0.3">
      <c r="A57" s="3"/>
      <c r="B57" s="3"/>
      <c r="C57" s="3"/>
      <c r="D57" s="3"/>
      <c r="E57" s="3"/>
      <c r="F57" s="3"/>
      <c r="N57" s="4"/>
      <c r="O57" s="4"/>
      <c r="P57" s="4"/>
    </row>
    <row r="58" spans="1:19" x14ac:dyDescent="0.3">
      <c r="N58" s="4"/>
      <c r="O58" s="4"/>
      <c r="P58" s="4"/>
    </row>
    <row r="59" spans="1:19" x14ac:dyDescent="0.3">
      <c r="N59" s="4"/>
      <c r="O59" s="4"/>
      <c r="P59" s="4"/>
    </row>
    <row r="60" spans="1:19" x14ac:dyDescent="0.3">
      <c r="N60" s="4"/>
      <c r="O60" s="4"/>
      <c r="P60" s="4"/>
    </row>
    <row r="61" spans="1:19" x14ac:dyDescent="0.3">
      <c r="N61" s="4"/>
      <c r="O61" s="4"/>
      <c r="P61" s="4"/>
    </row>
    <row r="62" spans="1:19" x14ac:dyDescent="0.3">
      <c r="N62" s="4"/>
      <c r="O62" s="4"/>
      <c r="P62" s="4"/>
    </row>
    <row r="63" spans="1:19" x14ac:dyDescent="0.3">
      <c r="N63" s="4"/>
      <c r="O63" s="4"/>
      <c r="P63" s="4"/>
      <c r="Q63" s="3"/>
      <c r="R63" s="3"/>
      <c r="S63" s="3"/>
    </row>
    <row r="64" spans="1:19" x14ac:dyDescent="0.3">
      <c r="N64" s="4"/>
      <c r="O64" s="4"/>
      <c r="P64" s="4"/>
      <c r="Q64" s="3"/>
      <c r="R64" s="3"/>
      <c r="S64" s="3"/>
    </row>
    <row r="65" spans="14:19" x14ac:dyDescent="0.3">
      <c r="N65" s="4"/>
      <c r="O65" s="4"/>
      <c r="P65" s="4"/>
      <c r="Q65" s="3"/>
      <c r="R65" s="3"/>
      <c r="S65" s="3"/>
    </row>
    <row r="66" spans="14:19" x14ac:dyDescent="0.3">
      <c r="N66" s="4"/>
      <c r="O66" s="4"/>
      <c r="P66" s="4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</sheetData>
  <mergeCells count="48">
    <mergeCell ref="A1:L1"/>
    <mergeCell ref="N1:Y1"/>
    <mergeCell ref="A2:L2"/>
    <mergeCell ref="N2:Y2"/>
    <mergeCell ref="A3:L3"/>
    <mergeCell ref="N3:Y3"/>
    <mergeCell ref="B4:C4"/>
    <mergeCell ref="K4:L4"/>
    <mergeCell ref="O4:P4"/>
    <mergeCell ref="X4:Y4"/>
    <mergeCell ref="A5:A7"/>
    <mergeCell ref="N5:N7"/>
    <mergeCell ref="N13:Y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N12:Y12"/>
    <mergeCell ref="N23:Y23"/>
    <mergeCell ref="N14:Y14"/>
    <mergeCell ref="O15:P15"/>
    <mergeCell ref="X15:Y15"/>
    <mergeCell ref="N16:N18"/>
    <mergeCell ref="O19:P19"/>
    <mergeCell ref="X19:Y19"/>
    <mergeCell ref="O20:P20"/>
    <mergeCell ref="X20:Y20"/>
    <mergeCell ref="O21:P21"/>
    <mergeCell ref="X21:Y21"/>
    <mergeCell ref="N22:Y22"/>
    <mergeCell ref="O30:P30"/>
    <mergeCell ref="X30:Y30"/>
    <mergeCell ref="O31:P31"/>
    <mergeCell ref="X31:Y31"/>
    <mergeCell ref="N24:Y24"/>
    <mergeCell ref="O25:P25"/>
    <mergeCell ref="X25:Y25"/>
    <mergeCell ref="N26:N28"/>
    <mergeCell ref="O29:P29"/>
    <mergeCell ref="X29:Y2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10B4-AFDE-422F-958C-F1A35FDF9D32}">
  <dimension ref="A1:Y78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22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34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34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44757</v>
      </c>
      <c r="B5" s="135"/>
      <c r="C5" s="136">
        <f>[22]Sheet0!P56</f>
        <v>138.8796189308419</v>
      </c>
      <c r="D5" s="136">
        <f>[22]Sheet0!Q56</f>
        <v>104.08858683147173</v>
      </c>
      <c r="E5" s="136">
        <f>[22]Sheet0!R56</f>
        <v>97.556443127153955</v>
      </c>
      <c r="F5" s="136">
        <f>[22]Sheet0!S56</f>
        <v>86.73537953607979</v>
      </c>
      <c r="G5" s="136">
        <f>[22]Sheet0!T56</f>
        <v>114.07724959547215</v>
      </c>
      <c r="H5" s="136">
        <f>[22]Sheet0!U56</f>
        <v>90.036723749954476</v>
      </c>
      <c r="I5" s="136">
        <f>[22]Sheet0!V56</f>
        <v>83.744435468981422</v>
      </c>
      <c r="J5" s="136">
        <f>[22]Sheet0!W56</f>
        <v>80.541844617798205</v>
      </c>
      <c r="K5" s="136">
        <f>[22]Sheet0!X56</f>
        <v>0.50554686706987295</v>
      </c>
      <c r="L5" s="137">
        <f>[22]Sheet0!Y56</f>
        <v>-0.42559996465111505</v>
      </c>
      <c r="N5" s="206"/>
      <c r="O5" s="135"/>
      <c r="P5" s="136"/>
      <c r="Q5" s="136"/>
      <c r="R5" s="136"/>
      <c r="S5" s="136"/>
      <c r="T5" s="136"/>
      <c r="U5" s="136"/>
      <c r="V5" s="136"/>
      <c r="W5" s="136"/>
      <c r="X5" s="136"/>
      <c r="Y5" s="137"/>
    </row>
    <row r="6" spans="1:25" x14ac:dyDescent="0.3">
      <c r="A6" s="207"/>
      <c r="B6" s="135">
        <f>[22]Sheet0!O57</f>
        <v>120.21434621225046</v>
      </c>
      <c r="C6" s="136">
        <f>[22]Sheet0!P57</f>
        <v>86.213387264975751</v>
      </c>
      <c r="D6" s="136">
        <f>[22]Sheet0!Q57</f>
        <v>76.619737951741214</v>
      </c>
      <c r="E6" s="136">
        <f>[22]Sheet0!R57</f>
        <v>97.923260552450031</v>
      </c>
      <c r="F6" s="136">
        <f>[22]Sheet0!S57</f>
        <v>38.414510263069992</v>
      </c>
      <c r="G6" s="136">
        <f>[22]Sheet0!T57</f>
        <v>92.660871414740257</v>
      </c>
      <c r="H6" s="136">
        <f>[22]Sheet0!U57</f>
        <v>99.771441487068671</v>
      </c>
      <c r="I6" s="136">
        <f>[22]Sheet0!V57</f>
        <v>74.179020022586968</v>
      </c>
      <c r="J6" s="136">
        <f>[22]Sheet0!W57</f>
        <v>72.881044202928962</v>
      </c>
      <c r="K6" s="136">
        <f>[22]Sheet0!X57</f>
        <v>-1.032257046054303</v>
      </c>
      <c r="L6" s="137">
        <f>[22]Sheet0!Y57</f>
        <v>-0.96171547607024976</v>
      </c>
      <c r="N6" s="207"/>
      <c r="O6" s="135"/>
      <c r="P6" s="136"/>
      <c r="Q6" s="136"/>
      <c r="R6" s="136"/>
      <c r="S6" s="136"/>
      <c r="T6" s="136"/>
      <c r="U6" s="136"/>
      <c r="V6" s="136"/>
      <c r="W6" s="136"/>
      <c r="X6" s="136"/>
      <c r="Y6" s="137"/>
    </row>
    <row r="7" spans="1:25" x14ac:dyDescent="0.3">
      <c r="A7" s="207"/>
      <c r="B7" s="135">
        <f>[22]Sheet0!O58</f>
        <v>75.265353262756832</v>
      </c>
      <c r="C7" s="136">
        <f>[22]Sheet0!P58</f>
        <v>79.427294329175041</v>
      </c>
      <c r="D7" s="136">
        <f>[22]Sheet0!Q58</f>
        <v>64.557157865495839</v>
      </c>
      <c r="E7" s="136">
        <f>[22]Sheet0!R58</f>
        <v>94.904082618511566</v>
      </c>
      <c r="F7" s="136">
        <f>[22]Sheet0!S58</f>
        <v>51.591649047131938</v>
      </c>
      <c r="G7" s="136">
        <f>[22]Sheet0!T58</f>
        <v>78.637229586272994</v>
      </c>
      <c r="H7" s="136">
        <f>[22]Sheet0!U58</f>
        <v>111.80581293405416</v>
      </c>
      <c r="I7" s="136">
        <f>[22]Sheet0!V58</f>
        <v>81.092066551145635</v>
      </c>
      <c r="J7" s="136">
        <f>[22]Sheet0!W58</f>
        <v>66.292491629284797</v>
      </c>
      <c r="K7" s="136">
        <f>[22]Sheet0!X58</f>
        <v>-0.45381596195523133</v>
      </c>
      <c r="L7" s="137">
        <f>[22]Sheet0!Y58</f>
        <v>2.3678415816610241</v>
      </c>
      <c r="N7" s="207"/>
      <c r="O7" s="135"/>
      <c r="P7" s="136"/>
      <c r="Q7" s="136"/>
      <c r="R7" s="136"/>
      <c r="S7" s="136"/>
      <c r="T7" s="136"/>
      <c r="U7" s="136"/>
      <c r="V7" s="136"/>
      <c r="W7" s="136"/>
      <c r="X7" s="136"/>
      <c r="Y7" s="137"/>
    </row>
    <row r="8" spans="1:25" x14ac:dyDescent="0.3">
      <c r="A8" s="11" t="s">
        <v>1</v>
      </c>
      <c r="B8" s="186">
        <f>AVERAGE(B5:C7)</f>
        <v>100</v>
      </c>
      <c r="C8" s="187"/>
      <c r="D8" s="132">
        <f>AVERAGE(D5:D7)</f>
        <v>81.755160882902928</v>
      </c>
      <c r="E8" s="132">
        <f t="shared" ref="E8:G8" si="0">AVERAGE(E5:E7)</f>
        <v>96.794595432705179</v>
      </c>
      <c r="F8" s="132">
        <f t="shared" si="0"/>
        <v>58.913846282093907</v>
      </c>
      <c r="G8" s="132">
        <f t="shared" si="0"/>
        <v>95.125116865495144</v>
      </c>
      <c r="H8" s="132">
        <f>AVERAGE(H5:H7)</f>
        <v>100.53799272369243</v>
      </c>
      <c r="I8" s="132">
        <f>AVERAGE(I5:I7)</f>
        <v>79.67184068090468</v>
      </c>
      <c r="J8" s="132">
        <f>AVERAGE(J5:J7)</f>
        <v>73.238460150003988</v>
      </c>
      <c r="K8" s="187">
        <v>0</v>
      </c>
      <c r="L8" s="188"/>
      <c r="N8" s="11" t="s">
        <v>1</v>
      </c>
      <c r="O8" s="189" t="e">
        <f>AVERAGE(O5:P7)</f>
        <v>#DIV/0!</v>
      </c>
      <c r="P8" s="190"/>
      <c r="Q8" s="133" t="e">
        <f>AVERAGE(Q5:Q7)</f>
        <v>#DIV/0!</v>
      </c>
      <c r="R8" s="133" t="e">
        <f t="shared" ref="R8:U8" si="1">AVERAGE(R5:R7)</f>
        <v>#DIV/0!</v>
      </c>
      <c r="S8" s="133" t="e">
        <f t="shared" si="1"/>
        <v>#DIV/0!</v>
      </c>
      <c r="T8" s="133" t="e">
        <f>AVERAGE(T5:T7)</f>
        <v>#DIV/0!</v>
      </c>
      <c r="U8" s="133" t="e">
        <f t="shared" si="1"/>
        <v>#DIV/0!</v>
      </c>
      <c r="V8" s="132" t="e">
        <f>AVERAGE(V5:V7)</f>
        <v>#DIV/0!</v>
      </c>
      <c r="W8" s="132" t="e">
        <f>AVERAGE(W5:W7)</f>
        <v>#DIV/0!</v>
      </c>
      <c r="X8" s="190" t="e">
        <f>AVERAGE(X5:Y7)</f>
        <v>#DIV/0!</v>
      </c>
      <c r="Y8" s="191"/>
    </row>
    <row r="9" spans="1:25" x14ac:dyDescent="0.3">
      <c r="A9" s="1" t="s">
        <v>2</v>
      </c>
      <c r="B9" s="208">
        <f>STDEV(B5:C7)</f>
        <v>28.041728814109934</v>
      </c>
      <c r="C9" s="209"/>
      <c r="D9" s="139">
        <f t="shared" ref="D9:J9" si="2">STDEV(D5:D7)</f>
        <v>20.25988389735798</v>
      </c>
      <c r="E9" s="139">
        <f t="shared" si="2"/>
        <v>1.6474731504179105</v>
      </c>
      <c r="F9" s="139">
        <f t="shared" si="2"/>
        <v>24.978741583306181</v>
      </c>
      <c r="G9" s="139">
        <f t="shared" si="2"/>
        <v>17.84805686326343</v>
      </c>
      <c r="H9" s="139">
        <f t="shared" si="2"/>
        <v>10.904770129402019</v>
      </c>
      <c r="I9" s="139">
        <f t="shared" si="2"/>
        <v>4.9383270757825137</v>
      </c>
      <c r="J9" s="139">
        <f t="shared" si="2"/>
        <v>7.1313971118730768</v>
      </c>
      <c r="K9" s="209">
        <v>0</v>
      </c>
      <c r="L9" s="210"/>
      <c r="N9" s="1" t="s">
        <v>2</v>
      </c>
      <c r="O9" s="208" t="e">
        <f>STDEV(O5:P7)</f>
        <v>#DIV/0!</v>
      </c>
      <c r="P9" s="209"/>
      <c r="Q9" s="139" t="e">
        <f t="shared" ref="Q9:W9" si="3">STDEV(Q5:Q7)</f>
        <v>#DIV/0!</v>
      </c>
      <c r="R9" s="139" t="e">
        <f t="shared" si="3"/>
        <v>#DIV/0!</v>
      </c>
      <c r="S9" s="139" t="e">
        <f t="shared" si="3"/>
        <v>#DIV/0!</v>
      </c>
      <c r="T9" s="139" t="e">
        <f t="shared" si="3"/>
        <v>#DIV/0!</v>
      </c>
      <c r="U9" s="139" t="e">
        <f t="shared" si="3"/>
        <v>#DIV/0!</v>
      </c>
      <c r="V9" s="139" t="e">
        <f t="shared" si="3"/>
        <v>#DIV/0!</v>
      </c>
      <c r="W9" s="139" t="e">
        <f t="shared" si="3"/>
        <v>#DIV/0!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11.44798785001163</v>
      </c>
      <c r="C10" s="204"/>
      <c r="D10" s="138">
        <f t="shared" ref="D10:J10" si="4">D9/SQRT(3)</f>
        <v>11.697049421890195</v>
      </c>
      <c r="E10" s="138">
        <f t="shared" si="4"/>
        <v>0.95116906687646152</v>
      </c>
      <c r="F10" s="138">
        <f t="shared" si="4"/>
        <v>14.421483177139924</v>
      </c>
      <c r="G10" s="138">
        <f t="shared" si="4"/>
        <v>10.30458043451689</v>
      </c>
      <c r="H10" s="138">
        <f t="shared" si="4"/>
        <v>6.2958719696612464</v>
      </c>
      <c r="I10" s="138">
        <f t="shared" si="4"/>
        <v>2.8511444665494521</v>
      </c>
      <c r="J10" s="138">
        <f t="shared" si="4"/>
        <v>4.117314042238041</v>
      </c>
      <c r="K10" s="204">
        <f>K9/SQRT(6)</f>
        <v>0</v>
      </c>
      <c r="L10" s="205"/>
      <c r="N10" s="6" t="s">
        <v>3</v>
      </c>
      <c r="O10" s="203" t="e">
        <f>O9/SQRT(6)</f>
        <v>#DIV/0!</v>
      </c>
      <c r="P10" s="204"/>
      <c r="Q10" s="138" t="e">
        <f t="shared" ref="Q10:W10" si="5">Q9/SQRT(3)</f>
        <v>#DIV/0!</v>
      </c>
      <c r="R10" s="138" t="e">
        <f t="shared" si="5"/>
        <v>#DIV/0!</v>
      </c>
      <c r="S10" s="138" t="e">
        <f t="shared" si="5"/>
        <v>#DIV/0!</v>
      </c>
      <c r="T10" s="138" t="e">
        <f t="shared" si="5"/>
        <v>#DIV/0!</v>
      </c>
      <c r="U10" s="138" t="e">
        <f t="shared" si="5"/>
        <v>#DIV/0!</v>
      </c>
      <c r="V10" s="138" t="e">
        <f t="shared" si="5"/>
        <v>#DIV/0!</v>
      </c>
      <c r="W10" s="138" t="e">
        <f t="shared" si="5"/>
        <v>#DIV/0!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2"/>
      <c r="B13" s="2"/>
      <c r="C13" s="2"/>
      <c r="D13" s="2"/>
      <c r="E13" s="2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2"/>
      <c r="B14" s="2"/>
      <c r="C14" s="2"/>
      <c r="D14" s="2"/>
      <c r="E14" s="2"/>
      <c r="N14" s="185" t="s">
        <v>23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2"/>
      <c r="B15" s="2"/>
      <c r="C15" s="2"/>
      <c r="D15" s="2"/>
      <c r="E15" s="2"/>
      <c r="N15" s="134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2"/>
      <c r="B16" s="2"/>
      <c r="C16" s="2"/>
      <c r="D16" s="2"/>
      <c r="E16" s="2"/>
      <c r="N16" s="182"/>
      <c r="O16" s="135"/>
      <c r="P16" s="136"/>
      <c r="Q16" s="136"/>
      <c r="R16" s="136"/>
      <c r="S16" s="136"/>
      <c r="T16" s="136"/>
      <c r="U16" s="136"/>
      <c r="V16" s="136"/>
      <c r="W16" s="136"/>
      <c r="X16" s="136"/>
      <c r="Y16" s="137"/>
    </row>
    <row r="17" spans="1:25" x14ac:dyDescent="0.3">
      <c r="A17" s="2"/>
      <c r="B17" s="2"/>
      <c r="C17" s="2"/>
      <c r="D17" s="2"/>
      <c r="E17" s="2"/>
      <c r="N17" s="211"/>
      <c r="O17" s="135"/>
      <c r="P17" s="136"/>
      <c r="Q17" s="136"/>
      <c r="R17" s="136"/>
      <c r="S17" s="136" t="s">
        <v>33</v>
      </c>
      <c r="T17" s="136"/>
      <c r="U17" s="136"/>
      <c r="V17" s="136"/>
      <c r="W17" s="136"/>
      <c r="X17" s="136"/>
      <c r="Y17" s="137"/>
    </row>
    <row r="18" spans="1:25" x14ac:dyDescent="0.3">
      <c r="A18" s="2"/>
      <c r="B18" s="2"/>
      <c r="C18" s="2"/>
      <c r="D18" s="2"/>
      <c r="E18" s="2"/>
      <c r="N18" s="211"/>
      <c r="O18" s="135"/>
      <c r="P18" s="136"/>
      <c r="Q18" s="136"/>
      <c r="R18" s="136"/>
      <c r="S18" s="136"/>
      <c r="T18" s="136"/>
      <c r="U18" s="136"/>
      <c r="V18" s="136"/>
      <c r="W18" s="136"/>
      <c r="X18" s="136"/>
      <c r="Y18" s="137"/>
    </row>
    <row r="19" spans="1:25" x14ac:dyDescent="0.3">
      <c r="A19" s="2"/>
      <c r="B19" s="2"/>
      <c r="C19" s="2"/>
      <c r="D19" s="2"/>
      <c r="E19" s="2"/>
      <c r="N19" s="11" t="s">
        <v>1</v>
      </c>
      <c r="O19" s="189" t="e">
        <f>AVERAGE(O16:P18)</f>
        <v>#DIV/0!</v>
      </c>
      <c r="P19" s="190"/>
      <c r="Q19" s="133" t="e">
        <f>AVERAGE(Q16:Q18)</f>
        <v>#DIV/0!</v>
      </c>
      <c r="R19" s="133" t="e">
        <f t="shared" ref="R19:U19" si="6">AVERAGE(R16:R18)</f>
        <v>#DIV/0!</v>
      </c>
      <c r="S19" s="133" t="e">
        <f t="shared" si="6"/>
        <v>#DIV/0!</v>
      </c>
      <c r="T19" s="133" t="e">
        <f>AVERAGE(T16:T18)</f>
        <v>#DIV/0!</v>
      </c>
      <c r="U19" s="133" t="e">
        <f t="shared" si="6"/>
        <v>#DIV/0!</v>
      </c>
      <c r="V19" s="132" t="e">
        <f>AVERAGE(V16:V18)</f>
        <v>#DIV/0!</v>
      </c>
      <c r="W19" s="132" t="e">
        <f>AVERAGE(W16:W18)</f>
        <v>#DIV/0!</v>
      </c>
      <c r="X19" s="190" t="e">
        <f>AVERAGE(X16:Y18)</f>
        <v>#DIV/0!</v>
      </c>
      <c r="Y19" s="191"/>
    </row>
    <row r="20" spans="1:25" x14ac:dyDescent="0.3">
      <c r="A20" s="2"/>
      <c r="B20" s="2"/>
      <c r="C20" s="2"/>
      <c r="D20" s="2"/>
      <c r="E20" s="2"/>
      <c r="N20" s="1" t="s">
        <v>2</v>
      </c>
      <c r="O20" s="208" t="e">
        <f>STDEV(O16:P18)</f>
        <v>#DIV/0!</v>
      </c>
      <c r="P20" s="209"/>
      <c r="Q20" s="139" t="e">
        <f t="shared" ref="Q20:W20" si="7">STDEV(Q16:Q18)</f>
        <v>#DIV/0!</v>
      </c>
      <c r="R20" s="139" t="e">
        <f t="shared" si="7"/>
        <v>#DIV/0!</v>
      </c>
      <c r="S20" s="139" t="e">
        <f t="shared" si="7"/>
        <v>#DIV/0!</v>
      </c>
      <c r="T20" s="139" t="e">
        <f t="shared" si="7"/>
        <v>#DIV/0!</v>
      </c>
      <c r="U20" s="139" t="e">
        <f t="shared" si="7"/>
        <v>#DIV/0!</v>
      </c>
      <c r="V20" s="139" t="e">
        <f t="shared" si="7"/>
        <v>#DIV/0!</v>
      </c>
      <c r="W20" s="139" t="e">
        <f t="shared" si="7"/>
        <v>#DIV/0!</v>
      </c>
      <c r="X20" s="209">
        <v>0</v>
      </c>
      <c r="Y20" s="210"/>
    </row>
    <row r="21" spans="1:25" ht="15" thickBot="1" x14ac:dyDescent="0.35">
      <c r="A21" s="2"/>
      <c r="B21" s="2"/>
      <c r="C21" s="2"/>
      <c r="D21" s="2"/>
      <c r="E21" s="2"/>
      <c r="N21" s="6" t="s">
        <v>3</v>
      </c>
      <c r="O21" s="203" t="e">
        <f>O20/SQRT(6)</f>
        <v>#DIV/0!</v>
      </c>
      <c r="P21" s="204"/>
      <c r="Q21" s="138" t="e">
        <f t="shared" ref="Q21:W21" si="8">Q20/SQRT(3)</f>
        <v>#DIV/0!</v>
      </c>
      <c r="R21" s="138" t="e">
        <f t="shared" si="8"/>
        <v>#DIV/0!</v>
      </c>
      <c r="S21" s="138" t="e">
        <f t="shared" si="8"/>
        <v>#DIV/0!</v>
      </c>
      <c r="T21" s="138" t="e">
        <f t="shared" si="8"/>
        <v>#DIV/0!</v>
      </c>
      <c r="U21" s="138" t="e">
        <f t="shared" si="8"/>
        <v>#DIV/0!</v>
      </c>
      <c r="V21" s="138" t="e">
        <f t="shared" si="8"/>
        <v>#DIV/0!</v>
      </c>
      <c r="W21" s="138" t="e">
        <f t="shared" si="8"/>
        <v>#DIV/0!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183" t="s">
        <v>6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1:25" x14ac:dyDescent="0.3">
      <c r="A23" s="2"/>
      <c r="B23" s="2"/>
      <c r="C23" s="2"/>
      <c r="D23" s="2"/>
      <c r="E23" s="2"/>
      <c r="N23" s="184" t="s">
        <v>5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thickBot="1" x14ac:dyDescent="0.35">
      <c r="A24" s="2"/>
      <c r="B24" s="2"/>
      <c r="C24" s="2"/>
      <c r="D24" s="2"/>
      <c r="E24" s="2"/>
      <c r="N24" s="185" t="s">
        <v>30</v>
      </c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x14ac:dyDescent="0.3">
      <c r="A25" s="2"/>
      <c r="B25" s="2"/>
      <c r="C25" s="2"/>
      <c r="D25" s="2"/>
      <c r="E25" s="2"/>
      <c r="N25" s="134"/>
      <c r="O25" s="179" t="s">
        <v>0</v>
      </c>
      <c r="P25" s="180"/>
      <c r="Q25" s="10" t="s">
        <v>7</v>
      </c>
      <c r="R25" s="10" t="s">
        <v>8</v>
      </c>
      <c r="S25" s="10" t="s">
        <v>9</v>
      </c>
      <c r="T25" s="10" t="s">
        <v>10</v>
      </c>
      <c r="U25" s="10" t="s">
        <v>11</v>
      </c>
      <c r="V25" s="10" t="s">
        <v>12</v>
      </c>
      <c r="W25" s="10" t="s">
        <v>15</v>
      </c>
      <c r="X25" s="180" t="s">
        <v>4</v>
      </c>
      <c r="Y25" s="181"/>
    </row>
    <row r="26" spans="1:25" x14ac:dyDescent="0.3">
      <c r="A26" s="4"/>
      <c r="B26" s="4"/>
      <c r="C26" s="4"/>
      <c r="N26" s="206"/>
      <c r="O26" s="7"/>
      <c r="P26" s="140">
        <f>[22]Sheet0!P62</f>
        <v>138.8796189308419</v>
      </c>
      <c r="Q26" s="140">
        <f>[22]Sheet0!Q62</f>
        <v>66.165504399753246</v>
      </c>
      <c r="R26" s="140">
        <f>[22]Sheet0!R62</f>
        <v>124.0235846844943</v>
      </c>
      <c r="S26" s="140">
        <f>[22]Sheet0!S62</f>
        <v>67.209522578734919</v>
      </c>
      <c r="T26" s="140">
        <f>[22]Sheet0!T62</f>
        <v>89.88153208575973</v>
      </c>
      <c r="U26" s="140">
        <f>[22]Sheet0!U62</f>
        <v>63.99283791941351</v>
      </c>
      <c r="V26" s="140">
        <f>[22]Sheet0!V62</f>
        <v>98.586354884207324</v>
      </c>
      <c r="W26" s="140">
        <f>[22]Sheet0!W62</f>
        <v>83.702107794003126</v>
      </c>
      <c r="X26" s="140">
        <f>[22]Sheet0!X62</f>
        <v>0.50554686706987295</v>
      </c>
      <c r="Y26" s="9">
        <f>[22]Sheet0!Y62</f>
        <v>-0.42559996465111505</v>
      </c>
    </row>
    <row r="27" spans="1:25" x14ac:dyDescent="0.3">
      <c r="A27" s="4"/>
      <c r="B27" s="4"/>
      <c r="C27" s="4"/>
      <c r="N27" s="207"/>
      <c r="O27" s="7">
        <f>[22]Sheet0!O63</f>
        <v>120.21434621225046</v>
      </c>
      <c r="P27" s="140">
        <f>[22]Sheet0!P63</f>
        <v>86.213387264975751</v>
      </c>
      <c r="Q27" s="140">
        <f>[22]Sheet0!Q63</f>
        <v>67.759744512082349</v>
      </c>
      <c r="R27" s="140">
        <f>[22]Sheet0!R63</f>
        <v>85.620833452053333</v>
      </c>
      <c r="S27" s="140">
        <f>[22]Sheet0!S63</f>
        <v>65.671716563312401</v>
      </c>
      <c r="T27" s="140">
        <f>[22]Sheet0!T63</f>
        <v>81.783369522162815</v>
      </c>
      <c r="U27" s="140">
        <f>[22]Sheet0!U63</f>
        <v>69.622036073225985</v>
      </c>
      <c r="V27" s="140">
        <f>[22]Sheet0!V63</f>
        <v>85.395101269023712</v>
      </c>
      <c r="W27" s="140">
        <f>[22]Sheet0!W63</f>
        <v>78.482042126674941</v>
      </c>
      <c r="X27" s="140">
        <f>[22]Sheet0!X63</f>
        <v>-1.032257046054303</v>
      </c>
      <c r="Y27" s="9">
        <f>[22]Sheet0!Y63</f>
        <v>-0.96171547607024976</v>
      </c>
    </row>
    <row r="28" spans="1:25" x14ac:dyDescent="0.3">
      <c r="A28" s="4"/>
      <c r="B28" s="4"/>
      <c r="C28" s="4"/>
      <c r="N28" s="207"/>
      <c r="O28" s="7">
        <f>[22]Sheet0!O64</f>
        <v>75.265353262756832</v>
      </c>
      <c r="P28" s="140">
        <f>[22]Sheet0!P64</f>
        <v>79.427294329175041</v>
      </c>
      <c r="Q28" s="140">
        <f>[22]Sheet0!Q64</f>
        <v>60.211812291026277</v>
      </c>
      <c r="R28" s="140">
        <f>[22]Sheet0!R64</f>
        <v>97.358919583384207</v>
      </c>
      <c r="S28" s="140">
        <f>[22]Sheet0!S64</f>
        <v>70.045283390831941</v>
      </c>
      <c r="T28" s="140">
        <f>[22]Sheet0!T64</f>
        <v>71.498434056297896</v>
      </c>
      <c r="U28" s="140">
        <f>[22]Sheet0!U64</f>
        <v>63.879969725600347</v>
      </c>
      <c r="V28" s="140">
        <f>[22]Sheet0!V64</f>
        <v>77.621436864938005</v>
      </c>
      <c r="W28" s="140">
        <f>[22]Sheet0!W64</f>
        <v>69.495065662081217</v>
      </c>
      <c r="X28" s="140">
        <f>[22]Sheet0!X64</f>
        <v>-0.45381596195523133</v>
      </c>
      <c r="Y28" s="9">
        <f>[22]Sheet0!Y64</f>
        <v>2.3678415816610241</v>
      </c>
    </row>
    <row r="29" spans="1:25" x14ac:dyDescent="0.3">
      <c r="A29" s="4"/>
      <c r="B29" s="4"/>
      <c r="C29" s="4"/>
      <c r="N29" s="11" t="s">
        <v>1</v>
      </c>
      <c r="O29" s="189">
        <f>AVERAGE(O26:P28)</f>
        <v>100</v>
      </c>
      <c r="P29" s="190"/>
      <c r="Q29" s="133">
        <f>AVERAGE(Q26:Q28)</f>
        <v>64.712353734287277</v>
      </c>
      <c r="R29" s="133">
        <f t="shared" ref="R29:U29" si="9">AVERAGE(R26:R28)</f>
        <v>102.33444590664395</v>
      </c>
      <c r="S29" s="133">
        <f t="shared" si="9"/>
        <v>67.642174177626416</v>
      </c>
      <c r="T29" s="133">
        <f t="shared" si="9"/>
        <v>81.054445221406823</v>
      </c>
      <c r="U29" s="133">
        <f t="shared" si="9"/>
        <v>65.831614572746616</v>
      </c>
      <c r="V29" s="132">
        <f>AVERAGE(V26:V28)</f>
        <v>87.200964339389671</v>
      </c>
      <c r="W29" s="132">
        <f>AVERAGE(W26:W28)</f>
        <v>77.226405194253104</v>
      </c>
      <c r="X29" s="190">
        <f>AVERAGE(X26:Y28)</f>
        <v>0</v>
      </c>
      <c r="Y29" s="191"/>
    </row>
    <row r="30" spans="1:25" x14ac:dyDescent="0.3">
      <c r="A30" s="4"/>
      <c r="B30" s="4"/>
      <c r="C30" s="4"/>
      <c r="N30" s="1" t="s">
        <v>2</v>
      </c>
      <c r="O30" s="208">
        <f>STDEV(O26:P28)</f>
        <v>28.041728814109934</v>
      </c>
      <c r="P30" s="209"/>
      <c r="Q30" s="139">
        <f t="shared" ref="Q30:W30" si="10">STDEV(Q26:Q28)</f>
        <v>3.9782603416345474</v>
      </c>
      <c r="R30" s="139">
        <f t="shared" si="10"/>
        <v>19.678915676435864</v>
      </c>
      <c r="S30" s="139">
        <f t="shared" si="10"/>
        <v>2.2186509985151699</v>
      </c>
      <c r="T30" s="139">
        <f t="shared" si="10"/>
        <v>9.2132009240749415</v>
      </c>
      <c r="U30" s="139">
        <f t="shared" si="10"/>
        <v>3.2830863788158049</v>
      </c>
      <c r="V30" s="139">
        <f t="shared" si="10"/>
        <v>10.598481162900397</v>
      </c>
      <c r="W30" s="139">
        <f t="shared" si="10"/>
        <v>7.1862702157723914</v>
      </c>
      <c r="X30" s="209">
        <v>0</v>
      </c>
      <c r="Y30" s="210"/>
    </row>
    <row r="31" spans="1:25" ht="15" thickBot="1" x14ac:dyDescent="0.35">
      <c r="A31" s="4"/>
      <c r="B31" s="4"/>
      <c r="C31" s="4"/>
      <c r="N31" s="6" t="s">
        <v>3</v>
      </c>
      <c r="O31" s="203">
        <f>O30/SQRT(6)</f>
        <v>11.44798785001163</v>
      </c>
      <c r="P31" s="204"/>
      <c r="Q31" s="138">
        <f t="shared" ref="Q31:W31" si="11">Q30/SQRT(3)</f>
        <v>2.2968496791491186</v>
      </c>
      <c r="R31" s="138">
        <f t="shared" si="11"/>
        <v>11.361627263150194</v>
      </c>
      <c r="S31" s="138">
        <f t="shared" si="11"/>
        <v>1.2809387512305654</v>
      </c>
      <c r="T31" s="138">
        <f t="shared" si="11"/>
        <v>5.3192440336127769</v>
      </c>
      <c r="U31" s="138">
        <f t="shared" si="11"/>
        <v>1.8954908045820988</v>
      </c>
      <c r="V31" s="138">
        <f t="shared" si="11"/>
        <v>6.1190359524017222</v>
      </c>
      <c r="W31" s="138">
        <f t="shared" si="11"/>
        <v>4.1489950435455807</v>
      </c>
      <c r="X31" s="204">
        <f>X30/SQRT(6)</f>
        <v>0</v>
      </c>
      <c r="Y31" s="205"/>
    </row>
    <row r="32" spans="1:25" x14ac:dyDescent="0.3">
      <c r="A32" s="4"/>
      <c r="B32" s="4"/>
      <c r="C32" s="4"/>
      <c r="N32" s="2"/>
      <c r="O32" s="2"/>
      <c r="P32" s="2"/>
      <c r="Q32" s="2"/>
      <c r="R32" s="2"/>
    </row>
    <row r="33" spans="1:18" x14ac:dyDescent="0.3">
      <c r="A33" s="4"/>
      <c r="B33" s="4"/>
      <c r="C33" s="4"/>
      <c r="N33" s="2"/>
      <c r="O33" s="2"/>
      <c r="P33" s="2"/>
      <c r="Q33" s="2"/>
      <c r="R33" s="2"/>
    </row>
    <row r="34" spans="1:18" x14ac:dyDescent="0.3">
      <c r="A34" s="4"/>
      <c r="B34" s="4"/>
      <c r="C34" s="4"/>
      <c r="N34" s="2"/>
      <c r="O34" s="2"/>
      <c r="P34" s="2"/>
      <c r="Q34" s="2"/>
      <c r="R34" s="2"/>
    </row>
    <row r="35" spans="1:18" x14ac:dyDescent="0.3">
      <c r="A35" s="4"/>
      <c r="B35" s="4"/>
      <c r="C35" s="4"/>
      <c r="N35" s="2"/>
      <c r="O35" s="2"/>
      <c r="P35" s="2"/>
      <c r="Q35" s="2"/>
      <c r="R35" s="2"/>
    </row>
    <row r="36" spans="1:18" x14ac:dyDescent="0.3">
      <c r="A36" s="4"/>
      <c r="B36" s="4"/>
      <c r="C36" s="4"/>
      <c r="N36" s="2"/>
      <c r="O36" s="2"/>
      <c r="P36" s="2"/>
      <c r="Q36" s="2"/>
      <c r="R36" s="2"/>
    </row>
    <row r="37" spans="1:18" x14ac:dyDescent="0.3">
      <c r="A37" s="4"/>
      <c r="B37" s="4"/>
      <c r="C37" s="4"/>
      <c r="N37" s="2"/>
      <c r="O37" s="2"/>
      <c r="P37" s="2"/>
      <c r="Q37" s="2"/>
      <c r="R37" s="2"/>
    </row>
    <row r="38" spans="1:18" x14ac:dyDescent="0.3">
      <c r="A38" s="4"/>
      <c r="B38" s="4"/>
      <c r="C38" s="4"/>
      <c r="N38" s="2"/>
      <c r="O38" s="2"/>
      <c r="P38" s="2"/>
      <c r="Q38" s="2"/>
      <c r="R38" s="2"/>
    </row>
    <row r="39" spans="1:18" x14ac:dyDescent="0.3">
      <c r="A39" s="4"/>
      <c r="B39" s="4"/>
      <c r="C39" s="4"/>
      <c r="N39" s="2"/>
      <c r="O39" s="2"/>
      <c r="P39" s="2"/>
      <c r="Q39" s="2"/>
      <c r="R39" s="2"/>
    </row>
    <row r="40" spans="1:18" x14ac:dyDescent="0.3">
      <c r="A40" s="4"/>
      <c r="B40" s="4"/>
      <c r="C40" s="4"/>
      <c r="N40" s="2"/>
      <c r="O40" s="2"/>
      <c r="P40" s="2"/>
      <c r="Q40" s="2"/>
      <c r="R40" s="2"/>
    </row>
    <row r="41" spans="1:18" x14ac:dyDescent="0.3">
      <c r="A41" s="4"/>
      <c r="B41" s="4"/>
      <c r="C41" s="4"/>
      <c r="N41" s="2"/>
      <c r="O41" s="2"/>
      <c r="P41" s="2"/>
      <c r="Q41" s="2"/>
      <c r="R41" s="2"/>
    </row>
    <row r="42" spans="1:18" x14ac:dyDescent="0.3">
      <c r="A42" s="4"/>
      <c r="B42" s="4"/>
      <c r="C42" s="4"/>
      <c r="D42" s="3"/>
      <c r="E42" s="3"/>
      <c r="F42" s="3"/>
      <c r="N42" s="2"/>
      <c r="O42" s="2"/>
      <c r="P42" s="2"/>
      <c r="Q42" s="2"/>
      <c r="R42" s="2"/>
    </row>
    <row r="43" spans="1:18" x14ac:dyDescent="0.3">
      <c r="A43" s="4"/>
      <c r="B43" s="4"/>
      <c r="C43" s="4"/>
      <c r="D43" s="3"/>
      <c r="E43" s="3"/>
      <c r="F43" s="3"/>
      <c r="N43" s="2"/>
      <c r="O43" s="2"/>
      <c r="P43" s="2"/>
      <c r="Q43" s="2"/>
      <c r="R43" s="2"/>
    </row>
    <row r="44" spans="1:18" x14ac:dyDescent="0.3">
      <c r="A44" s="4"/>
      <c r="B44" s="4"/>
      <c r="C44" s="4"/>
      <c r="D44" s="3"/>
      <c r="E44" s="3"/>
      <c r="F44" s="3"/>
      <c r="N44" s="2"/>
      <c r="O44" s="2"/>
      <c r="P44" s="2"/>
      <c r="Q44" s="2"/>
      <c r="R44" s="2"/>
    </row>
    <row r="45" spans="1:18" x14ac:dyDescent="0.3">
      <c r="A45" s="4"/>
      <c r="B45" s="4"/>
      <c r="C45" s="4"/>
      <c r="D45" s="3"/>
      <c r="E45" s="3"/>
      <c r="F45" s="3"/>
      <c r="N45" s="2"/>
      <c r="O45" s="2"/>
      <c r="P45" s="2"/>
      <c r="Q45" s="2"/>
      <c r="R45" s="2"/>
    </row>
    <row r="46" spans="1:18" x14ac:dyDescent="0.3">
      <c r="A46" s="3"/>
      <c r="B46" s="3"/>
      <c r="C46" s="3"/>
      <c r="D46" s="3"/>
      <c r="E46" s="3"/>
      <c r="F46" s="3"/>
      <c r="N46" s="2"/>
      <c r="O46" s="2"/>
      <c r="P46" s="2"/>
      <c r="Q46" s="2"/>
      <c r="R46" s="2"/>
    </row>
    <row r="47" spans="1:18" x14ac:dyDescent="0.3">
      <c r="A47" s="3"/>
      <c r="B47" s="3"/>
      <c r="C47" s="3"/>
      <c r="D47" s="3"/>
      <c r="E47" s="3"/>
      <c r="F47" s="3"/>
      <c r="N47" s="4"/>
      <c r="O47" s="4"/>
      <c r="P47" s="4"/>
    </row>
    <row r="48" spans="1:18" x14ac:dyDescent="0.3">
      <c r="A48" s="3"/>
      <c r="B48" s="3"/>
      <c r="C48" s="3"/>
      <c r="D48" s="3"/>
      <c r="E48" s="3"/>
      <c r="F48" s="3"/>
      <c r="N48" s="4"/>
      <c r="O48" s="4"/>
      <c r="P48" s="4"/>
    </row>
    <row r="49" spans="1:19" x14ac:dyDescent="0.3">
      <c r="A49" s="3"/>
      <c r="B49" s="3"/>
      <c r="C49" s="3"/>
      <c r="D49" s="3"/>
      <c r="E49" s="3"/>
      <c r="F49" s="3"/>
      <c r="N49" s="4"/>
      <c r="O49" s="4"/>
      <c r="P49" s="4"/>
    </row>
    <row r="50" spans="1:19" x14ac:dyDescent="0.3">
      <c r="A50" s="3"/>
      <c r="B50" s="3"/>
      <c r="C50" s="3"/>
      <c r="D50" s="3"/>
      <c r="E50" s="3"/>
      <c r="F50" s="3"/>
      <c r="N50" s="4"/>
      <c r="O50" s="4"/>
      <c r="P50" s="4"/>
    </row>
    <row r="51" spans="1:19" x14ac:dyDescent="0.3">
      <c r="A51" s="3"/>
      <c r="B51" s="3"/>
      <c r="C51" s="3"/>
      <c r="D51" s="3"/>
      <c r="E51" s="3"/>
      <c r="F51" s="3"/>
      <c r="N51" s="4"/>
      <c r="O51" s="4"/>
      <c r="P51" s="4"/>
    </row>
    <row r="52" spans="1:19" x14ac:dyDescent="0.3">
      <c r="A52" s="3"/>
      <c r="B52" s="3"/>
      <c r="C52" s="3"/>
      <c r="D52" s="3"/>
      <c r="E52" s="3"/>
      <c r="F52" s="3"/>
      <c r="N52" s="4"/>
      <c r="O52" s="4"/>
      <c r="P52" s="4"/>
    </row>
    <row r="53" spans="1:19" x14ac:dyDescent="0.3">
      <c r="A53" s="3"/>
      <c r="B53" s="3"/>
      <c r="C53" s="3"/>
      <c r="D53" s="3"/>
      <c r="E53" s="3"/>
      <c r="F53" s="3"/>
      <c r="N53" s="4"/>
      <c r="O53" s="4"/>
      <c r="P53" s="4"/>
    </row>
    <row r="54" spans="1:19" x14ac:dyDescent="0.3">
      <c r="A54" s="3"/>
      <c r="B54" s="3"/>
      <c r="C54" s="3"/>
      <c r="D54" s="3"/>
      <c r="E54" s="3"/>
      <c r="F54" s="3"/>
      <c r="N54" s="4"/>
      <c r="O54" s="4"/>
      <c r="P54" s="4"/>
    </row>
    <row r="55" spans="1:19" x14ac:dyDescent="0.3">
      <c r="A55" s="3"/>
      <c r="B55" s="3"/>
      <c r="C55" s="3"/>
      <c r="D55" s="3"/>
      <c r="E55" s="3"/>
      <c r="F55" s="3"/>
      <c r="N55" s="4"/>
      <c r="O55" s="4"/>
      <c r="P55" s="4"/>
    </row>
    <row r="56" spans="1:19" x14ac:dyDescent="0.3">
      <c r="A56" s="3"/>
      <c r="B56" s="3"/>
      <c r="C56" s="3"/>
      <c r="D56" s="3"/>
      <c r="E56" s="3"/>
      <c r="F56" s="3"/>
      <c r="N56" s="4"/>
      <c r="O56" s="4"/>
      <c r="P56" s="4"/>
    </row>
    <row r="57" spans="1:19" x14ac:dyDescent="0.3">
      <c r="A57" s="3"/>
      <c r="B57" s="3"/>
      <c r="C57" s="3"/>
      <c r="D57" s="3"/>
      <c r="E57" s="3"/>
      <c r="F57" s="3"/>
      <c r="N57" s="4"/>
      <c r="O57" s="4"/>
      <c r="P57" s="4"/>
    </row>
    <row r="58" spans="1:19" x14ac:dyDescent="0.3">
      <c r="N58" s="4"/>
      <c r="O58" s="4"/>
      <c r="P58" s="4"/>
    </row>
    <row r="59" spans="1:19" x14ac:dyDescent="0.3">
      <c r="N59" s="4"/>
      <c r="O59" s="4"/>
      <c r="P59" s="4"/>
    </row>
    <row r="60" spans="1:19" x14ac:dyDescent="0.3">
      <c r="N60" s="4"/>
      <c r="O60" s="4"/>
      <c r="P60" s="4"/>
    </row>
    <row r="61" spans="1:19" x14ac:dyDescent="0.3">
      <c r="N61" s="4"/>
      <c r="O61" s="4"/>
      <c r="P61" s="4"/>
    </row>
    <row r="62" spans="1:19" x14ac:dyDescent="0.3">
      <c r="N62" s="4"/>
      <c r="O62" s="4"/>
      <c r="P62" s="4"/>
    </row>
    <row r="63" spans="1:19" x14ac:dyDescent="0.3">
      <c r="N63" s="4"/>
      <c r="O63" s="4"/>
      <c r="P63" s="4"/>
      <c r="Q63" s="3"/>
      <c r="R63" s="3"/>
      <c r="S63" s="3"/>
    </row>
    <row r="64" spans="1:19" x14ac:dyDescent="0.3">
      <c r="N64" s="4"/>
      <c r="O64" s="4"/>
      <c r="P64" s="4"/>
      <c r="Q64" s="3"/>
      <c r="R64" s="3"/>
      <c r="S64" s="3"/>
    </row>
    <row r="65" spans="14:19" x14ac:dyDescent="0.3">
      <c r="N65" s="4"/>
      <c r="O65" s="4"/>
      <c r="P65" s="4"/>
      <c r="Q65" s="3"/>
      <c r="R65" s="3"/>
      <c r="S65" s="3"/>
    </row>
    <row r="66" spans="14:19" x14ac:dyDescent="0.3">
      <c r="N66" s="4"/>
      <c r="O66" s="4"/>
      <c r="P66" s="4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</sheetData>
  <mergeCells count="48">
    <mergeCell ref="A1:L1"/>
    <mergeCell ref="N1:Y1"/>
    <mergeCell ref="A2:L2"/>
    <mergeCell ref="N2:Y2"/>
    <mergeCell ref="A3:L3"/>
    <mergeCell ref="N3:Y3"/>
    <mergeCell ref="B4:C4"/>
    <mergeCell ref="K4:L4"/>
    <mergeCell ref="O4:P4"/>
    <mergeCell ref="X4:Y4"/>
    <mergeCell ref="A5:A7"/>
    <mergeCell ref="N5:N7"/>
    <mergeCell ref="N13:Y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N12:Y12"/>
    <mergeCell ref="N23:Y23"/>
    <mergeCell ref="N14:Y14"/>
    <mergeCell ref="O15:P15"/>
    <mergeCell ref="X15:Y15"/>
    <mergeCell ref="N16:N18"/>
    <mergeCell ref="O19:P19"/>
    <mergeCell ref="X19:Y19"/>
    <mergeCell ref="O20:P20"/>
    <mergeCell ref="X20:Y20"/>
    <mergeCell ref="O21:P21"/>
    <mergeCell ref="X21:Y21"/>
    <mergeCell ref="N22:Y22"/>
    <mergeCell ref="O30:P30"/>
    <mergeCell ref="X30:Y30"/>
    <mergeCell ref="O31:P31"/>
    <mergeCell ref="X31:Y31"/>
    <mergeCell ref="N24:Y24"/>
    <mergeCell ref="O25:P25"/>
    <mergeCell ref="X25:Y25"/>
    <mergeCell ref="N26:N28"/>
    <mergeCell ref="O29:P29"/>
    <mergeCell ref="X29:Y2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42FB-5C9D-440F-A437-DB94771E5FF8}">
  <dimension ref="A1:Y78"/>
  <sheetViews>
    <sheetView zoomScale="50" zoomScaleNormal="50"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22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52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52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44763</v>
      </c>
      <c r="B5" s="153">
        <f>[23]Sheet0!O56</f>
        <v>129.05554400702673</v>
      </c>
      <c r="C5" s="154">
        <f>[23]Sheet0!P56</f>
        <v>122.15472442260122</v>
      </c>
      <c r="D5" s="154">
        <f>[23]Sheet0!Q56</f>
        <v>88.131722051339281</v>
      </c>
      <c r="E5" s="154">
        <f>[23]Sheet0!R56</f>
        <v>78.566805873397612</v>
      </c>
      <c r="F5" s="154">
        <f>[23]Sheet0!S56</f>
        <v>71.536492161327487</v>
      </c>
      <c r="G5" s="154">
        <f>[23]Sheet0!T56</f>
        <v>85.338098248139616</v>
      </c>
      <c r="H5" s="154">
        <f>[23]Sheet0!U56</f>
        <v>88.372233987896593</v>
      </c>
      <c r="I5" s="154">
        <f>[23]Sheet0!V56</f>
        <v>101.93333365182454</v>
      </c>
      <c r="J5" s="154">
        <f>[23]Sheet0!W56</f>
        <v>68.335854519730603</v>
      </c>
      <c r="K5" s="154">
        <f>[23]Sheet0!X56</f>
        <v>-0.26517861695227168</v>
      </c>
      <c r="L5" s="155">
        <f>[23]Sheet0!Y56</f>
        <v>-0.5426900571951585</v>
      </c>
      <c r="N5" s="206"/>
      <c r="O5" s="153"/>
      <c r="P5" s="154"/>
      <c r="Q5" s="154"/>
      <c r="R5" s="154"/>
      <c r="S5" s="154"/>
      <c r="T5" s="154"/>
      <c r="U5" s="154"/>
      <c r="V5" s="154"/>
      <c r="W5" s="154"/>
      <c r="X5" s="154"/>
      <c r="Y5" s="155"/>
    </row>
    <row r="6" spans="1:25" x14ac:dyDescent="0.3">
      <c r="A6" s="207"/>
      <c r="B6" s="153">
        <f>[23]Sheet0!O57</f>
        <v>143.0421558827764</v>
      </c>
      <c r="C6" s="154">
        <f>[23]Sheet0!P57</f>
        <v>81.156920000562081</v>
      </c>
      <c r="D6" s="154">
        <f>[23]Sheet0!Q57</f>
        <v>59.547958244388084</v>
      </c>
      <c r="E6" s="154">
        <f>[23]Sheet0!R57</f>
        <v>88.094728061326862</v>
      </c>
      <c r="F6" s="154">
        <f>[23]Sheet0!S57</f>
        <v>123.91230974271019</v>
      </c>
      <c r="G6" s="154">
        <f>[23]Sheet0!T57</f>
        <v>117.89953614030628</v>
      </c>
      <c r="H6" s="154">
        <f>[23]Sheet0!U57</f>
        <v>123.4867837467056</v>
      </c>
      <c r="I6" s="154">
        <f>[23]Sheet0!V57</f>
        <v>127.2609591832322</v>
      </c>
      <c r="J6" s="154">
        <f>[23]Sheet0!W57</f>
        <v>82.562978332037588</v>
      </c>
      <c r="K6" s="154">
        <f>[23]Sheet0!X57</f>
        <v>-1.68974083552542</v>
      </c>
      <c r="L6" s="155">
        <f>[23]Sheet0!Y57</f>
        <v>0.84486990085585134</v>
      </c>
      <c r="N6" s="207"/>
      <c r="O6" s="153"/>
      <c r="P6" s="154"/>
      <c r="Q6" s="154"/>
      <c r="R6" s="154"/>
      <c r="S6" s="154"/>
      <c r="T6" s="154"/>
      <c r="U6" s="154"/>
      <c r="V6" s="154"/>
      <c r="W6" s="154"/>
      <c r="X6" s="154"/>
      <c r="Y6" s="155"/>
    </row>
    <row r="7" spans="1:25" x14ac:dyDescent="0.3">
      <c r="A7" s="207"/>
      <c r="B7" s="153">
        <f>[23]Sheet0!O58</f>
        <v>48.835983017606416</v>
      </c>
      <c r="C7" s="154">
        <f>[23]Sheet0!P58</f>
        <v>75.754672669427151</v>
      </c>
      <c r="D7" s="154">
        <f>[23]Sheet0!Q58</f>
        <v>80.657394997186373</v>
      </c>
      <c r="E7" s="154">
        <f>[23]Sheet0!R58</f>
        <v>69.316392368874659</v>
      </c>
      <c r="F7" s="154">
        <f>[23]Sheet0!S58</f>
        <v>121.37769073581919</v>
      </c>
      <c r="G7" s="154">
        <f>[23]Sheet0!T58</f>
        <v>128.09349074712429</v>
      </c>
      <c r="H7" s="154">
        <f>[23]Sheet0!U58</f>
        <v>115.4574255415572</v>
      </c>
      <c r="I7" s="154">
        <f>[23]Sheet0!V58</f>
        <v>95.6060573760019</v>
      </c>
      <c r="J7" s="154">
        <f>[23]Sheet0!W58</f>
        <v>82.266971275206785</v>
      </c>
      <c r="K7" s="154">
        <f>[23]Sheet0!X58</f>
        <v>-1.4122293952825333</v>
      </c>
      <c r="L7" s="155">
        <f>[23]Sheet0!Y58</f>
        <v>3.0649690040995297</v>
      </c>
      <c r="N7" s="207"/>
      <c r="O7" s="153"/>
      <c r="P7" s="154"/>
      <c r="Q7" s="154"/>
      <c r="R7" s="154"/>
      <c r="S7" s="154"/>
      <c r="T7" s="154"/>
      <c r="U7" s="154"/>
      <c r="V7" s="154"/>
      <c r="W7" s="154"/>
      <c r="X7" s="154"/>
      <c r="Y7" s="155"/>
    </row>
    <row r="8" spans="1:25" x14ac:dyDescent="0.3">
      <c r="A8" s="11" t="s">
        <v>1</v>
      </c>
      <c r="B8" s="186">
        <f>AVERAGE(B5:C7)</f>
        <v>100</v>
      </c>
      <c r="C8" s="187"/>
      <c r="D8" s="150">
        <f>AVERAGE(D5:D7)</f>
        <v>76.112358430971241</v>
      </c>
      <c r="E8" s="150">
        <f t="shared" ref="E8:G8" si="0">AVERAGE(E5:E7)</f>
        <v>78.659308767866378</v>
      </c>
      <c r="F8" s="150">
        <f t="shared" si="0"/>
        <v>105.60883087995228</v>
      </c>
      <c r="G8" s="150">
        <f t="shared" si="0"/>
        <v>110.4437083785234</v>
      </c>
      <c r="H8" s="150">
        <f>AVERAGE(H5:H7)</f>
        <v>109.10548109205313</v>
      </c>
      <c r="I8" s="150">
        <f>AVERAGE(I5:I7)</f>
        <v>108.2667834036862</v>
      </c>
      <c r="J8" s="150">
        <f>AVERAGE(J5:J7)</f>
        <v>77.721934708991668</v>
      </c>
      <c r="K8" s="187">
        <v>0</v>
      </c>
      <c r="L8" s="188"/>
      <c r="N8" s="11" t="s">
        <v>1</v>
      </c>
      <c r="O8" s="189" t="e">
        <f>AVERAGE(O5:P7)</f>
        <v>#DIV/0!</v>
      </c>
      <c r="P8" s="190"/>
      <c r="Q8" s="151" t="e">
        <f>AVERAGE(Q5:Q7)</f>
        <v>#DIV/0!</v>
      </c>
      <c r="R8" s="151" t="e">
        <f t="shared" ref="R8:U8" si="1">AVERAGE(R5:R7)</f>
        <v>#DIV/0!</v>
      </c>
      <c r="S8" s="151" t="e">
        <f t="shared" si="1"/>
        <v>#DIV/0!</v>
      </c>
      <c r="T8" s="151" t="e">
        <f>AVERAGE(T5:T7)</f>
        <v>#DIV/0!</v>
      </c>
      <c r="U8" s="151" t="e">
        <f t="shared" si="1"/>
        <v>#DIV/0!</v>
      </c>
      <c r="V8" s="150" t="e">
        <f>AVERAGE(V5:V7)</f>
        <v>#DIV/0!</v>
      </c>
      <c r="W8" s="150" t="e">
        <f>AVERAGE(W5:W7)</f>
        <v>#DIV/0!</v>
      </c>
      <c r="X8" s="190" t="e">
        <f>AVERAGE(X5:Y7)</f>
        <v>#DIV/0!</v>
      </c>
      <c r="Y8" s="191"/>
    </row>
    <row r="9" spans="1:25" x14ac:dyDescent="0.3">
      <c r="A9" s="1" t="s">
        <v>2</v>
      </c>
      <c r="B9" s="208">
        <f>STDEV(B5:C7)</f>
        <v>36.737822009012447</v>
      </c>
      <c r="C9" s="209"/>
      <c r="D9" s="157">
        <f t="shared" ref="D9:J9" si="2">STDEV(D5:D7)</f>
        <v>14.823997651917919</v>
      </c>
      <c r="E9" s="157">
        <f t="shared" si="2"/>
        <v>9.3895095949532905</v>
      </c>
      <c r="F9" s="157">
        <f t="shared" si="2"/>
        <v>29.53471301189586</v>
      </c>
      <c r="G9" s="157">
        <f t="shared" si="2"/>
        <v>22.331545460303268</v>
      </c>
      <c r="H9" s="157">
        <f t="shared" si="2"/>
        <v>18.39886681043588</v>
      </c>
      <c r="I9" s="157">
        <f t="shared" si="2"/>
        <v>16.750899719891716</v>
      </c>
      <c r="J9" s="157">
        <f t="shared" si="2"/>
        <v>8.1299311826025047</v>
      </c>
      <c r="K9" s="209">
        <v>0</v>
      </c>
      <c r="L9" s="210"/>
      <c r="N9" s="1" t="s">
        <v>2</v>
      </c>
      <c r="O9" s="208" t="e">
        <f>STDEV(O5:P7)</f>
        <v>#DIV/0!</v>
      </c>
      <c r="P9" s="209"/>
      <c r="Q9" s="157" t="e">
        <f t="shared" ref="Q9:W9" si="3">STDEV(Q5:Q7)</f>
        <v>#DIV/0!</v>
      </c>
      <c r="R9" s="157" t="e">
        <f t="shared" si="3"/>
        <v>#DIV/0!</v>
      </c>
      <c r="S9" s="157" t="e">
        <f t="shared" si="3"/>
        <v>#DIV/0!</v>
      </c>
      <c r="T9" s="157" t="e">
        <f t="shared" si="3"/>
        <v>#DIV/0!</v>
      </c>
      <c r="U9" s="157" t="e">
        <f t="shared" si="3"/>
        <v>#DIV/0!</v>
      </c>
      <c r="V9" s="157" t="e">
        <f t="shared" si="3"/>
        <v>#DIV/0!</v>
      </c>
      <c r="W9" s="157" t="e">
        <f t="shared" si="3"/>
        <v>#DIV/0!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14.998153030545014</v>
      </c>
      <c r="C10" s="204"/>
      <c r="D10" s="156">
        <f t="shared" ref="D10:J10" si="4">D9/SQRT(3)</f>
        <v>8.5586390348011907</v>
      </c>
      <c r="E10" s="156">
        <f t="shared" si="4"/>
        <v>5.4210358922048565</v>
      </c>
      <c r="F10" s="156">
        <f t="shared" si="4"/>
        <v>17.051874507856418</v>
      </c>
      <c r="G10" s="156">
        <f t="shared" si="4"/>
        <v>12.893123782926457</v>
      </c>
      <c r="H10" s="156">
        <f t="shared" si="4"/>
        <v>10.622590705789227</v>
      </c>
      <c r="I10" s="156">
        <f t="shared" si="4"/>
        <v>9.6711364624479099</v>
      </c>
      <c r="J10" s="156">
        <f t="shared" si="4"/>
        <v>4.6938179567686893</v>
      </c>
      <c r="K10" s="204">
        <f>K9/SQRT(6)</f>
        <v>0</v>
      </c>
      <c r="L10" s="205"/>
      <c r="N10" s="6" t="s">
        <v>3</v>
      </c>
      <c r="O10" s="203" t="e">
        <f>O9/SQRT(6)</f>
        <v>#DIV/0!</v>
      </c>
      <c r="P10" s="204"/>
      <c r="Q10" s="156" t="e">
        <f t="shared" ref="Q10:W10" si="5">Q9/SQRT(3)</f>
        <v>#DIV/0!</v>
      </c>
      <c r="R10" s="156" t="e">
        <f t="shared" si="5"/>
        <v>#DIV/0!</v>
      </c>
      <c r="S10" s="156" t="e">
        <f t="shared" si="5"/>
        <v>#DIV/0!</v>
      </c>
      <c r="T10" s="156" t="e">
        <f t="shared" si="5"/>
        <v>#DIV/0!</v>
      </c>
      <c r="U10" s="156" t="e">
        <f t="shared" si="5"/>
        <v>#DIV/0!</v>
      </c>
      <c r="V10" s="156" t="e">
        <f t="shared" si="5"/>
        <v>#DIV/0!</v>
      </c>
      <c r="W10" s="156" t="e">
        <f t="shared" si="5"/>
        <v>#DIV/0!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2"/>
      <c r="B13" s="2"/>
      <c r="C13" s="2"/>
      <c r="D13" s="2"/>
      <c r="E13" s="2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2"/>
      <c r="B14" s="2"/>
      <c r="C14" s="2"/>
      <c r="D14" s="2"/>
      <c r="E14" s="2"/>
      <c r="N14" s="185" t="s">
        <v>23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2"/>
      <c r="B15" s="2"/>
      <c r="C15" s="2"/>
      <c r="D15" s="2"/>
      <c r="E15" s="2"/>
      <c r="N15" s="152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2"/>
      <c r="B16" s="2"/>
      <c r="C16" s="2"/>
      <c r="D16" s="2"/>
      <c r="E16" s="2"/>
      <c r="N16" s="182"/>
      <c r="O16" s="153">
        <f>[24]Sheet0!O56</f>
        <v>118.55377827230609</v>
      </c>
      <c r="P16" s="154">
        <f>[24]Sheet0!P56</f>
        <v>136.81624201450614</v>
      </c>
      <c r="Q16" s="154">
        <f>[24]Sheet0!Q56</f>
        <v>96.66493244179965</v>
      </c>
      <c r="R16" s="154">
        <f>[24]Sheet0!R56</f>
        <v>78.506831255624647</v>
      </c>
      <c r="S16" s="154">
        <f>[24]Sheet0!S56</f>
        <v>92.568920795179423</v>
      </c>
      <c r="T16" s="154">
        <f>[24]Sheet0!T56</f>
        <v>145.00826919534413</v>
      </c>
      <c r="U16" s="154">
        <f>[24]Sheet0!U56</f>
        <v>106.47447621969054</v>
      </c>
      <c r="V16" s="154">
        <f>[24]Sheet0!V56</f>
        <v>101.70014100348682</v>
      </c>
      <c r="W16" s="154">
        <f>[24]Sheet0!W56</f>
        <v>94.525610839816721</v>
      </c>
      <c r="X16" s="154">
        <f>[24]Sheet0!X56</f>
        <v>-7.3920399502999862E-2</v>
      </c>
      <c r="Y16" s="155">
        <f>[24]Sheet0!Y56</f>
        <v>-1.7436299373610515</v>
      </c>
    </row>
    <row r="17" spans="1:25" x14ac:dyDescent="0.3">
      <c r="A17" s="2"/>
      <c r="B17" s="2"/>
      <c r="C17" s="2"/>
      <c r="D17" s="2"/>
      <c r="E17" s="2"/>
      <c r="N17" s="211"/>
      <c r="O17" s="153">
        <f>[24]Sheet0!O57</f>
        <v>99.534749172384736</v>
      </c>
      <c r="P17" s="154">
        <f>[24]Sheet0!P57</f>
        <v>93.221150810058532</v>
      </c>
      <c r="Q17" s="154">
        <f>[24]Sheet0!Q57</f>
        <v>102.50892068379976</v>
      </c>
      <c r="R17" s="154">
        <f>[24]Sheet0!R57</f>
        <v>121.658402006853</v>
      </c>
      <c r="S17" s="154">
        <f>[24]Sheet0!S57</f>
        <v>101.88277256083244</v>
      </c>
      <c r="T17" s="154">
        <f>[24]Sheet0!T57</f>
        <v>127.58065536257617</v>
      </c>
      <c r="U17" s="154">
        <f>[24]Sheet0!U57</f>
        <v>120.35394586469235</v>
      </c>
      <c r="V17" s="154">
        <f>[24]Sheet0!V57</f>
        <v>113.20550148053158</v>
      </c>
      <c r="W17" s="154">
        <f>[24]Sheet0!W57</f>
        <v>89.986090402769904</v>
      </c>
      <c r="X17" s="154">
        <f>[24]Sheet0!X57</f>
        <v>-0.10000909471048332</v>
      </c>
      <c r="Y17" s="155">
        <f>[24]Sheet0!Y57</f>
        <v>-3.2568034163766604</v>
      </c>
    </row>
    <row r="18" spans="1:25" x14ac:dyDescent="0.3">
      <c r="A18" s="2"/>
      <c r="B18" s="2"/>
      <c r="C18" s="2"/>
      <c r="D18" s="2"/>
      <c r="E18" s="2"/>
      <c r="N18" s="211"/>
      <c r="O18" s="153">
        <f>[24]Sheet0!O58</f>
        <v>49.156453372882389</v>
      </c>
      <c r="P18" s="154">
        <f>[24]Sheet0!P58</f>
        <v>102.71762635786209</v>
      </c>
      <c r="Q18" s="154">
        <f>[24]Sheet0!Q58</f>
        <v>98.047665360475989</v>
      </c>
      <c r="R18" s="154">
        <f>[24]Sheet0!R58</f>
        <v>96.612749219988373</v>
      </c>
      <c r="S18" s="154">
        <f>[24]Sheet0!S58</f>
        <v>87.925041689705125</v>
      </c>
      <c r="T18" s="154">
        <f>[24]Sheet0!T58</f>
        <v>115.86660087426171</v>
      </c>
      <c r="U18" s="154">
        <f>[24]Sheet0!U58</f>
        <v>98.752070821971287</v>
      </c>
      <c r="V18" s="154">
        <f>[24]Sheet0!V58</f>
        <v>101.33490121438082</v>
      </c>
      <c r="W18" s="154">
        <f>[24]Sheet0!W58</f>
        <v>78.480733813322686</v>
      </c>
      <c r="X18" s="154">
        <f>[24]Sheet0!X58</f>
        <v>3.0046088084401119</v>
      </c>
      <c r="Y18" s="155">
        <f>[24]Sheet0!Y58</f>
        <v>2.1697540395110866</v>
      </c>
    </row>
    <row r="19" spans="1:25" x14ac:dyDescent="0.3">
      <c r="A19" s="2"/>
      <c r="B19" s="2"/>
      <c r="C19" s="2"/>
      <c r="D19" s="2"/>
      <c r="E19" s="2"/>
      <c r="N19" s="11" t="s">
        <v>1</v>
      </c>
      <c r="O19" s="189">
        <f>AVERAGE(O16:P18)</f>
        <v>100</v>
      </c>
      <c r="P19" s="190"/>
      <c r="Q19" s="151">
        <f>AVERAGE(Q16:Q18)</f>
        <v>99.07383949535847</v>
      </c>
      <c r="R19" s="151">
        <f t="shared" ref="R19:U19" si="6">AVERAGE(R16:R18)</f>
        <v>98.925994160822015</v>
      </c>
      <c r="S19" s="151">
        <f t="shared" si="6"/>
        <v>94.125578348572319</v>
      </c>
      <c r="T19" s="151">
        <f>AVERAGE(T16:T18)</f>
        <v>129.48517514406066</v>
      </c>
      <c r="U19" s="151">
        <f t="shared" si="6"/>
        <v>108.52683096878474</v>
      </c>
      <c r="V19" s="150">
        <f>AVERAGE(V16:V18)</f>
        <v>105.41351456613307</v>
      </c>
      <c r="W19" s="150">
        <f>AVERAGE(W16:W18)</f>
        <v>87.664145018636432</v>
      </c>
      <c r="X19" s="190">
        <f>AVERAGE(X16:Y18)</f>
        <v>5.9211894646675012E-16</v>
      </c>
      <c r="Y19" s="191"/>
    </row>
    <row r="20" spans="1:25" x14ac:dyDescent="0.3">
      <c r="A20" s="2"/>
      <c r="B20" s="2"/>
      <c r="C20" s="2"/>
      <c r="D20" s="2"/>
      <c r="E20" s="2"/>
      <c r="N20" s="1" t="s">
        <v>2</v>
      </c>
      <c r="O20" s="208">
        <f>STDEV(O16:P18)</f>
        <v>29.456066762437832</v>
      </c>
      <c r="P20" s="209"/>
      <c r="Q20" s="157">
        <f t="shared" ref="Q20:W20" si="7">STDEV(Q16:Q18)</f>
        <v>3.0541487618459633</v>
      </c>
      <c r="R20" s="157">
        <f t="shared" si="7"/>
        <v>21.6685911215239</v>
      </c>
      <c r="S20" s="157">
        <f t="shared" si="7"/>
        <v>7.1078794180547593</v>
      </c>
      <c r="T20" s="157">
        <f t="shared" si="7"/>
        <v>14.663887780276553</v>
      </c>
      <c r="U20" s="157">
        <f t="shared" si="7"/>
        <v>10.946203513201775</v>
      </c>
      <c r="V20" s="157">
        <f t="shared" si="7"/>
        <v>6.7505292445485132</v>
      </c>
      <c r="W20" s="157">
        <f t="shared" si="7"/>
        <v>8.2706162088446007</v>
      </c>
      <c r="X20" s="209">
        <v>0</v>
      </c>
      <c r="Y20" s="210"/>
    </row>
    <row r="21" spans="1:25" ht="15" thickBot="1" x14ac:dyDescent="0.35">
      <c r="A21" s="2"/>
      <c r="B21" s="2"/>
      <c r="C21" s="2"/>
      <c r="D21" s="2"/>
      <c r="E21" s="2"/>
      <c r="N21" s="6" t="s">
        <v>3</v>
      </c>
      <c r="O21" s="203">
        <f>O20/SQRT(6)</f>
        <v>12.025388899554661</v>
      </c>
      <c r="P21" s="204"/>
      <c r="Q21" s="156">
        <f t="shared" ref="Q21:W21" si="8">Q20/SQRT(3)</f>
        <v>1.7633136097969293</v>
      </c>
      <c r="R21" s="156">
        <f t="shared" si="8"/>
        <v>12.510366916971758</v>
      </c>
      <c r="S21" s="156">
        <f t="shared" si="8"/>
        <v>4.1037360953813158</v>
      </c>
      <c r="T21" s="156">
        <f t="shared" si="8"/>
        <v>8.4661995573091318</v>
      </c>
      <c r="U21" s="156">
        <f t="shared" si="8"/>
        <v>6.3197935449514722</v>
      </c>
      <c r="V21" s="156">
        <f t="shared" si="8"/>
        <v>3.8974198765125254</v>
      </c>
      <c r="W21" s="156">
        <f t="shared" si="8"/>
        <v>4.7750424945405125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183" t="s">
        <v>6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1:25" x14ac:dyDescent="0.3">
      <c r="A23" s="2"/>
      <c r="B23" s="2"/>
      <c r="C23" s="2"/>
      <c r="D23" s="2"/>
      <c r="E23" s="2"/>
      <c r="N23" s="184" t="s">
        <v>5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thickBot="1" x14ac:dyDescent="0.35">
      <c r="A24" s="2"/>
      <c r="B24" s="2"/>
      <c r="C24" s="2"/>
      <c r="D24" s="2"/>
      <c r="E24" s="2"/>
      <c r="N24" s="185" t="s">
        <v>30</v>
      </c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x14ac:dyDescent="0.3">
      <c r="A25" s="2"/>
      <c r="B25" s="2"/>
      <c r="C25" s="2"/>
      <c r="D25" s="2"/>
      <c r="E25" s="2"/>
      <c r="N25" s="152"/>
      <c r="O25" s="179" t="s">
        <v>0</v>
      </c>
      <c r="P25" s="180"/>
      <c r="Q25" s="10" t="s">
        <v>7</v>
      </c>
      <c r="R25" s="10" t="s">
        <v>8</v>
      </c>
      <c r="S25" s="10" t="s">
        <v>9</v>
      </c>
      <c r="T25" s="10" t="s">
        <v>10</v>
      </c>
      <c r="U25" s="10" t="s">
        <v>11</v>
      </c>
      <c r="V25" s="10" t="s">
        <v>12</v>
      </c>
      <c r="W25" s="10" t="s">
        <v>15</v>
      </c>
      <c r="X25" s="180" t="s">
        <v>4</v>
      </c>
      <c r="Y25" s="181"/>
    </row>
    <row r="26" spans="1:25" x14ac:dyDescent="0.3">
      <c r="A26" s="4"/>
      <c r="B26" s="4"/>
      <c r="C26" s="4"/>
      <c r="N26" s="206"/>
      <c r="O26" s="7">
        <f>[23]Sheet0!O62</f>
        <v>129.05554400702673</v>
      </c>
      <c r="P26" s="158">
        <f>[23]Sheet0!P62</f>
        <v>122.15472442260122</v>
      </c>
      <c r="Q26" s="158">
        <f>[23]Sheet0!Q62</f>
        <v>71.258983477921177</v>
      </c>
      <c r="R26" s="158">
        <f>[23]Sheet0!R62</f>
        <v>62.027068346822723</v>
      </c>
      <c r="S26" s="158">
        <f>[23]Sheet0!S62</f>
        <v>94.829015418710142</v>
      </c>
      <c r="T26" s="158">
        <f>[23]Sheet0!T62</f>
        <v>70.740962857957541</v>
      </c>
      <c r="U26" s="158">
        <f>[23]Sheet0!U62</f>
        <v>90.703337805079258</v>
      </c>
      <c r="V26" s="158">
        <f>[23]Sheet0!V62</f>
        <v>73.423574365917631</v>
      </c>
      <c r="W26" s="158">
        <f>[23]Sheet0!W62</f>
        <v>72.720547957016464</v>
      </c>
      <c r="X26" s="158">
        <f>[23]Sheet0!X62</f>
        <v>-0.26517861695227168</v>
      </c>
      <c r="Y26" s="9">
        <f>[23]Sheet0!Y62</f>
        <v>-0.5426900571951585</v>
      </c>
    </row>
    <row r="27" spans="1:25" x14ac:dyDescent="0.3">
      <c r="A27" s="4"/>
      <c r="B27" s="4"/>
      <c r="C27" s="4"/>
      <c r="N27" s="207"/>
      <c r="O27" s="7">
        <f>[23]Sheet0!O63</f>
        <v>143.0421558827764</v>
      </c>
      <c r="P27" s="158">
        <f>[23]Sheet0!P63</f>
        <v>81.156920000562081</v>
      </c>
      <c r="Q27" s="158">
        <f>[23]Sheet0!Q63</f>
        <v>45.820356678620222</v>
      </c>
      <c r="R27" s="158">
        <f>[23]Sheet0!R63</f>
        <v>33.868830535876107</v>
      </c>
      <c r="S27" s="158">
        <f>[23]Sheet0!S63</f>
        <v>89.05676753704644</v>
      </c>
      <c r="T27" s="158">
        <f>[23]Sheet0!T63</f>
        <v>87.299187730610612</v>
      </c>
      <c r="U27" s="158">
        <f>[23]Sheet0!U63</f>
        <v>85.116087441843362</v>
      </c>
      <c r="V27" s="158">
        <f>[23]Sheet0!V63</f>
        <v>74.219106426124156</v>
      </c>
      <c r="W27" s="158">
        <f>[23]Sheet0!W63</f>
        <v>55.348278866549485</v>
      </c>
      <c r="X27" s="158">
        <f>[23]Sheet0!X63</f>
        <v>-1.68974083552542</v>
      </c>
      <c r="Y27" s="9">
        <f>[23]Sheet0!Y63</f>
        <v>0.84486990085585134</v>
      </c>
    </row>
    <row r="28" spans="1:25" x14ac:dyDescent="0.3">
      <c r="A28" s="4"/>
      <c r="B28" s="4"/>
      <c r="C28" s="4"/>
      <c r="N28" s="207"/>
      <c r="O28" s="7">
        <f>[23]Sheet0!O64</f>
        <v>48.835983017606416</v>
      </c>
      <c r="P28" s="158">
        <f>[23]Sheet0!P64</f>
        <v>75.754672669427151</v>
      </c>
      <c r="Q28" s="158">
        <f>[23]Sheet0!Q64</f>
        <v>50.778576883489507</v>
      </c>
      <c r="R28" s="158">
        <f>[23]Sheet0!R64</f>
        <v>38.716038445505824</v>
      </c>
      <c r="S28" s="158">
        <f>[23]Sheet0!S64</f>
        <v>73.664091816148115</v>
      </c>
      <c r="T28" s="158">
        <f>[23]Sheet0!T64</f>
        <v>96.179584143585316</v>
      </c>
      <c r="U28" s="158">
        <f>[23]Sheet0!U64</f>
        <v>66.20826037858312</v>
      </c>
      <c r="V28" s="158">
        <f>[23]Sheet0!V64</f>
        <v>64.876195540805597</v>
      </c>
      <c r="W28" s="158">
        <f>[23]Sheet0!W64</f>
        <v>49.816531894096784</v>
      </c>
      <c r="X28" s="158">
        <f>[23]Sheet0!X64</f>
        <v>-1.4122293952825333</v>
      </c>
      <c r="Y28" s="9">
        <f>[23]Sheet0!Y64</f>
        <v>3.0649690040995297</v>
      </c>
    </row>
    <row r="29" spans="1:25" x14ac:dyDescent="0.3">
      <c r="A29" s="4"/>
      <c r="B29" s="4"/>
      <c r="C29" s="4"/>
      <c r="N29" s="11" t="s">
        <v>1</v>
      </c>
      <c r="O29" s="189">
        <f>AVERAGE(O26:P28)</f>
        <v>100</v>
      </c>
      <c r="P29" s="190"/>
      <c r="Q29" s="151">
        <f>AVERAGE(Q26:Q28)</f>
        <v>55.952639013343635</v>
      </c>
      <c r="R29" s="151">
        <f t="shared" ref="R29:U29" si="9">AVERAGE(R26:R28)</f>
        <v>44.870645776068216</v>
      </c>
      <c r="S29" s="151">
        <f t="shared" si="9"/>
        <v>85.849958257301566</v>
      </c>
      <c r="T29" s="151">
        <f t="shared" si="9"/>
        <v>84.73991157738449</v>
      </c>
      <c r="U29" s="151">
        <f t="shared" si="9"/>
        <v>80.675895208501913</v>
      </c>
      <c r="V29" s="150">
        <f>AVERAGE(V26:V28)</f>
        <v>70.839625444282476</v>
      </c>
      <c r="W29" s="150">
        <f>AVERAGE(W26:W28)</f>
        <v>59.295119572554249</v>
      </c>
      <c r="X29" s="190">
        <f>AVERAGE(X26:Y28)</f>
        <v>0</v>
      </c>
      <c r="Y29" s="191"/>
    </row>
    <row r="30" spans="1:25" x14ac:dyDescent="0.3">
      <c r="A30" s="4"/>
      <c r="B30" s="4"/>
      <c r="C30" s="4"/>
      <c r="N30" s="1" t="s">
        <v>2</v>
      </c>
      <c r="O30" s="208">
        <f>STDEV(O26:P28)</f>
        <v>36.737822009012447</v>
      </c>
      <c r="P30" s="209"/>
      <c r="Q30" s="157">
        <f t="shared" ref="Q30:W30" si="10">STDEV(Q26:Q28)</f>
        <v>13.485515286826084</v>
      </c>
      <c r="R30" s="157">
        <f t="shared" si="10"/>
        <v>15.054267923068068</v>
      </c>
      <c r="S30" s="157">
        <f t="shared" si="10"/>
        <v>10.940805139159851</v>
      </c>
      <c r="T30" s="157">
        <f t="shared" si="10"/>
        <v>12.910975333016172</v>
      </c>
      <c r="U30" s="157">
        <f t="shared" si="10"/>
        <v>12.837004511733985</v>
      </c>
      <c r="V30" s="157">
        <f t="shared" si="10"/>
        <v>5.1797770198113424</v>
      </c>
      <c r="W30" s="157">
        <f t="shared" si="10"/>
        <v>11.951219670876807</v>
      </c>
      <c r="X30" s="209">
        <v>0</v>
      </c>
      <c r="Y30" s="210"/>
    </row>
    <row r="31" spans="1:25" ht="15" thickBot="1" x14ac:dyDescent="0.35">
      <c r="A31" s="4"/>
      <c r="B31" s="4"/>
      <c r="C31" s="4"/>
      <c r="N31" s="6" t="s">
        <v>3</v>
      </c>
      <c r="O31" s="203">
        <f>O30/SQRT(6)</f>
        <v>14.998153030545014</v>
      </c>
      <c r="P31" s="204"/>
      <c r="Q31" s="156">
        <f t="shared" ref="Q31:W31" si="11">Q30/SQRT(3)</f>
        <v>7.7858658810098538</v>
      </c>
      <c r="R31" s="156">
        <f t="shared" si="11"/>
        <v>8.6915856378360985</v>
      </c>
      <c r="S31" s="156">
        <f t="shared" si="11"/>
        <v>6.3166767922451816</v>
      </c>
      <c r="T31" s="156">
        <f t="shared" si="11"/>
        <v>7.454155084017505</v>
      </c>
      <c r="U31" s="156">
        <f t="shared" si="11"/>
        <v>7.4114480104380576</v>
      </c>
      <c r="V31" s="156">
        <f t="shared" si="11"/>
        <v>2.9905456567303164</v>
      </c>
      <c r="W31" s="156">
        <f t="shared" si="11"/>
        <v>6.9000398941250749</v>
      </c>
      <c r="X31" s="204">
        <f>X30/SQRT(6)</f>
        <v>0</v>
      </c>
      <c r="Y31" s="205"/>
    </row>
    <row r="32" spans="1:25" x14ac:dyDescent="0.3">
      <c r="A32" s="4"/>
      <c r="B32" s="4"/>
      <c r="C32" s="4"/>
      <c r="N32" s="2"/>
      <c r="O32" s="2"/>
      <c r="P32" s="2"/>
      <c r="Q32" s="2"/>
      <c r="R32" s="2"/>
    </row>
    <row r="33" spans="1:18" x14ac:dyDescent="0.3">
      <c r="A33" s="4"/>
      <c r="B33" s="4"/>
      <c r="C33" s="4"/>
      <c r="N33" s="2"/>
      <c r="O33" s="2"/>
      <c r="P33" s="2"/>
      <c r="Q33" s="2"/>
      <c r="R33" s="2"/>
    </row>
    <row r="34" spans="1:18" x14ac:dyDescent="0.3">
      <c r="A34" s="4"/>
      <c r="B34" s="4"/>
      <c r="C34" s="4"/>
      <c r="N34" s="2"/>
      <c r="O34" s="2"/>
      <c r="P34" s="2"/>
      <c r="Q34" s="2"/>
      <c r="R34" s="2"/>
    </row>
    <row r="35" spans="1:18" x14ac:dyDescent="0.3">
      <c r="A35" s="4"/>
      <c r="B35" s="4"/>
      <c r="C35" s="4"/>
      <c r="N35" s="2"/>
      <c r="O35" s="2"/>
      <c r="P35" s="2"/>
      <c r="Q35" s="2"/>
      <c r="R35" s="2"/>
    </row>
    <row r="36" spans="1:18" x14ac:dyDescent="0.3">
      <c r="A36" s="4"/>
      <c r="B36" s="4"/>
      <c r="C36" s="4"/>
      <c r="N36" s="2"/>
      <c r="O36" s="2"/>
      <c r="P36" s="2"/>
      <c r="Q36" s="2"/>
      <c r="R36" s="2"/>
    </row>
    <row r="37" spans="1:18" x14ac:dyDescent="0.3">
      <c r="A37" s="4"/>
      <c r="B37" s="4"/>
      <c r="C37" s="4"/>
      <c r="N37" s="2"/>
      <c r="O37" s="2"/>
      <c r="P37" s="2"/>
      <c r="Q37" s="2"/>
      <c r="R37" s="2"/>
    </row>
    <row r="38" spans="1:18" x14ac:dyDescent="0.3">
      <c r="A38" s="4"/>
      <c r="B38" s="4"/>
      <c r="C38" s="4"/>
      <c r="N38" s="2"/>
      <c r="O38" s="2"/>
      <c r="P38" s="2"/>
      <c r="Q38" s="2"/>
      <c r="R38" s="2"/>
    </row>
    <row r="39" spans="1:18" x14ac:dyDescent="0.3">
      <c r="A39" s="4"/>
      <c r="B39" s="4"/>
      <c r="C39" s="4"/>
      <c r="N39" s="2"/>
      <c r="O39" s="2"/>
      <c r="P39" s="2"/>
      <c r="Q39" s="2"/>
      <c r="R39" s="2"/>
    </row>
    <row r="40" spans="1:18" x14ac:dyDescent="0.3">
      <c r="A40" s="4"/>
      <c r="B40" s="4"/>
      <c r="C40" s="4"/>
      <c r="N40" s="2"/>
      <c r="O40" s="2"/>
      <c r="P40" s="2"/>
      <c r="Q40" s="2"/>
      <c r="R40" s="2"/>
    </row>
    <row r="41" spans="1:18" x14ac:dyDescent="0.3">
      <c r="A41" s="4"/>
      <c r="B41" s="4"/>
      <c r="C41" s="4"/>
      <c r="N41" s="2"/>
      <c r="O41" s="2"/>
      <c r="P41" s="2"/>
      <c r="Q41" s="2"/>
      <c r="R41" s="2"/>
    </row>
    <row r="42" spans="1:18" x14ac:dyDescent="0.3">
      <c r="A42" s="4"/>
      <c r="B42" s="4"/>
      <c r="C42" s="4"/>
      <c r="D42" s="3"/>
      <c r="E42" s="3"/>
      <c r="F42" s="3"/>
      <c r="N42" s="2"/>
      <c r="O42" s="2"/>
      <c r="P42" s="2"/>
      <c r="Q42" s="2"/>
      <c r="R42" s="2"/>
    </row>
    <row r="43" spans="1:18" x14ac:dyDescent="0.3">
      <c r="A43" s="4"/>
      <c r="B43" s="4"/>
      <c r="C43" s="4"/>
      <c r="D43" s="3"/>
      <c r="E43" s="3"/>
      <c r="F43" s="3"/>
      <c r="N43" s="2"/>
      <c r="O43" s="2"/>
      <c r="P43" s="2"/>
      <c r="Q43" s="2"/>
      <c r="R43" s="2"/>
    </row>
    <row r="44" spans="1:18" x14ac:dyDescent="0.3">
      <c r="A44" s="4"/>
      <c r="B44" s="4"/>
      <c r="C44" s="4"/>
      <c r="D44" s="3"/>
      <c r="E44" s="3"/>
      <c r="F44" s="3"/>
      <c r="N44" s="2"/>
      <c r="O44" s="2"/>
      <c r="P44" s="2"/>
      <c r="Q44" s="2"/>
      <c r="R44" s="2"/>
    </row>
    <row r="45" spans="1:18" x14ac:dyDescent="0.3">
      <c r="A45" s="4"/>
      <c r="B45" s="4"/>
      <c r="C45" s="4"/>
      <c r="D45" s="3"/>
      <c r="E45" s="3"/>
      <c r="F45" s="3"/>
      <c r="N45" s="2"/>
      <c r="O45" s="2"/>
      <c r="P45" s="2"/>
      <c r="Q45" s="2"/>
      <c r="R45" s="2"/>
    </row>
    <row r="46" spans="1:18" x14ac:dyDescent="0.3">
      <c r="A46" s="3"/>
      <c r="B46" s="3"/>
      <c r="C46" s="3"/>
      <c r="D46" s="3"/>
      <c r="E46" s="3"/>
      <c r="F46" s="3"/>
      <c r="N46" s="2"/>
      <c r="O46" s="2"/>
      <c r="P46" s="2"/>
      <c r="Q46" s="2"/>
      <c r="R46" s="2"/>
    </row>
    <row r="47" spans="1:18" x14ac:dyDescent="0.3">
      <c r="A47" s="3"/>
      <c r="B47" s="3"/>
      <c r="C47" s="3"/>
      <c r="D47" s="3"/>
      <c r="E47" s="3"/>
      <c r="F47" s="3"/>
      <c r="N47" s="4"/>
      <c r="O47" s="4"/>
      <c r="P47" s="4"/>
    </row>
    <row r="48" spans="1:18" x14ac:dyDescent="0.3">
      <c r="A48" s="3"/>
      <c r="B48" s="3"/>
      <c r="C48" s="3"/>
      <c r="D48" s="3"/>
      <c r="E48" s="3"/>
      <c r="F48" s="3"/>
      <c r="N48" s="4"/>
      <c r="O48" s="4"/>
      <c r="P48" s="4"/>
    </row>
    <row r="49" spans="1:19" x14ac:dyDescent="0.3">
      <c r="A49" s="3"/>
      <c r="B49" s="3"/>
      <c r="C49" s="3"/>
      <c r="D49" s="3"/>
      <c r="E49" s="3"/>
      <c r="F49" s="3"/>
      <c r="N49" s="4"/>
      <c r="O49" s="4"/>
      <c r="P49" s="4"/>
    </row>
    <row r="50" spans="1:19" x14ac:dyDescent="0.3">
      <c r="A50" s="3"/>
      <c r="B50" s="3"/>
      <c r="C50" s="3"/>
      <c r="D50" s="3"/>
      <c r="E50" s="3"/>
      <c r="F50" s="3"/>
      <c r="N50" s="4"/>
      <c r="O50" s="4"/>
      <c r="P50" s="4"/>
    </row>
    <row r="51" spans="1:19" x14ac:dyDescent="0.3">
      <c r="A51" s="3"/>
      <c r="B51" s="3"/>
      <c r="C51" s="3"/>
      <c r="D51" s="3"/>
      <c r="E51" s="3"/>
      <c r="F51" s="3"/>
      <c r="N51" s="4"/>
      <c r="O51" s="4"/>
      <c r="P51" s="4"/>
    </row>
    <row r="52" spans="1:19" x14ac:dyDescent="0.3">
      <c r="A52" s="3"/>
      <c r="B52" s="3"/>
      <c r="C52" s="3"/>
      <c r="D52" s="3"/>
      <c r="E52" s="3"/>
      <c r="F52" s="3"/>
      <c r="N52" s="4"/>
      <c r="O52" s="4"/>
      <c r="P52" s="4"/>
    </row>
    <row r="53" spans="1:19" x14ac:dyDescent="0.3">
      <c r="A53" s="3"/>
      <c r="B53" s="3"/>
      <c r="C53" s="3"/>
      <c r="D53" s="3"/>
      <c r="E53" s="3"/>
      <c r="F53" s="3"/>
      <c r="N53" s="4"/>
      <c r="O53" s="4"/>
      <c r="P53" s="4"/>
    </row>
    <row r="54" spans="1:19" x14ac:dyDescent="0.3">
      <c r="A54" s="3"/>
      <c r="B54" s="3"/>
      <c r="C54" s="3"/>
      <c r="D54" s="3"/>
      <c r="E54" s="3"/>
      <c r="F54" s="3"/>
      <c r="N54" s="4"/>
      <c r="O54" s="4"/>
      <c r="P54" s="4"/>
    </row>
    <row r="55" spans="1:19" x14ac:dyDescent="0.3">
      <c r="A55" s="3"/>
      <c r="B55" s="3"/>
      <c r="C55" s="3"/>
      <c r="D55" s="3"/>
      <c r="E55" s="3"/>
      <c r="F55" s="3"/>
      <c r="N55" s="4"/>
      <c r="O55" s="4"/>
      <c r="P55" s="4"/>
    </row>
    <row r="56" spans="1:19" x14ac:dyDescent="0.3">
      <c r="A56" s="3"/>
      <c r="B56" s="3"/>
      <c r="C56" s="3"/>
      <c r="D56" s="3"/>
      <c r="E56" s="3"/>
      <c r="F56" s="3"/>
      <c r="N56" s="4"/>
      <c r="O56" s="4"/>
      <c r="P56" s="4"/>
    </row>
    <row r="57" spans="1:19" x14ac:dyDescent="0.3">
      <c r="A57" s="3"/>
      <c r="B57" s="3"/>
      <c r="C57" s="3"/>
      <c r="D57" s="3"/>
      <c r="E57" s="3"/>
      <c r="F57" s="3"/>
      <c r="N57" s="4"/>
      <c r="O57" s="4"/>
      <c r="P57" s="4"/>
    </row>
    <row r="58" spans="1:19" x14ac:dyDescent="0.3">
      <c r="N58" s="4"/>
      <c r="O58" s="4"/>
      <c r="P58" s="4"/>
    </row>
    <row r="59" spans="1:19" x14ac:dyDescent="0.3">
      <c r="N59" s="4"/>
      <c r="O59" s="4"/>
      <c r="P59" s="4"/>
    </row>
    <row r="60" spans="1:19" x14ac:dyDescent="0.3">
      <c r="N60" s="4"/>
      <c r="O60" s="4"/>
      <c r="P60" s="4"/>
    </row>
    <row r="61" spans="1:19" x14ac:dyDescent="0.3">
      <c r="N61" s="4"/>
      <c r="O61" s="4"/>
      <c r="P61" s="4"/>
    </row>
    <row r="62" spans="1:19" x14ac:dyDescent="0.3">
      <c r="N62" s="4"/>
      <c r="O62" s="4"/>
      <c r="P62" s="4"/>
    </row>
    <row r="63" spans="1:19" x14ac:dyDescent="0.3">
      <c r="N63" s="4"/>
      <c r="O63" s="4"/>
      <c r="P63" s="4"/>
      <c r="Q63" s="3"/>
      <c r="R63" s="3"/>
      <c r="S63" s="3"/>
    </row>
    <row r="64" spans="1:19" x14ac:dyDescent="0.3">
      <c r="N64" s="4"/>
      <c r="O64" s="4"/>
      <c r="P64" s="4"/>
      <c r="Q64" s="3"/>
      <c r="R64" s="3"/>
      <c r="S64" s="3"/>
    </row>
    <row r="65" spans="14:19" x14ac:dyDescent="0.3">
      <c r="N65" s="4"/>
      <c r="O65" s="4"/>
      <c r="P65" s="4"/>
      <c r="Q65" s="3"/>
      <c r="R65" s="3"/>
      <c r="S65" s="3"/>
    </row>
    <row r="66" spans="14:19" x14ac:dyDescent="0.3">
      <c r="N66" s="4"/>
      <c r="O66" s="4"/>
      <c r="P66" s="4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</sheetData>
  <mergeCells count="48">
    <mergeCell ref="A1:L1"/>
    <mergeCell ref="N1:Y1"/>
    <mergeCell ref="A2:L2"/>
    <mergeCell ref="N2:Y2"/>
    <mergeCell ref="A3:L3"/>
    <mergeCell ref="N3:Y3"/>
    <mergeCell ref="B4:C4"/>
    <mergeCell ref="K4:L4"/>
    <mergeCell ref="O4:P4"/>
    <mergeCell ref="X4:Y4"/>
    <mergeCell ref="A5:A7"/>
    <mergeCell ref="N5:N7"/>
    <mergeCell ref="N13:Y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N12:Y12"/>
    <mergeCell ref="N23:Y23"/>
    <mergeCell ref="N14:Y14"/>
    <mergeCell ref="O15:P15"/>
    <mergeCell ref="X15:Y15"/>
    <mergeCell ref="N16:N18"/>
    <mergeCell ref="O19:P19"/>
    <mergeCell ref="X19:Y19"/>
    <mergeCell ref="O20:P20"/>
    <mergeCell ref="X20:Y20"/>
    <mergeCell ref="O21:P21"/>
    <mergeCell ref="X21:Y21"/>
    <mergeCell ref="N22:Y22"/>
    <mergeCell ref="O30:P30"/>
    <mergeCell ref="X30:Y30"/>
    <mergeCell ref="O31:P31"/>
    <mergeCell ref="X31:Y31"/>
    <mergeCell ref="N24:Y24"/>
    <mergeCell ref="O25:P25"/>
    <mergeCell ref="X25:Y25"/>
    <mergeCell ref="N26:N28"/>
    <mergeCell ref="O29:P29"/>
    <mergeCell ref="X29:Y29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CB9B-7130-4FB3-A23F-DDF1126E0AB4}">
  <dimension ref="A1:Y78"/>
  <sheetViews>
    <sheetView zoomScale="40" zoomScaleNormal="40" workbookViewId="0">
      <selection activeCell="W39" sqref="W39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29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22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64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164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44770</v>
      </c>
      <c r="B5" s="159">
        <f>[25]Sheet0!O56</f>
        <v>135.72663766680409</v>
      </c>
      <c r="C5" s="160">
        <f>[25]Sheet0!P56</f>
        <v>125.98186263054497</v>
      </c>
      <c r="D5" s="160">
        <f>[25]Sheet0!Q56</f>
        <v>71.4110997975922</v>
      </c>
      <c r="E5" s="160">
        <f>[25]Sheet0!R56</f>
        <v>73.208185535848898</v>
      </c>
      <c r="F5" s="160">
        <f>[25]Sheet0!S56</f>
        <v>108.64375238063815</v>
      </c>
      <c r="G5" s="160">
        <f>[25]Sheet0!T56</f>
        <v>72.904446997858656</v>
      </c>
      <c r="H5" s="160">
        <f>[25]Sheet0!U56</f>
        <v>128.7660948456197</v>
      </c>
      <c r="I5" s="160">
        <f>[25]Sheet0!V56</f>
        <v>80.725582343348748</v>
      </c>
      <c r="J5" s="160">
        <f>[25]Sheet0!W56</f>
        <v>74.625616959869049</v>
      </c>
      <c r="K5" s="160">
        <f>[25]Sheet0!X56</f>
        <v>0.6918372628339563</v>
      </c>
      <c r="L5" s="161">
        <f>[25]Sheet0!Y56</f>
        <v>-0.34591910287326044</v>
      </c>
      <c r="N5" s="206"/>
      <c r="O5" s="159"/>
      <c r="P5" s="160"/>
      <c r="Q5" s="160"/>
      <c r="R5" s="160"/>
      <c r="S5" s="160"/>
      <c r="T5" s="160"/>
      <c r="U5" s="160"/>
      <c r="V5" s="160"/>
      <c r="W5" s="160"/>
      <c r="X5" s="160"/>
      <c r="Y5" s="161"/>
    </row>
    <row r="6" spans="1:25" x14ac:dyDescent="0.3">
      <c r="A6" s="207"/>
      <c r="B6" s="159">
        <f>[25]Sheet0!O57</f>
        <v>107.50475172142598</v>
      </c>
      <c r="C6" s="160">
        <f>[25]Sheet0!P57</f>
        <v>79.460027731624223</v>
      </c>
      <c r="D6" s="160">
        <f>[25]Sheet0!Q57</f>
        <v>92.242150431283349</v>
      </c>
      <c r="E6" s="160">
        <f>[25]Sheet0!R57</f>
        <v>57.36343002950904</v>
      </c>
      <c r="F6" s="160">
        <f>[25]Sheet0!S57</f>
        <v>89.812279843863877</v>
      </c>
      <c r="G6" s="160">
        <f>[25]Sheet0!T57</f>
        <v>92.57118919915537</v>
      </c>
      <c r="H6" s="160">
        <f>[25]Sheet0!U57</f>
        <v>93.887366900544933</v>
      </c>
      <c r="I6" s="160">
        <f>[25]Sheet0!V57</f>
        <v>65.032696106004025</v>
      </c>
      <c r="J6" s="160">
        <f>[25]Sheet0!W57</f>
        <v>56.90782222252367</v>
      </c>
      <c r="K6" s="160">
        <f>[25]Sheet0!X57</f>
        <v>0.1603033075640877</v>
      </c>
      <c r="L6" s="161">
        <f>[25]Sheet0!Y57</f>
        <v>-0.3965403067131763</v>
      </c>
      <c r="N6" s="207"/>
      <c r="O6" s="159"/>
      <c r="P6" s="160"/>
      <c r="Q6" s="160"/>
      <c r="R6" s="160"/>
      <c r="S6" s="160"/>
      <c r="T6" s="160"/>
      <c r="U6" s="160"/>
      <c r="V6" s="160"/>
      <c r="W6" s="160"/>
      <c r="X6" s="160"/>
      <c r="Y6" s="161"/>
    </row>
    <row r="7" spans="1:25" x14ac:dyDescent="0.3">
      <c r="A7" s="207"/>
      <c r="B7" s="159">
        <f>[25]Sheet0!O58</f>
        <v>50.909080388472553</v>
      </c>
      <c r="C7" s="160">
        <f>[25]Sheet0!P58</f>
        <v>100.41763986112824</v>
      </c>
      <c r="D7" s="160">
        <f>[25]Sheet0!Q58</f>
        <v>83.332637516246123</v>
      </c>
      <c r="E7" s="160">
        <f>[25]Sheet0!R58</f>
        <v>110.0611611747568</v>
      </c>
      <c r="F7" s="160">
        <f>[25]Sheet0!S58</f>
        <v>83.079522067920919</v>
      </c>
      <c r="G7" s="160">
        <f>[25]Sheet0!T58</f>
        <v>99.405185611127905</v>
      </c>
      <c r="H7" s="160">
        <f>[25]Sheet0!U58</f>
        <v>77.63762667688475</v>
      </c>
      <c r="I7" s="160">
        <f>[25]Sheet0!V58</f>
        <v>33.064746785215839</v>
      </c>
      <c r="J7" s="160">
        <f>[25]Sheet0!W58</f>
        <v>47.922385987939634</v>
      </c>
      <c r="K7" s="160">
        <f>[25]Sheet0!X58</f>
        <v>-1.5355400230127876</v>
      </c>
      <c r="L7" s="161">
        <f>[25]Sheet0!Y58</f>
        <v>1.4258588622011765</v>
      </c>
      <c r="N7" s="207"/>
      <c r="O7" s="159"/>
      <c r="P7" s="160"/>
      <c r="Q7" s="160"/>
      <c r="R7" s="160"/>
      <c r="S7" s="160"/>
      <c r="T7" s="160"/>
      <c r="U7" s="160"/>
      <c r="V7" s="160"/>
      <c r="W7" s="160"/>
      <c r="X7" s="160"/>
      <c r="Y7" s="161"/>
    </row>
    <row r="8" spans="1:25" x14ac:dyDescent="0.3">
      <c r="A8" s="11" t="s">
        <v>1</v>
      </c>
      <c r="B8" s="186">
        <f>AVERAGE(B5:C7)</f>
        <v>100</v>
      </c>
      <c r="C8" s="187"/>
      <c r="D8" s="163">
        <f>AVERAGE(D5:D7)</f>
        <v>82.328629248373886</v>
      </c>
      <c r="E8" s="163">
        <f t="shared" ref="E8:G8" si="0">AVERAGE(E5:E7)</f>
        <v>80.21092558003825</v>
      </c>
      <c r="F8" s="163">
        <f t="shared" si="0"/>
        <v>93.845184764140981</v>
      </c>
      <c r="G8" s="163">
        <f t="shared" si="0"/>
        <v>88.293607269380644</v>
      </c>
      <c r="H8" s="163">
        <f>AVERAGE(H5:H7)</f>
        <v>100.09702947434978</v>
      </c>
      <c r="I8" s="163">
        <f>AVERAGE(I5:I7)</f>
        <v>59.607675078189537</v>
      </c>
      <c r="J8" s="163">
        <f>AVERAGE(J5:J7)</f>
        <v>59.818608390110789</v>
      </c>
      <c r="K8" s="187">
        <v>0</v>
      </c>
      <c r="L8" s="188"/>
      <c r="N8" s="11" t="s">
        <v>1</v>
      </c>
      <c r="O8" s="189" t="e">
        <f>AVERAGE(O5:P7)</f>
        <v>#DIV/0!</v>
      </c>
      <c r="P8" s="190"/>
      <c r="Q8" s="165" t="e">
        <f>AVERAGE(Q5:Q7)</f>
        <v>#DIV/0!</v>
      </c>
      <c r="R8" s="165" t="e">
        <f t="shared" ref="R8:U8" si="1">AVERAGE(R5:R7)</f>
        <v>#DIV/0!</v>
      </c>
      <c r="S8" s="165" t="e">
        <f t="shared" si="1"/>
        <v>#DIV/0!</v>
      </c>
      <c r="T8" s="165" t="e">
        <f>AVERAGE(T5:T7)</f>
        <v>#DIV/0!</v>
      </c>
      <c r="U8" s="165" t="e">
        <f t="shared" si="1"/>
        <v>#DIV/0!</v>
      </c>
      <c r="V8" s="163" t="e">
        <f>AVERAGE(V5:V7)</f>
        <v>#DIV/0!</v>
      </c>
      <c r="W8" s="163" t="e">
        <f>AVERAGE(W5:W7)</f>
        <v>#DIV/0!</v>
      </c>
      <c r="X8" s="190" t="e">
        <f>AVERAGE(X5:Y7)</f>
        <v>#DIV/0!</v>
      </c>
      <c r="Y8" s="191"/>
    </row>
    <row r="9" spans="1:25" x14ac:dyDescent="0.3">
      <c r="A9" s="1" t="s">
        <v>2</v>
      </c>
      <c r="B9" s="208">
        <f>STDEV(B5:C7)</f>
        <v>31.111908958701203</v>
      </c>
      <c r="C9" s="209"/>
      <c r="D9" s="167">
        <f t="shared" ref="D9:J9" si="2">STDEV(D5:D7)</f>
        <v>10.451755454339661</v>
      </c>
      <c r="E9" s="167">
        <f t="shared" si="2"/>
        <v>27.037778996416705</v>
      </c>
      <c r="F9" s="167">
        <f t="shared" si="2"/>
        <v>13.250687130953141</v>
      </c>
      <c r="G9" s="167">
        <f t="shared" si="2"/>
        <v>13.758472558269483</v>
      </c>
      <c r="H9" s="167">
        <f t="shared" si="2"/>
        <v>26.123743917760411</v>
      </c>
      <c r="I9" s="167">
        <f t="shared" si="2"/>
        <v>24.289132372092244</v>
      </c>
      <c r="J9" s="167">
        <f t="shared" si="2"/>
        <v>13.587499518679467</v>
      </c>
      <c r="K9" s="209">
        <v>0</v>
      </c>
      <c r="L9" s="210"/>
      <c r="N9" s="1" t="s">
        <v>2</v>
      </c>
      <c r="O9" s="208" t="e">
        <f>STDEV(O5:P7)</f>
        <v>#DIV/0!</v>
      </c>
      <c r="P9" s="209"/>
      <c r="Q9" s="167" t="e">
        <f t="shared" ref="Q9:W9" si="3">STDEV(Q5:Q7)</f>
        <v>#DIV/0!</v>
      </c>
      <c r="R9" s="167" t="e">
        <f t="shared" si="3"/>
        <v>#DIV/0!</v>
      </c>
      <c r="S9" s="167" t="e">
        <f t="shared" si="3"/>
        <v>#DIV/0!</v>
      </c>
      <c r="T9" s="167" t="e">
        <f t="shared" si="3"/>
        <v>#DIV/0!</v>
      </c>
      <c r="U9" s="167" t="e">
        <f t="shared" si="3"/>
        <v>#DIV/0!</v>
      </c>
      <c r="V9" s="167" t="e">
        <f t="shared" si="3"/>
        <v>#DIV/0!</v>
      </c>
      <c r="W9" s="167" t="e">
        <f t="shared" si="3"/>
        <v>#DIV/0!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12.701383645457112</v>
      </c>
      <c r="C10" s="204"/>
      <c r="D10" s="162">
        <f t="shared" ref="D10:J10" si="4">D9/SQRT(3)</f>
        <v>6.0343238250671432</v>
      </c>
      <c r="E10" s="162">
        <f t="shared" si="4"/>
        <v>15.610268981870796</v>
      </c>
      <c r="F10" s="162">
        <f>F9/SQRT(3)</f>
        <v>7.6502877820033062</v>
      </c>
      <c r="G10" s="162">
        <f t="shared" si="4"/>
        <v>7.9434578351549661</v>
      </c>
      <c r="H10" s="162">
        <f t="shared" si="4"/>
        <v>15.082550583159822</v>
      </c>
      <c r="I10" s="162">
        <f t="shared" si="4"/>
        <v>14.023337113409911</v>
      </c>
      <c r="J10" s="162">
        <f t="shared" si="4"/>
        <v>7.844746504723501</v>
      </c>
      <c r="K10" s="204">
        <f>K9/SQRT(6)</f>
        <v>0</v>
      </c>
      <c r="L10" s="205"/>
      <c r="N10" s="6" t="s">
        <v>3</v>
      </c>
      <c r="O10" s="203" t="e">
        <f>O9/SQRT(6)</f>
        <v>#DIV/0!</v>
      </c>
      <c r="P10" s="204"/>
      <c r="Q10" s="162" t="e">
        <f t="shared" ref="Q10:W10" si="5">Q9/SQRT(3)</f>
        <v>#DIV/0!</v>
      </c>
      <c r="R10" s="162" t="e">
        <f t="shared" si="5"/>
        <v>#DIV/0!</v>
      </c>
      <c r="S10" s="162" t="e">
        <f t="shared" si="5"/>
        <v>#DIV/0!</v>
      </c>
      <c r="T10" s="162" t="e">
        <f t="shared" si="5"/>
        <v>#DIV/0!</v>
      </c>
      <c r="U10" s="162" t="e">
        <f t="shared" si="5"/>
        <v>#DIV/0!</v>
      </c>
      <c r="V10" s="162" t="e">
        <f t="shared" si="5"/>
        <v>#DIV/0!</v>
      </c>
      <c r="W10" s="162" t="e">
        <f t="shared" si="5"/>
        <v>#DIV/0!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2"/>
      <c r="B13" s="2"/>
      <c r="C13" s="2"/>
      <c r="D13" s="2"/>
      <c r="E13" s="2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2"/>
      <c r="B14" s="2"/>
      <c r="C14" s="2"/>
      <c r="D14" s="2"/>
      <c r="E14" s="2"/>
      <c r="N14" s="185" t="s">
        <v>23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2"/>
      <c r="B15" s="2"/>
      <c r="C15" s="2"/>
      <c r="D15" s="2"/>
      <c r="E15" s="2"/>
      <c r="N15" s="164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2"/>
      <c r="B16" s="2"/>
      <c r="C16" s="2"/>
      <c r="D16" s="2"/>
      <c r="E16" s="2"/>
      <c r="N16" s="182"/>
      <c r="O16" s="159"/>
      <c r="P16" s="160"/>
      <c r="Q16" s="160"/>
      <c r="R16" s="160"/>
      <c r="S16" s="160"/>
      <c r="T16" s="160"/>
      <c r="U16" s="160"/>
      <c r="V16" s="160"/>
      <c r="W16" s="160"/>
      <c r="X16" s="160"/>
      <c r="Y16" s="161"/>
    </row>
    <row r="17" spans="1:25" x14ac:dyDescent="0.3">
      <c r="A17" s="2"/>
      <c r="B17" s="2"/>
      <c r="C17" s="2"/>
      <c r="D17" s="2"/>
      <c r="E17" s="2"/>
      <c r="N17" s="211"/>
      <c r="O17" s="159"/>
      <c r="P17" s="160"/>
      <c r="Q17" s="160"/>
      <c r="R17" s="160"/>
      <c r="S17" s="160"/>
      <c r="T17" s="160"/>
      <c r="U17" s="160"/>
      <c r="V17" s="160"/>
      <c r="W17" s="160"/>
      <c r="X17" s="160"/>
      <c r="Y17" s="161"/>
    </row>
    <row r="18" spans="1:25" x14ac:dyDescent="0.3">
      <c r="A18" s="2"/>
      <c r="B18" s="2"/>
      <c r="C18" s="2"/>
      <c r="D18" s="2"/>
      <c r="E18" s="2"/>
      <c r="N18" s="211"/>
      <c r="O18" s="159"/>
      <c r="P18" s="160"/>
      <c r="Q18" s="160"/>
      <c r="R18" s="160"/>
      <c r="S18" s="160"/>
      <c r="T18" s="160"/>
      <c r="U18" s="160"/>
      <c r="V18" s="160"/>
      <c r="W18" s="160"/>
      <c r="X18" s="160"/>
      <c r="Y18" s="161"/>
    </row>
    <row r="19" spans="1:25" x14ac:dyDescent="0.3">
      <c r="A19" s="2"/>
      <c r="B19" s="2"/>
      <c r="C19" s="2"/>
      <c r="D19" s="2"/>
      <c r="E19" s="2"/>
      <c r="N19" s="11" t="s">
        <v>1</v>
      </c>
      <c r="O19" s="189" t="e">
        <f>AVERAGE(O16:P18)</f>
        <v>#DIV/0!</v>
      </c>
      <c r="P19" s="190"/>
      <c r="Q19" s="165" t="e">
        <f>AVERAGE(Q16:Q18)</f>
        <v>#DIV/0!</v>
      </c>
      <c r="R19" s="165" t="e">
        <f t="shared" ref="R19:U19" si="6">AVERAGE(R16:R18)</f>
        <v>#DIV/0!</v>
      </c>
      <c r="S19" s="165" t="e">
        <f t="shared" si="6"/>
        <v>#DIV/0!</v>
      </c>
      <c r="T19" s="165" t="e">
        <f>AVERAGE(T16:T18)</f>
        <v>#DIV/0!</v>
      </c>
      <c r="U19" s="165" t="e">
        <f t="shared" si="6"/>
        <v>#DIV/0!</v>
      </c>
      <c r="V19" s="163" t="e">
        <f>AVERAGE(V16:V18)</f>
        <v>#DIV/0!</v>
      </c>
      <c r="W19" s="163" t="e">
        <f>AVERAGE(W16:W18)</f>
        <v>#DIV/0!</v>
      </c>
      <c r="X19" s="190" t="e">
        <f>AVERAGE(X16:Y18)</f>
        <v>#DIV/0!</v>
      </c>
      <c r="Y19" s="191"/>
    </row>
    <row r="20" spans="1:25" x14ac:dyDescent="0.3">
      <c r="A20" s="2"/>
      <c r="B20" s="2"/>
      <c r="C20" s="2"/>
      <c r="D20" s="2"/>
      <c r="E20" s="2"/>
      <c r="N20" s="1" t="s">
        <v>2</v>
      </c>
      <c r="O20" s="208" t="e">
        <f>STDEV(O16:P18)</f>
        <v>#DIV/0!</v>
      </c>
      <c r="P20" s="209"/>
      <c r="Q20" s="167" t="e">
        <f t="shared" ref="Q20:W20" si="7">STDEV(Q16:Q18)</f>
        <v>#DIV/0!</v>
      </c>
      <c r="R20" s="167" t="e">
        <f t="shared" si="7"/>
        <v>#DIV/0!</v>
      </c>
      <c r="S20" s="167" t="e">
        <f t="shared" si="7"/>
        <v>#DIV/0!</v>
      </c>
      <c r="T20" s="167" t="e">
        <f t="shared" si="7"/>
        <v>#DIV/0!</v>
      </c>
      <c r="U20" s="167" t="e">
        <f t="shared" si="7"/>
        <v>#DIV/0!</v>
      </c>
      <c r="V20" s="167" t="e">
        <f t="shared" si="7"/>
        <v>#DIV/0!</v>
      </c>
      <c r="W20" s="167" t="e">
        <f t="shared" si="7"/>
        <v>#DIV/0!</v>
      </c>
      <c r="X20" s="209">
        <v>0</v>
      </c>
      <c r="Y20" s="210"/>
    </row>
    <row r="21" spans="1:25" ht="15" thickBot="1" x14ac:dyDescent="0.35">
      <c r="A21" s="2"/>
      <c r="B21" s="2"/>
      <c r="C21" s="2"/>
      <c r="D21" s="2"/>
      <c r="E21" s="2"/>
      <c r="N21" s="6" t="s">
        <v>3</v>
      </c>
      <c r="O21" s="203" t="e">
        <f>O20/SQRT(6)</f>
        <v>#DIV/0!</v>
      </c>
      <c r="P21" s="204"/>
      <c r="Q21" s="162" t="e">
        <f t="shared" ref="Q21:W21" si="8">Q20/SQRT(3)</f>
        <v>#DIV/0!</v>
      </c>
      <c r="R21" s="162" t="e">
        <f t="shared" si="8"/>
        <v>#DIV/0!</v>
      </c>
      <c r="S21" s="162" t="e">
        <f t="shared" si="8"/>
        <v>#DIV/0!</v>
      </c>
      <c r="T21" s="162" t="e">
        <f t="shared" si="8"/>
        <v>#DIV/0!</v>
      </c>
      <c r="U21" s="162" t="e">
        <f t="shared" si="8"/>
        <v>#DIV/0!</v>
      </c>
      <c r="V21" s="162" t="e">
        <f t="shared" si="8"/>
        <v>#DIV/0!</v>
      </c>
      <c r="W21" s="162" t="e">
        <f t="shared" si="8"/>
        <v>#DIV/0!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183" t="s">
        <v>6</v>
      </c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</row>
    <row r="23" spans="1:25" x14ac:dyDescent="0.3">
      <c r="A23" s="2"/>
      <c r="B23" s="2"/>
      <c r="C23" s="2"/>
      <c r="D23" s="2"/>
      <c r="E23" s="2"/>
      <c r="N23" s="184" t="s">
        <v>5</v>
      </c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 spans="1:25" ht="15" thickBot="1" x14ac:dyDescent="0.35">
      <c r="A24" s="2"/>
      <c r="B24" s="2"/>
      <c r="C24" s="2"/>
      <c r="D24" s="2"/>
      <c r="E24" s="2"/>
      <c r="N24" s="185" t="s">
        <v>30</v>
      </c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x14ac:dyDescent="0.3">
      <c r="A25" s="2"/>
      <c r="B25" s="2"/>
      <c r="C25" s="2"/>
      <c r="D25" s="2"/>
      <c r="E25" s="2"/>
      <c r="N25" s="164"/>
      <c r="O25" s="179" t="s">
        <v>0</v>
      </c>
      <c r="P25" s="180"/>
      <c r="Q25" s="10" t="s">
        <v>7</v>
      </c>
      <c r="R25" s="10" t="s">
        <v>8</v>
      </c>
      <c r="S25" s="10" t="s">
        <v>9</v>
      </c>
      <c r="T25" s="10" t="s">
        <v>10</v>
      </c>
      <c r="U25" s="10" t="s">
        <v>11</v>
      </c>
      <c r="V25" s="10" t="s">
        <v>12</v>
      </c>
      <c r="W25" s="10" t="s">
        <v>15</v>
      </c>
      <c r="X25" s="180" t="s">
        <v>4</v>
      </c>
      <c r="Y25" s="181"/>
    </row>
    <row r="26" spans="1:25" x14ac:dyDescent="0.3">
      <c r="A26" s="4"/>
      <c r="B26" s="4"/>
      <c r="C26" s="4"/>
      <c r="N26" s="206"/>
      <c r="O26" s="7">
        <f>[25]Sheet0!O62</f>
        <v>135.72663766680409</v>
      </c>
      <c r="P26" s="168">
        <f>[25]Sheet0!P62</f>
        <v>125.98186263054497</v>
      </c>
      <c r="Q26" s="168">
        <f>[25]Sheet0!Q62</f>
        <v>67.614435962418611</v>
      </c>
      <c r="R26" s="168">
        <f>[25]Sheet0!R62</f>
        <v>52.275896266128164</v>
      </c>
      <c r="S26" s="168">
        <f>[25]Sheet0!S62</f>
        <v>84.37039199612822</v>
      </c>
      <c r="T26" s="168">
        <f>[25]Sheet0!T62</f>
        <v>86.066231555054841</v>
      </c>
      <c r="U26" s="168">
        <f>[25]Sheet0!U62</f>
        <v>56.755952953528549</v>
      </c>
      <c r="V26" s="168">
        <f>[25]Sheet0!V62</f>
        <v>45.11285354298311</v>
      </c>
      <c r="W26" s="168">
        <f>[25]Sheet0!W62</f>
        <v>63.159671961599493</v>
      </c>
      <c r="X26" s="168">
        <f>[25]Sheet0!X62</f>
        <v>0.6918372628339563</v>
      </c>
      <c r="Y26" s="9">
        <f>[25]Sheet0!Y62</f>
        <v>-0.34591910287326044</v>
      </c>
    </row>
    <row r="27" spans="1:25" x14ac:dyDescent="0.3">
      <c r="A27" s="4"/>
      <c r="B27" s="4"/>
      <c r="C27" s="4"/>
      <c r="N27" s="207"/>
      <c r="O27" s="7">
        <f>[25]Sheet0!O63</f>
        <v>107.50475172142598</v>
      </c>
      <c r="P27" s="168">
        <f>[25]Sheet0!P63</f>
        <v>79.460027731624223</v>
      </c>
      <c r="Q27" s="168">
        <f>[25]Sheet0!Q63</f>
        <v>90.293187880731026</v>
      </c>
      <c r="R27" s="168">
        <f>[25]Sheet0!R63</f>
        <v>81.560859551171689</v>
      </c>
      <c r="S27" s="168">
        <f>[25]Sheet0!S63</f>
        <v>83.054206751438144</v>
      </c>
      <c r="T27" s="168">
        <f>[25]Sheet0!T63</f>
        <v>86.091531784936606</v>
      </c>
      <c r="U27" s="168">
        <f>[25]Sheet0!U63</f>
        <v>55.287921069744861</v>
      </c>
      <c r="V27" s="168">
        <f>[25]Sheet0!V63</f>
        <v>55.996629238454432</v>
      </c>
      <c r="W27" s="168">
        <f>[25]Sheet0!W63</f>
        <v>91.204380864800257</v>
      </c>
      <c r="X27" s="168">
        <f>[25]Sheet0!X63</f>
        <v>0.1603033075640877</v>
      </c>
      <c r="Y27" s="9">
        <f>[25]Sheet0!Y63</f>
        <v>-0.3965403067131763</v>
      </c>
    </row>
    <row r="28" spans="1:25" x14ac:dyDescent="0.3">
      <c r="A28" s="4"/>
      <c r="B28" s="4"/>
      <c r="C28" s="4"/>
      <c r="N28" s="207"/>
      <c r="O28" s="7">
        <f>[25]Sheet0!O64</f>
        <v>50.909080388472553</v>
      </c>
      <c r="P28" s="168">
        <f>[25]Sheet0!P64</f>
        <v>100.41763986112824</v>
      </c>
      <c r="Q28" s="168">
        <f>[25]Sheet0!Q64</f>
        <v>64.906142153491672</v>
      </c>
      <c r="R28" s="168">
        <f>[25]Sheet0!R64</f>
        <v>61.084163001835307</v>
      </c>
      <c r="S28" s="168">
        <f>[25]Sheet0!S64</f>
        <v>77.131410866835338</v>
      </c>
      <c r="T28" s="168">
        <f>[25]Sheet0!T64</f>
        <v>48.150178576481572</v>
      </c>
      <c r="U28" s="168">
        <f>[25]Sheet0!U64</f>
        <v>48.251424755811648</v>
      </c>
      <c r="V28" s="168">
        <f>[25]Sheet0!V64</f>
        <v>29.166844314012678</v>
      </c>
      <c r="W28" s="168">
        <f>[25]Sheet0!W64</f>
        <v>74.878717321593257</v>
      </c>
      <c r="X28" s="168">
        <f>[25]Sheet0!X64</f>
        <v>-1.5355400230127876</v>
      </c>
      <c r="Y28" s="9">
        <f>[25]Sheet0!Y64</f>
        <v>1.4258588622011765</v>
      </c>
    </row>
    <row r="29" spans="1:25" x14ac:dyDescent="0.3">
      <c r="A29" s="4"/>
      <c r="B29" s="4"/>
      <c r="C29" s="4"/>
      <c r="N29" s="11" t="s">
        <v>1</v>
      </c>
      <c r="O29" s="189">
        <f>AVERAGE(O26:P28)</f>
        <v>100</v>
      </c>
      <c r="P29" s="190"/>
      <c r="Q29" s="165">
        <f>AVERAGE(Q26:Q28)</f>
        <v>74.271255332213755</v>
      </c>
      <c r="R29" s="165">
        <f t="shared" ref="R29:U29" si="9">AVERAGE(R26:R28)</f>
        <v>64.973639606378399</v>
      </c>
      <c r="S29" s="165">
        <f t="shared" si="9"/>
        <v>81.518669871467239</v>
      </c>
      <c r="T29" s="165">
        <f t="shared" si="9"/>
        <v>73.435980638824347</v>
      </c>
      <c r="U29" s="165">
        <f t="shared" si="9"/>
        <v>53.431766259695024</v>
      </c>
      <c r="V29" s="163">
        <f>AVERAGE(V26:V28)</f>
        <v>43.425442365150076</v>
      </c>
      <c r="W29" s="163">
        <f>AVERAGE(W26:W28)</f>
        <v>76.414256715997666</v>
      </c>
      <c r="X29" s="190">
        <f>AVERAGE(X26:Y28)</f>
        <v>-6.2912638062092207E-16</v>
      </c>
      <c r="Y29" s="191"/>
    </row>
    <row r="30" spans="1:25" x14ac:dyDescent="0.3">
      <c r="A30" s="4"/>
      <c r="B30" s="4"/>
      <c r="C30" s="4"/>
      <c r="N30" s="1" t="s">
        <v>2</v>
      </c>
      <c r="O30" s="208">
        <f>STDEV(O26:P28)</f>
        <v>31.111908958701203</v>
      </c>
      <c r="P30" s="209"/>
      <c r="Q30" s="167">
        <f t="shared" ref="Q30:W30" si="10">STDEV(Q26:Q28)</f>
        <v>13.941321880682533</v>
      </c>
      <c r="R30" s="167">
        <f t="shared" si="10"/>
        <v>15.024922290799122</v>
      </c>
      <c r="S30" s="167">
        <f t="shared" si="10"/>
        <v>3.8560494135679471</v>
      </c>
      <c r="T30" s="167">
        <f t="shared" si="10"/>
        <v>21.898150594910774</v>
      </c>
      <c r="U30" s="167">
        <f t="shared" si="10"/>
        <v>4.545957872175439</v>
      </c>
      <c r="V30" s="167">
        <f t="shared" si="10"/>
        <v>13.494252744604161</v>
      </c>
      <c r="W30" s="167">
        <f t="shared" si="10"/>
        <v>14.085270153253871</v>
      </c>
      <c r="X30" s="209">
        <v>0</v>
      </c>
      <c r="Y30" s="210"/>
    </row>
    <row r="31" spans="1:25" ht="15" thickBot="1" x14ac:dyDescent="0.35">
      <c r="A31" s="4"/>
      <c r="B31" s="4"/>
      <c r="C31" s="4"/>
      <c r="N31" s="6" t="s">
        <v>3</v>
      </c>
      <c r="O31" s="203">
        <f>O30/SQRT(6)</f>
        <v>12.701383645457112</v>
      </c>
      <c r="P31" s="204"/>
      <c r="Q31" s="162">
        <f t="shared" ref="Q31:W31" si="11">Q30/SQRT(3)</f>
        <v>8.0490259406712816</v>
      </c>
      <c r="R31" s="162">
        <f t="shared" si="11"/>
        <v>8.6746429291460814</v>
      </c>
      <c r="S31" s="162">
        <f t="shared" si="11"/>
        <v>2.2262911669319529</v>
      </c>
      <c r="T31" s="162">
        <f t="shared" si="11"/>
        <v>12.6429031407267</v>
      </c>
      <c r="U31" s="162">
        <f t="shared" si="11"/>
        <v>2.6246100012251881</v>
      </c>
      <c r="V31" s="162">
        <f t="shared" si="11"/>
        <v>7.7909104546100592</v>
      </c>
      <c r="W31" s="162">
        <f t="shared" si="11"/>
        <v>8.1321345145897244</v>
      </c>
      <c r="X31" s="204">
        <f>X30/SQRT(6)</f>
        <v>0</v>
      </c>
      <c r="Y31" s="205"/>
    </row>
    <row r="32" spans="1:25" x14ac:dyDescent="0.3">
      <c r="A32" s="4"/>
      <c r="B32" s="4"/>
      <c r="C32" s="4"/>
      <c r="N32" s="2"/>
      <c r="O32" s="2"/>
      <c r="P32" s="2"/>
      <c r="Q32" s="2"/>
      <c r="R32" s="2"/>
    </row>
    <row r="33" spans="1:18" x14ac:dyDescent="0.3">
      <c r="A33" s="4"/>
      <c r="B33" s="4"/>
      <c r="C33" s="4"/>
      <c r="N33" s="2"/>
      <c r="O33" s="2"/>
      <c r="P33" s="2"/>
      <c r="Q33" s="2"/>
      <c r="R33" s="2"/>
    </row>
    <row r="34" spans="1:18" x14ac:dyDescent="0.3">
      <c r="A34" s="4"/>
      <c r="B34" s="4"/>
      <c r="C34" s="4"/>
      <c r="N34" s="2"/>
      <c r="O34" s="2"/>
      <c r="P34" s="2"/>
      <c r="Q34" s="2"/>
      <c r="R34" s="2"/>
    </row>
    <row r="35" spans="1:18" x14ac:dyDescent="0.3">
      <c r="A35" s="4"/>
      <c r="B35" s="4"/>
      <c r="C35" s="4"/>
      <c r="N35" s="2"/>
      <c r="O35" s="2"/>
      <c r="P35" s="2"/>
      <c r="Q35" s="2"/>
      <c r="R35" s="2"/>
    </row>
    <row r="36" spans="1:18" x14ac:dyDescent="0.3">
      <c r="A36" s="4"/>
      <c r="B36" s="4"/>
      <c r="C36" s="4"/>
      <c r="N36" s="2"/>
      <c r="O36" s="2"/>
      <c r="P36" s="2"/>
      <c r="Q36" s="2"/>
      <c r="R36" s="2"/>
    </row>
    <row r="37" spans="1:18" x14ac:dyDescent="0.3">
      <c r="A37" s="4"/>
      <c r="B37" s="4"/>
      <c r="C37" s="4"/>
      <c r="N37" s="2"/>
      <c r="O37" s="2"/>
      <c r="P37" s="2"/>
      <c r="Q37" s="2"/>
      <c r="R37" s="2"/>
    </row>
    <row r="38" spans="1:18" x14ac:dyDescent="0.3">
      <c r="A38" s="4"/>
      <c r="B38" s="4"/>
      <c r="C38" s="4"/>
      <c r="N38" s="2"/>
      <c r="O38" s="2"/>
      <c r="P38" s="2"/>
      <c r="Q38" s="2"/>
      <c r="R38" s="2"/>
    </row>
    <row r="39" spans="1:18" x14ac:dyDescent="0.3">
      <c r="A39" s="4"/>
      <c r="B39" s="4"/>
      <c r="C39" s="4"/>
      <c r="N39" s="2"/>
      <c r="O39" s="2"/>
      <c r="P39" s="2"/>
      <c r="Q39" s="2"/>
      <c r="R39" s="2"/>
    </row>
    <row r="40" spans="1:18" x14ac:dyDescent="0.3">
      <c r="A40" s="4"/>
      <c r="B40" s="4"/>
      <c r="C40" s="4"/>
      <c r="N40" s="2"/>
      <c r="O40" s="2"/>
      <c r="P40" s="2"/>
      <c r="Q40" s="2"/>
      <c r="R40" s="2"/>
    </row>
    <row r="41" spans="1:18" x14ac:dyDescent="0.3">
      <c r="A41" s="4"/>
      <c r="B41" s="4"/>
      <c r="C41" s="4"/>
      <c r="N41" s="2"/>
      <c r="O41" s="2"/>
      <c r="P41" s="2"/>
      <c r="Q41" s="2"/>
      <c r="R41" s="2"/>
    </row>
    <row r="42" spans="1:18" x14ac:dyDescent="0.3">
      <c r="A42" s="4"/>
      <c r="B42" s="4"/>
      <c r="C42" s="4"/>
      <c r="D42" s="3"/>
      <c r="E42" s="3"/>
      <c r="F42" s="3"/>
      <c r="N42" s="2"/>
      <c r="O42" s="2"/>
      <c r="P42" s="2"/>
      <c r="Q42" s="2"/>
      <c r="R42" s="2"/>
    </row>
    <row r="43" spans="1:18" x14ac:dyDescent="0.3">
      <c r="A43" s="4"/>
      <c r="B43" s="4"/>
      <c r="C43" s="4"/>
      <c r="D43" s="3"/>
      <c r="E43" s="3"/>
      <c r="F43" s="3"/>
      <c r="N43" s="2"/>
      <c r="O43" s="2"/>
      <c r="P43" s="2"/>
      <c r="Q43" s="2"/>
      <c r="R43" s="2"/>
    </row>
    <row r="44" spans="1:18" x14ac:dyDescent="0.3">
      <c r="A44" s="4"/>
      <c r="B44" s="4"/>
      <c r="C44" s="4"/>
      <c r="D44" s="3"/>
      <c r="E44" s="3"/>
      <c r="F44" s="3"/>
      <c r="N44" s="2"/>
      <c r="O44" s="2"/>
      <c r="P44" s="2"/>
      <c r="Q44" s="2"/>
      <c r="R44" s="2"/>
    </row>
    <row r="45" spans="1:18" x14ac:dyDescent="0.3">
      <c r="A45" s="4"/>
      <c r="B45" s="4"/>
      <c r="C45" s="4"/>
      <c r="D45" s="3"/>
      <c r="E45" s="3"/>
      <c r="F45" s="3"/>
      <c r="N45" s="2"/>
      <c r="O45" s="2"/>
      <c r="P45" s="2"/>
      <c r="Q45" s="2"/>
      <c r="R45" s="2"/>
    </row>
    <row r="46" spans="1:18" x14ac:dyDescent="0.3">
      <c r="A46" s="3"/>
      <c r="B46" s="3"/>
      <c r="C46" s="3"/>
      <c r="D46" s="3"/>
      <c r="E46" s="3"/>
      <c r="F46" s="3"/>
      <c r="N46" s="2"/>
      <c r="O46" s="2"/>
      <c r="P46" s="2"/>
      <c r="Q46" s="2"/>
      <c r="R46" s="2"/>
    </row>
    <row r="47" spans="1:18" x14ac:dyDescent="0.3">
      <c r="A47" s="3"/>
      <c r="B47" s="3"/>
      <c r="C47" s="3"/>
      <c r="D47" s="3"/>
      <c r="E47" s="3"/>
      <c r="F47" s="3"/>
      <c r="N47" s="4"/>
      <c r="O47" s="4"/>
      <c r="P47" s="4"/>
    </row>
    <row r="48" spans="1:18" x14ac:dyDescent="0.3">
      <c r="A48" s="3"/>
      <c r="B48" s="3"/>
      <c r="C48" s="3"/>
      <c r="D48" s="3"/>
      <c r="E48" s="3"/>
      <c r="F48" s="3"/>
      <c r="N48" s="4"/>
      <c r="O48" s="4"/>
      <c r="P48" s="4"/>
    </row>
    <row r="49" spans="1:19" x14ac:dyDescent="0.3">
      <c r="A49" s="3"/>
      <c r="B49" s="3"/>
      <c r="C49" s="3"/>
      <c r="D49" s="3"/>
      <c r="E49" s="3"/>
      <c r="F49" s="3"/>
      <c r="N49" s="4"/>
      <c r="O49" s="4"/>
      <c r="P49" s="4"/>
    </row>
    <row r="50" spans="1:19" x14ac:dyDescent="0.3">
      <c r="A50" s="3"/>
      <c r="B50" s="3"/>
      <c r="C50" s="3"/>
      <c r="D50" s="3"/>
      <c r="E50" s="3"/>
      <c r="F50" s="3"/>
      <c r="N50" s="4"/>
      <c r="O50" s="4"/>
      <c r="P50" s="4"/>
    </row>
    <row r="51" spans="1:19" x14ac:dyDescent="0.3">
      <c r="A51" s="3"/>
      <c r="B51" s="3"/>
      <c r="C51" s="3"/>
      <c r="D51" s="3"/>
      <c r="E51" s="3"/>
      <c r="F51" s="3"/>
      <c r="N51" s="4"/>
      <c r="O51" s="4"/>
      <c r="P51" s="4"/>
    </row>
    <row r="52" spans="1:19" x14ac:dyDescent="0.3">
      <c r="A52" s="3"/>
      <c r="B52" s="3"/>
      <c r="C52" s="3"/>
      <c r="D52" s="3"/>
      <c r="E52" s="3"/>
      <c r="F52" s="3"/>
      <c r="N52" s="4"/>
      <c r="O52" s="4"/>
      <c r="P52" s="4"/>
    </row>
    <row r="53" spans="1:19" x14ac:dyDescent="0.3">
      <c r="A53" s="3"/>
      <c r="B53" s="3"/>
      <c r="C53" s="3"/>
      <c r="D53" s="3"/>
      <c r="E53" s="3"/>
      <c r="F53" s="3"/>
      <c r="N53" s="4"/>
      <c r="O53" s="4"/>
      <c r="P53" s="4"/>
    </row>
    <row r="54" spans="1:19" x14ac:dyDescent="0.3">
      <c r="A54" s="3"/>
      <c r="B54" s="3"/>
      <c r="C54" s="3"/>
      <c r="D54" s="3"/>
      <c r="E54" s="3"/>
      <c r="F54" s="3"/>
      <c r="N54" s="4"/>
      <c r="O54" s="4"/>
      <c r="P54" s="4"/>
    </row>
    <row r="55" spans="1:19" x14ac:dyDescent="0.3">
      <c r="A55" s="3"/>
      <c r="B55" s="3"/>
      <c r="C55" s="3"/>
      <c r="D55" s="3"/>
      <c r="E55" s="3"/>
      <c r="F55" s="3"/>
      <c r="N55" s="4"/>
      <c r="O55" s="4"/>
      <c r="P55" s="4"/>
    </row>
    <row r="56" spans="1:19" x14ac:dyDescent="0.3">
      <c r="A56" s="3"/>
      <c r="B56" s="3"/>
      <c r="C56" s="3"/>
      <c r="D56" s="3"/>
      <c r="E56" s="3"/>
      <c r="F56" s="3"/>
      <c r="N56" s="4"/>
      <c r="O56" s="4"/>
      <c r="P56" s="4"/>
    </row>
    <row r="57" spans="1:19" x14ac:dyDescent="0.3">
      <c r="A57" s="3"/>
      <c r="B57" s="3"/>
      <c r="C57" s="3"/>
      <c r="D57" s="3"/>
      <c r="E57" s="3"/>
      <c r="F57" s="3"/>
      <c r="N57" s="4"/>
      <c r="O57" s="4"/>
      <c r="P57" s="4"/>
    </row>
    <row r="58" spans="1:19" x14ac:dyDescent="0.3">
      <c r="N58" s="4"/>
      <c r="O58" s="4"/>
      <c r="P58" s="4"/>
    </row>
    <row r="59" spans="1:19" x14ac:dyDescent="0.3">
      <c r="N59" s="4"/>
      <c r="O59" s="4"/>
      <c r="P59" s="4"/>
    </row>
    <row r="60" spans="1:19" x14ac:dyDescent="0.3">
      <c r="N60" s="4"/>
      <c r="O60" s="4"/>
      <c r="P60" s="4"/>
    </row>
    <row r="61" spans="1:19" x14ac:dyDescent="0.3">
      <c r="N61" s="4"/>
      <c r="O61" s="4"/>
      <c r="P61" s="4"/>
    </row>
    <row r="62" spans="1:19" x14ac:dyDescent="0.3">
      <c r="N62" s="4"/>
      <c r="O62" s="4"/>
      <c r="P62" s="4"/>
    </row>
    <row r="63" spans="1:19" x14ac:dyDescent="0.3">
      <c r="N63" s="4"/>
      <c r="O63" s="4"/>
      <c r="P63" s="4"/>
      <c r="Q63" s="3"/>
      <c r="R63" s="3"/>
      <c r="S63" s="3"/>
    </row>
    <row r="64" spans="1:19" x14ac:dyDescent="0.3">
      <c r="N64" s="4"/>
      <c r="O64" s="4"/>
      <c r="P64" s="4"/>
      <c r="Q64" s="3"/>
      <c r="R64" s="3"/>
      <c r="S64" s="3"/>
    </row>
    <row r="65" spans="14:19" x14ac:dyDescent="0.3">
      <c r="N65" s="4"/>
      <c r="O65" s="4"/>
      <c r="P65" s="4"/>
      <c r="Q65" s="3"/>
      <c r="R65" s="3"/>
      <c r="S65" s="3"/>
    </row>
    <row r="66" spans="14:19" x14ac:dyDescent="0.3">
      <c r="N66" s="4"/>
      <c r="O66" s="4"/>
      <c r="P66" s="4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</sheetData>
  <mergeCells count="48">
    <mergeCell ref="O30:P30"/>
    <mergeCell ref="X30:Y30"/>
    <mergeCell ref="O31:P31"/>
    <mergeCell ref="X31:Y31"/>
    <mergeCell ref="N24:Y24"/>
    <mergeCell ref="O25:P25"/>
    <mergeCell ref="X25:Y25"/>
    <mergeCell ref="N26:N28"/>
    <mergeCell ref="O29:P29"/>
    <mergeCell ref="X29:Y29"/>
    <mergeCell ref="N23:Y23"/>
    <mergeCell ref="N14:Y14"/>
    <mergeCell ref="O15:P15"/>
    <mergeCell ref="X15:Y15"/>
    <mergeCell ref="N16:N18"/>
    <mergeCell ref="O19:P19"/>
    <mergeCell ref="X19:Y19"/>
    <mergeCell ref="O20:P20"/>
    <mergeCell ref="X20:Y20"/>
    <mergeCell ref="O21:P21"/>
    <mergeCell ref="X21:Y21"/>
    <mergeCell ref="N22:Y22"/>
    <mergeCell ref="N13:Y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N12:Y12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440F-13CC-488A-84D0-A70976BF7412}">
  <dimension ref="A1:Y127"/>
  <sheetViews>
    <sheetView tabSelected="1" topLeftCell="A124" zoomScale="80" zoomScaleNormal="80" zoomScaleSheetLayoutView="50" workbookViewId="0">
      <selection activeCell="K151" sqref="K15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75"/>
      <c r="B4" s="179" t="s">
        <v>0</v>
      </c>
      <c r="C4" s="180"/>
      <c r="D4" s="10">
        <v>31.25</v>
      </c>
      <c r="E4" s="10">
        <v>62.5</v>
      </c>
      <c r="F4" s="10">
        <v>125</v>
      </c>
      <c r="G4" s="10">
        <v>250</v>
      </c>
      <c r="H4" s="10">
        <v>500</v>
      </c>
      <c r="I4" s="10">
        <v>1000</v>
      </c>
      <c r="J4" s="10">
        <v>2000</v>
      </c>
      <c r="K4" s="180" t="s">
        <v>4</v>
      </c>
      <c r="L4" s="181"/>
      <c r="N4" s="175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182">
        <f>'24-03-2022'!A5</f>
        <v>44644</v>
      </c>
      <c r="B5" s="170">
        <f>'24-03-2022'!B5</f>
        <v>96.967030921610146</v>
      </c>
      <c r="C5" s="171">
        <f>'24-03-2022'!C5</f>
        <v>113.8027641443026</v>
      </c>
      <c r="D5" s="171">
        <f>'24-03-2022'!D5</f>
        <v>80.241736224804455</v>
      </c>
      <c r="E5" s="171">
        <f>'24-03-2022'!E5</f>
        <v>62.252534969801843</v>
      </c>
      <c r="F5" s="171">
        <f>'24-03-2022'!F5</f>
        <v>65.344815523144334</v>
      </c>
      <c r="G5" s="171">
        <f>'24-03-2022'!G5</f>
        <v>56.509738937741716</v>
      </c>
      <c r="H5" s="171">
        <f>'24-03-2022'!H5</f>
        <v>58.313566974883628</v>
      </c>
      <c r="I5" s="171">
        <f>'24-03-2022'!I5</f>
        <v>50.398808391015812</v>
      </c>
      <c r="J5" s="171">
        <f>'24-03-2022'!J5</f>
        <v>44.165168167914281</v>
      </c>
      <c r="K5" s="171">
        <f>'24-03-2022'!K5</f>
        <v>-0.86919209342126891</v>
      </c>
      <c r="L5" s="172">
        <f>'24-03-2022'!L5</f>
        <v>-2.4521435359178883</v>
      </c>
      <c r="N5" s="182">
        <f>'24-03-2022'!N5</f>
        <v>44644</v>
      </c>
      <c r="O5" s="7">
        <f>'24-03-2022'!O5</f>
        <v>96.967030921610146</v>
      </c>
      <c r="P5" s="178">
        <f>'24-03-2022'!P5</f>
        <v>113.8027641443026</v>
      </c>
      <c r="Q5" s="178">
        <f>'24-03-2022'!Q5</f>
        <v>75.848742975850314</v>
      </c>
      <c r="R5" s="178">
        <f>'24-03-2022'!R5</f>
        <v>86.880317099986485</v>
      </c>
      <c r="S5" s="178">
        <f>'24-03-2022'!S5</f>
        <v>80.13130135594362</v>
      </c>
      <c r="T5" s="178">
        <f>'24-03-2022'!T5</f>
        <v>82.830905093642613</v>
      </c>
      <c r="U5" s="178">
        <f>'24-03-2022'!U5</f>
        <v>76.793608763901716</v>
      </c>
      <c r="V5" s="178">
        <f>'24-03-2022'!V5</f>
        <v>66.768243380670512</v>
      </c>
      <c r="W5" s="178">
        <f>'24-03-2022'!W5</f>
        <v>37.08483501769814</v>
      </c>
      <c r="X5" s="178">
        <f>'24-03-2022'!X5</f>
        <v>-0.86919209342126891</v>
      </c>
      <c r="Y5" s="9">
        <f>'24-03-2022'!Y5</f>
        <v>-2.4521435359178883</v>
      </c>
    </row>
    <row r="6" spans="1:25" x14ac:dyDescent="0.3">
      <c r="A6" s="182"/>
      <c r="B6" s="170">
        <f>'24-03-2022'!B6</f>
        <v>116.40420416362961</v>
      </c>
      <c r="C6" s="171">
        <f>'24-03-2022'!C6</f>
        <v>105.00450466739248</v>
      </c>
      <c r="D6" s="171">
        <f>'24-03-2022'!D6</f>
        <v>75.640140731591558</v>
      </c>
      <c r="E6" s="171">
        <f>'24-03-2022'!E6</f>
        <v>63.540985657489458</v>
      </c>
      <c r="F6" s="171">
        <f>'24-03-2022'!F6</f>
        <v>60.215560558910497</v>
      </c>
      <c r="G6" s="171">
        <f>'24-03-2022'!G6</f>
        <v>58.841219131852718</v>
      </c>
      <c r="H6" s="171">
        <f>'24-03-2022'!H6</f>
        <v>52.239446222598382</v>
      </c>
      <c r="I6" s="171">
        <f>'24-03-2022'!I6</f>
        <v>55.209017099565244</v>
      </c>
      <c r="J6" s="171">
        <f>'24-03-2022'!J6</f>
        <v>41.858228446268036</v>
      </c>
      <c r="K6" s="171">
        <f>'24-03-2022'!K6</f>
        <v>-0.23110278195013326</v>
      </c>
      <c r="L6" s="172">
        <f>'24-03-2022'!L6</f>
        <v>-0.12066425606336441</v>
      </c>
      <c r="N6" s="182"/>
      <c r="O6" s="7">
        <f>'24-03-2022'!O6</f>
        <v>116.40420416362961</v>
      </c>
      <c r="P6" s="178">
        <f>'24-03-2022'!P6</f>
        <v>105.00450466739248</v>
      </c>
      <c r="Q6" s="178">
        <f>'24-03-2022'!Q6</f>
        <v>98.770868101316864</v>
      </c>
      <c r="R6" s="178">
        <f>'24-03-2022'!R6</f>
        <v>90.119845973656396</v>
      </c>
      <c r="S6" s="178">
        <f>'24-03-2022'!S6</f>
        <v>89.678093698622291</v>
      </c>
      <c r="T6" s="178">
        <f>'24-03-2022'!T6</f>
        <v>97.605117947440078</v>
      </c>
      <c r="U6" s="178">
        <f>'24-03-2022'!U6</f>
        <v>77.431697618244613</v>
      </c>
      <c r="V6" s="178">
        <f>'24-03-2022'!V6</f>
        <v>70.05686051332178</v>
      </c>
      <c r="W6" s="178">
        <f>'24-03-2022'!W6</f>
        <v>32.937253807443398</v>
      </c>
      <c r="X6" s="178">
        <f>'24-03-2022'!X6</f>
        <v>-0.23110278195013326</v>
      </c>
      <c r="Y6" s="9">
        <f>'24-03-2022'!Y6</f>
        <v>-0.12066425606336441</v>
      </c>
    </row>
    <row r="7" spans="1:25" x14ac:dyDescent="0.3">
      <c r="A7" s="182"/>
      <c r="B7" s="170">
        <f>'24-03-2022'!B7</f>
        <v>112.17072855697879</v>
      </c>
      <c r="C7" s="171">
        <f>'24-03-2022'!C7</f>
        <v>55.650767546086392</v>
      </c>
      <c r="D7" s="171">
        <f>'24-03-2022'!D7</f>
        <v>78.671056389924942</v>
      </c>
      <c r="E7" s="171">
        <f>'24-03-2022'!E7</f>
        <v>70.339091489026657</v>
      </c>
      <c r="F7" s="171">
        <f>'24-03-2022'!F7</f>
        <v>65.271188620211177</v>
      </c>
      <c r="G7" s="171">
        <f>'24-03-2022'!G7</f>
        <v>58.374917241789042</v>
      </c>
      <c r="H7" s="171">
        <f>'24-03-2022'!H7</f>
        <v>57.55276844416511</v>
      </c>
      <c r="I7" s="171">
        <f>'24-03-2022'!I7</f>
        <v>52.656661682193665</v>
      </c>
      <c r="J7" s="171">
        <f>'24-03-2022'!J7</f>
        <v>36.5326423882643</v>
      </c>
      <c r="K7" s="171">
        <f>'24-03-2022'!K7</f>
        <v>2.7261951160149076</v>
      </c>
      <c r="L7" s="172">
        <f>'24-03-2022'!L7</f>
        <v>0.94690755133774707</v>
      </c>
      <c r="N7" s="182"/>
      <c r="O7" s="7">
        <f>'24-03-2022'!O7</f>
        <v>112.17072855697879</v>
      </c>
      <c r="P7" s="178">
        <f>'24-03-2022'!P7</f>
        <v>55.650767546086392</v>
      </c>
      <c r="Q7" s="178">
        <f>'24-03-2022'!Q7</f>
        <v>84.352507640618555</v>
      </c>
      <c r="R7" s="178">
        <f>'24-03-2022'!R7</f>
        <v>91.48193087832901</v>
      </c>
      <c r="S7" s="178">
        <f>'24-03-2022'!S7</f>
        <v>93.543436619120314</v>
      </c>
      <c r="T7" s="178">
        <f>'24-03-2022'!T7</f>
        <v>89.21179546558453</v>
      </c>
      <c r="U7" s="178">
        <f>'24-03-2022'!U7</f>
        <v>82.180548745836788</v>
      </c>
      <c r="V7" s="178">
        <f>'24-03-2022'!V7</f>
        <v>73.897659304329125</v>
      </c>
      <c r="W7" s="178">
        <f>'24-03-2022'!W7</f>
        <v>31.931035923973621</v>
      </c>
      <c r="X7" s="178">
        <f>'24-03-2022'!X7</f>
        <v>2.7261951160149076</v>
      </c>
      <c r="Y7" s="9">
        <f>'24-03-2022'!Y7</f>
        <v>0.94690755133774707</v>
      </c>
    </row>
    <row r="8" spans="1:25" x14ac:dyDescent="0.3">
      <c r="A8" s="11" t="s">
        <v>1</v>
      </c>
      <c r="B8" s="186">
        <f>AVERAGE(B5:C7)</f>
        <v>100</v>
      </c>
      <c r="C8" s="187"/>
      <c r="D8" s="174">
        <f>AVERAGE(D5:D7)</f>
        <v>78.184311115440323</v>
      </c>
      <c r="E8" s="174">
        <f t="shared" ref="E8:G8" si="0">AVERAGE(E5:E7)</f>
        <v>65.377537372105976</v>
      </c>
      <c r="F8" s="174">
        <f t="shared" si="0"/>
        <v>63.610521567422005</v>
      </c>
      <c r="G8" s="174">
        <f t="shared" si="0"/>
        <v>57.908625103794492</v>
      </c>
      <c r="H8" s="174">
        <f>AVERAGE(H5:H7)</f>
        <v>56.035260547215707</v>
      </c>
      <c r="I8" s="174">
        <f>AVERAGE(I5:I7)</f>
        <v>52.754829057591571</v>
      </c>
      <c r="J8" s="174">
        <f>AVERAGE(J5:J7)</f>
        <v>40.852013000815539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176">
        <f>AVERAGE(Q5:Q7)</f>
        <v>86.324039572595254</v>
      </c>
      <c r="R8" s="176">
        <f t="shared" ref="R8:U8" si="1">AVERAGE(R5:R7)</f>
        <v>89.494031317323959</v>
      </c>
      <c r="S8" s="176">
        <f t="shared" si="1"/>
        <v>87.784277224562075</v>
      </c>
      <c r="T8" s="176">
        <f t="shared" si="1"/>
        <v>89.882606168889083</v>
      </c>
      <c r="U8" s="176">
        <f t="shared" si="1"/>
        <v>78.801951709327696</v>
      </c>
      <c r="V8" s="174">
        <f>AVERAGE(V5:V7)</f>
        <v>70.240921066107134</v>
      </c>
      <c r="W8" s="174">
        <f>AVERAGE(W5:W7)</f>
        <v>33.984374916371721</v>
      </c>
      <c r="X8" s="190">
        <f>AVERAGE(X5:Y7)</f>
        <v>0</v>
      </c>
      <c r="Y8" s="191"/>
    </row>
    <row r="9" spans="1:25" x14ac:dyDescent="0.3">
      <c r="A9" s="182">
        <f>'31-03-2022'!A5</f>
        <v>44651</v>
      </c>
      <c r="B9" s="170">
        <f>'31-03-2022'!B5</f>
        <v>103.445129465782</v>
      </c>
      <c r="C9" s="171">
        <f>'31-03-2022'!C5</f>
        <v>100.4904289409953</v>
      </c>
      <c r="D9" s="171">
        <f>'31-03-2022'!D5</f>
        <v>73.375213493315755</v>
      </c>
      <c r="E9" s="171">
        <f>'31-03-2022'!E5</f>
        <v>63.489714543629077</v>
      </c>
      <c r="F9" s="171">
        <f>'31-03-2022'!F5</f>
        <v>64.292230181564761</v>
      </c>
      <c r="G9" s="171">
        <f>'31-03-2022'!G5</f>
        <v>61.106493862448495</v>
      </c>
      <c r="H9" s="171">
        <f>'31-03-2022'!H5</f>
        <v>52.132942360018362</v>
      </c>
      <c r="I9" s="171">
        <f>'31-03-2022'!I5</f>
        <v>46.272166597574206</v>
      </c>
      <c r="J9" s="171">
        <f>'31-03-2022'!J5</f>
        <v>31.486473679203751</v>
      </c>
      <c r="K9" s="171">
        <f>'31-03-2022'!K5</f>
        <v>0.40733613084857578</v>
      </c>
      <c r="L9" s="172">
        <f>'31-03-2022'!L5</f>
        <v>-1.3679198874734477</v>
      </c>
      <c r="N9" s="182">
        <f>'31-03-2022'!N5</f>
        <v>44651</v>
      </c>
      <c r="O9" s="7">
        <f>'31-03-2022'!O5</f>
        <v>103.445129465782</v>
      </c>
      <c r="P9" s="178">
        <f>'31-03-2022'!P5</f>
        <v>100.4904289409953</v>
      </c>
      <c r="Q9" s="178">
        <f>'31-03-2022'!Q5</f>
        <v>102.36295999388717</v>
      </c>
      <c r="R9" s="178">
        <f>'31-03-2022'!R5</f>
        <v>64.924509299862848</v>
      </c>
      <c r="S9" s="178">
        <f>'31-03-2022'!S5</f>
        <v>72.584862783568227</v>
      </c>
      <c r="T9" s="178">
        <f>'31-03-2022'!T5</f>
        <v>68.377750831624354</v>
      </c>
      <c r="U9" s="178">
        <f>'31-03-2022'!U5</f>
        <v>61.167289513390635</v>
      </c>
      <c r="V9" s="178">
        <f>'31-03-2022'!V5</f>
        <v>52.059983592762975</v>
      </c>
      <c r="W9" s="178">
        <f>'31-03-2022'!W5</f>
        <v>33.115816692702289</v>
      </c>
      <c r="X9" s="178">
        <f>'31-03-2022'!X5</f>
        <v>0.40733613084857578</v>
      </c>
      <c r="Y9" s="9">
        <f>'31-03-2022'!Y5</f>
        <v>-1.3679198874734477</v>
      </c>
    </row>
    <row r="10" spans="1:25" x14ac:dyDescent="0.3">
      <c r="A10" s="182"/>
      <c r="B10" s="170">
        <f>'31-03-2022'!B6</f>
        <v>105.70675522132846</v>
      </c>
      <c r="C10" s="171">
        <f>'31-03-2022'!C6</f>
        <v>100.80656487639452</v>
      </c>
      <c r="D10" s="171">
        <f>'31-03-2022'!D6</f>
        <v>52.801705391631437</v>
      </c>
      <c r="E10" s="171">
        <f>'31-03-2022'!E6</f>
        <v>53.081366473090249</v>
      </c>
      <c r="F10" s="171">
        <f>'31-03-2022'!F6</f>
        <v>50.929176150614495</v>
      </c>
      <c r="G10" s="171">
        <f>'31-03-2022'!G6</f>
        <v>47.232748391334589</v>
      </c>
      <c r="H10" s="171">
        <f>'31-03-2022'!H6</f>
        <v>43.864626931266805</v>
      </c>
      <c r="I10" s="171">
        <f>'31-03-2022'!I6</f>
        <v>42.721656372805079</v>
      </c>
      <c r="J10" s="171">
        <f>'31-03-2022'!J6</f>
        <v>27.6927754150413</v>
      </c>
      <c r="K10" s="171">
        <f>'31-03-2022'!K6</f>
        <v>-0.27358412848426567</v>
      </c>
      <c r="L10" s="172">
        <f>'31-03-2022'!L6</f>
        <v>-6.0798217764938666E-3</v>
      </c>
      <c r="N10" s="182"/>
      <c r="O10" s="7">
        <f>'31-03-2022'!O6</f>
        <v>105.70675522132846</v>
      </c>
      <c r="P10" s="178">
        <f>'31-03-2022'!P6</f>
        <v>100.80656487639452</v>
      </c>
      <c r="Q10" s="178">
        <f>'31-03-2022'!Q6</f>
        <v>89.243084942955647</v>
      </c>
      <c r="R10" s="178">
        <f>'31-03-2022'!R6</f>
        <v>92.209954019680339</v>
      </c>
      <c r="S10" s="178">
        <f>'31-03-2022'!S6</f>
        <v>54.722870791027113</v>
      </c>
      <c r="T10" s="178">
        <f>'31-03-2022'!T6</f>
        <v>72.803733649709642</v>
      </c>
      <c r="U10" s="178">
        <f>'31-03-2022'!U6</f>
        <v>80.646470462491635</v>
      </c>
      <c r="V10" s="178">
        <f>'31-03-2022'!V6</f>
        <v>55.026849045737833</v>
      </c>
      <c r="W10" s="178">
        <f>'31-03-2022'!W6</f>
        <v>26.014792619414198</v>
      </c>
      <c r="X10" s="178">
        <f>'31-03-2022'!X6</f>
        <v>-0.27358412848426567</v>
      </c>
      <c r="Y10" s="9">
        <f>'31-03-2022'!Y6</f>
        <v>-6.0798217764938666E-3</v>
      </c>
    </row>
    <row r="11" spans="1:25" x14ac:dyDescent="0.3">
      <c r="A11" s="182"/>
      <c r="B11" s="170">
        <f>'31-03-2022'!B7</f>
        <v>92.246432497370577</v>
      </c>
      <c r="C11" s="171">
        <f>'31-03-2022'!C7</f>
        <v>97.304688998129208</v>
      </c>
      <c r="D11" s="171">
        <f>'31-03-2022'!D7</f>
        <v>53.737971824014828</v>
      </c>
      <c r="E11" s="171">
        <f>'31-03-2022'!E7</f>
        <v>58.759751658958137</v>
      </c>
      <c r="F11" s="171">
        <f>'31-03-2022'!F7</f>
        <v>53.835244140772289</v>
      </c>
      <c r="G11" s="171">
        <f>'31-03-2022'!G7</f>
        <v>55.184924260937102</v>
      </c>
      <c r="H11" s="171">
        <f>'31-03-2022'!H7</f>
        <v>48.096057868337503</v>
      </c>
      <c r="I11" s="171">
        <f>'31-03-2022'!I7</f>
        <v>46.284326090137618</v>
      </c>
      <c r="J11" s="171">
        <f>'31-03-2022'!J7</f>
        <v>34.878914124398356</v>
      </c>
      <c r="K11" s="171">
        <f>'31-03-2022'!K7</f>
        <v>0.48029218029158927</v>
      </c>
      <c r="L11" s="172">
        <f>'31-03-2022'!L7</f>
        <v>0.75995552659404386</v>
      </c>
      <c r="N11" s="182"/>
      <c r="O11" s="7">
        <f>'31-03-2022'!O7</f>
        <v>92.246432497370577</v>
      </c>
      <c r="P11" s="178">
        <f>'31-03-2022'!P7</f>
        <v>97.304688998129208</v>
      </c>
      <c r="Q11" s="178">
        <f>'31-03-2022'!Q7</f>
        <v>95.79694091026478</v>
      </c>
      <c r="R11" s="178">
        <f>'31-03-2022'!R7</f>
        <v>100.81871893333319</v>
      </c>
      <c r="S11" s="178">
        <f>'31-03-2022'!S7</f>
        <v>57.069611182642547</v>
      </c>
      <c r="T11" s="178">
        <f>'31-03-2022'!T7</f>
        <v>77.94711022216201</v>
      </c>
      <c r="U11" s="178">
        <f>'31-03-2022'!U7</f>
        <v>71.18654469314977</v>
      </c>
      <c r="V11" s="178">
        <f>'31-03-2022'!V7</f>
        <v>49.433583931563653</v>
      </c>
      <c r="W11" s="178">
        <f>'31-03-2022'!W7</f>
        <v>27.109128831372111</v>
      </c>
      <c r="X11" s="178">
        <f>'31-03-2022'!X7</f>
        <v>0.48029218029158927</v>
      </c>
      <c r="Y11" s="9">
        <f>'31-03-2022'!Y7</f>
        <v>0.75995552659404386</v>
      </c>
    </row>
    <row r="12" spans="1:25" x14ac:dyDescent="0.3">
      <c r="A12" s="11" t="s">
        <v>1</v>
      </c>
      <c r="B12" s="186">
        <f>AVERAGE(B9:C11)</f>
        <v>100.00000000000001</v>
      </c>
      <c r="C12" s="187"/>
      <c r="D12" s="174">
        <f>AVERAGE(D9:D11)</f>
        <v>59.971630236320671</v>
      </c>
      <c r="E12" s="174">
        <f t="shared" ref="E12:G12" si="2">AVERAGE(E9:E11)</f>
        <v>58.44361089189249</v>
      </c>
      <c r="F12" s="174">
        <f t="shared" si="2"/>
        <v>56.352216824317189</v>
      </c>
      <c r="G12" s="174">
        <f t="shared" si="2"/>
        <v>54.508055504906729</v>
      </c>
      <c r="H12" s="174">
        <f>AVERAGE(H9:H11)</f>
        <v>48.031209053207562</v>
      </c>
      <c r="I12" s="174">
        <f>AVERAGE(I9:I11)</f>
        <v>45.092716353505637</v>
      </c>
      <c r="J12" s="174">
        <f>AVERAGE(J9:J11)</f>
        <v>31.352721072881138</v>
      </c>
      <c r="K12" s="187">
        <v>0</v>
      </c>
      <c r="L12" s="188"/>
      <c r="N12" s="11" t="s">
        <v>1</v>
      </c>
      <c r="O12" s="189">
        <f>AVERAGE(O9:P11)</f>
        <v>100.00000000000001</v>
      </c>
      <c r="P12" s="190"/>
      <c r="Q12" s="176">
        <f>AVERAGE(Q9:Q11)</f>
        <v>95.800995282369186</v>
      </c>
      <c r="R12" s="176">
        <f t="shared" ref="R12:U12" si="3">AVERAGE(R9:R11)</f>
        <v>85.984394084292134</v>
      </c>
      <c r="S12" s="176">
        <f t="shared" si="3"/>
        <v>61.459114919079298</v>
      </c>
      <c r="T12" s="176">
        <f t="shared" si="3"/>
        <v>73.042864901165331</v>
      </c>
      <c r="U12" s="176">
        <f t="shared" si="3"/>
        <v>71.000101556344021</v>
      </c>
      <c r="V12" s="174">
        <f>AVERAGE(V9:V11)</f>
        <v>52.173472190021492</v>
      </c>
      <c r="W12" s="174">
        <f>AVERAGE(W9:W11)</f>
        <v>28.746579381162871</v>
      </c>
      <c r="X12" s="190">
        <f>AVERAGE(X9:Y11)</f>
        <v>2.7755575615628914E-16</v>
      </c>
      <c r="Y12" s="191"/>
    </row>
    <row r="13" spans="1:25" x14ac:dyDescent="0.3">
      <c r="A13" s="182">
        <f>'07-04-2022'!A5</f>
        <v>44658</v>
      </c>
      <c r="B13" s="170">
        <f>'07-04-2022'!B5</f>
        <v>86.400660792995708</v>
      </c>
      <c r="C13" s="171">
        <f>'07-04-2022'!C5</f>
        <v>101.21043706201206</v>
      </c>
      <c r="D13" s="171">
        <f>'07-04-2022'!D5</f>
        <v>88.058565952366607</v>
      </c>
      <c r="E13" s="171">
        <f>'07-04-2022'!E5</f>
        <v>84.284981629363742</v>
      </c>
      <c r="F13" s="171">
        <f>'07-04-2022'!F5</f>
        <v>75.290236819162772</v>
      </c>
      <c r="G13" s="171">
        <f>'07-04-2022'!G5</f>
        <v>69.784517152602277</v>
      </c>
      <c r="H13" s="171">
        <f>'07-04-2022'!H5</f>
        <v>63.647801282351182</v>
      </c>
      <c r="I13" s="171">
        <f>'07-04-2022'!I5</f>
        <v>71.962063099403736</v>
      </c>
      <c r="J13" s="171">
        <f>'07-04-2022'!J5</f>
        <v>70.539232173570127</v>
      </c>
      <c r="K13" s="171">
        <f>'07-04-2022'!K5</f>
        <v>-0.62686900139382551</v>
      </c>
      <c r="L13" s="172">
        <f>'07-04-2022'!L5</f>
        <v>0.54851000173170117</v>
      </c>
      <c r="N13" s="182">
        <f>'07-04-2022'!N5</f>
        <v>44658</v>
      </c>
      <c r="O13" s="7">
        <f>'07-04-2022'!O5</f>
        <v>86.400660792995708</v>
      </c>
      <c r="P13" s="178">
        <f>'07-04-2022'!P5</f>
        <v>101.21043706201206</v>
      </c>
      <c r="Q13" s="178">
        <f>'07-04-2022'!Q5</f>
        <v>73.558099631972425</v>
      </c>
      <c r="R13" s="178">
        <f>'07-04-2022'!R5</f>
        <v>73.632335347057307</v>
      </c>
      <c r="S13" s="178">
        <f>'07-04-2022'!S5</f>
        <v>80.610374572541943</v>
      </c>
      <c r="T13" s="178">
        <f>'07-04-2022'!T5</f>
        <v>70.984635402283089</v>
      </c>
      <c r="U13" s="178">
        <f>'07-04-2022'!U5</f>
        <v>68.349313607587845</v>
      </c>
      <c r="V13" s="178">
        <f>'07-04-2022'!V5</f>
        <v>43.703476547667847</v>
      </c>
      <c r="W13" s="178">
        <f>'07-04-2022'!W5</f>
        <v>25.553152096078929</v>
      </c>
      <c r="X13" s="178">
        <f>'07-04-2022'!X5</f>
        <v>-0.62686900139382551</v>
      </c>
      <c r="Y13" s="9">
        <f>'07-04-2022'!Y5</f>
        <v>0.54851000173170117</v>
      </c>
    </row>
    <row r="14" spans="1:25" x14ac:dyDescent="0.3">
      <c r="A14" s="182"/>
      <c r="B14" s="170">
        <f>'07-04-2022'!B6</f>
        <v>103.37560301510185</v>
      </c>
      <c r="C14" s="171">
        <f>'07-04-2022'!C6</f>
        <v>105.03351186173819</v>
      </c>
      <c r="D14" s="171">
        <f>'07-04-2022'!D6</f>
        <v>57.065676652488968</v>
      </c>
      <c r="E14" s="171">
        <f>'07-04-2022'!E6</f>
        <v>81.699146624126314</v>
      </c>
      <c r="F14" s="171">
        <f>'07-04-2022'!F6</f>
        <v>58.278174895881477</v>
      </c>
      <c r="G14" s="171">
        <f>'07-04-2022'!G6</f>
        <v>61.878546237618394</v>
      </c>
      <c r="H14" s="171">
        <f>'07-04-2022'!H6</f>
        <v>58.735950743775248</v>
      </c>
      <c r="I14" s="171">
        <f>'07-04-2022'!I6</f>
        <v>58.29054567142957</v>
      </c>
      <c r="J14" s="171">
        <f>'07-04-2022'!J6</f>
        <v>65.565527757253733</v>
      </c>
      <c r="K14" s="171">
        <f>'07-04-2022'!K6</f>
        <v>-0.24332379859495229</v>
      </c>
      <c r="L14" s="172">
        <f>'07-04-2022'!L6</f>
        <v>-4.5365578967378868E-2</v>
      </c>
      <c r="N14" s="182"/>
      <c r="O14" s="7">
        <f>'07-04-2022'!O6</f>
        <v>103.37560301510185</v>
      </c>
      <c r="P14" s="178">
        <f>'07-04-2022'!P6</f>
        <v>105.03351186173819</v>
      </c>
      <c r="Q14" s="178">
        <f>'07-04-2022'!Q6</f>
        <v>71.81359535649942</v>
      </c>
      <c r="R14" s="178">
        <f>'07-04-2022'!R6</f>
        <v>100.51758882421372</v>
      </c>
      <c r="S14" s="178">
        <f>'07-04-2022'!S6</f>
        <v>83.666361732119398</v>
      </c>
      <c r="T14" s="178">
        <f>'07-04-2022'!T6</f>
        <v>83.530261077497727</v>
      </c>
      <c r="U14" s="178">
        <f>'07-04-2022'!U6</f>
        <v>77.665739141959094</v>
      </c>
      <c r="V14" s="178">
        <f>'07-04-2022'!V6</f>
        <v>56.50892353841413</v>
      </c>
      <c r="W14" s="178">
        <f>'07-04-2022'!W6</f>
        <v>28.312192708051423</v>
      </c>
      <c r="X14" s="178">
        <f>'07-04-2022'!X6</f>
        <v>-0.24332379859495229</v>
      </c>
      <c r="Y14" s="9">
        <f>'07-04-2022'!Y6</f>
        <v>-4.5365578967378868E-2</v>
      </c>
    </row>
    <row r="15" spans="1:25" x14ac:dyDescent="0.3">
      <c r="A15" s="182"/>
      <c r="B15" s="170">
        <f>'07-04-2022'!B7</f>
        <v>99.292708743476794</v>
      </c>
      <c r="C15" s="171">
        <f>'07-04-2022'!C7</f>
        <v>104.68707852467541</v>
      </c>
      <c r="D15" s="171">
        <f>'07-04-2022'!D7</f>
        <v>89.976290583636441</v>
      </c>
      <c r="E15" s="171">
        <f>'07-04-2022'!E7</f>
        <v>78.952469413171031</v>
      </c>
      <c r="F15" s="171">
        <f>'07-04-2022'!F7</f>
        <v>76.156307256390662</v>
      </c>
      <c r="G15" s="171">
        <f>'07-04-2022'!G7</f>
        <v>70.168064659942047</v>
      </c>
      <c r="H15" s="171">
        <f>'07-04-2022'!H7</f>
        <v>62.027012136889994</v>
      </c>
      <c r="I15" s="171">
        <f>'07-04-2022'!I7</f>
        <v>67.099703037551066</v>
      </c>
      <c r="J15" s="171">
        <f>'07-04-2022'!J7</f>
        <v>62.422930419777863</v>
      </c>
      <c r="K15" s="171">
        <f>'07-04-2022'!K7</f>
        <v>0.21445527565608108</v>
      </c>
      <c r="L15" s="172">
        <f>'07-04-2022'!L7</f>
        <v>0.15259310156837444</v>
      </c>
      <c r="N15" s="182"/>
      <c r="O15" s="7">
        <f>'07-04-2022'!O7</f>
        <v>99.292708743476794</v>
      </c>
      <c r="P15" s="178">
        <f>'07-04-2022'!P7</f>
        <v>104.68707852467541</v>
      </c>
      <c r="Q15" s="178">
        <f>'07-04-2022'!Q7</f>
        <v>81.79812389030738</v>
      </c>
      <c r="R15" s="178">
        <f>'07-04-2022'!R7</f>
        <v>96.929588258024893</v>
      </c>
      <c r="S15" s="178">
        <f>'07-04-2022'!S7</f>
        <v>85.447982021502114</v>
      </c>
      <c r="T15" s="178" t="s">
        <v>21</v>
      </c>
      <c r="U15" s="178">
        <f>'07-04-2022'!U7</f>
        <v>81.043414400237694</v>
      </c>
      <c r="V15" s="178">
        <f>'07-04-2022'!V7</f>
        <v>59.948448987167758</v>
      </c>
      <c r="W15" s="178">
        <f>'07-04-2022'!W7</f>
        <v>34.028248744318461</v>
      </c>
      <c r="X15" s="178">
        <f>'07-04-2022'!X7</f>
        <v>0.21445527565608108</v>
      </c>
      <c r="Y15" s="9">
        <f>'07-04-2022'!Y7</f>
        <v>0.15259310156837444</v>
      </c>
    </row>
    <row r="16" spans="1:25" x14ac:dyDescent="0.3">
      <c r="A16" s="13" t="s">
        <v>1</v>
      </c>
      <c r="B16" s="186">
        <f>'07-04-2022'!B8</f>
        <v>100</v>
      </c>
      <c r="C16" s="187"/>
      <c r="D16" s="174">
        <f>'07-04-2022'!D8</f>
        <v>78.366844396164012</v>
      </c>
      <c r="E16" s="174">
        <f>'07-04-2022'!E8</f>
        <v>81.645532555553686</v>
      </c>
      <c r="F16" s="174">
        <f>'07-04-2022'!F8</f>
        <v>69.908239657144975</v>
      </c>
      <c r="G16" s="174">
        <f>'07-04-2022'!G8</f>
        <v>67.277042683387563</v>
      </c>
      <c r="H16" s="174">
        <f>'07-04-2022'!H8</f>
        <v>61.470254721005482</v>
      </c>
      <c r="I16" s="174">
        <f>'07-04-2022'!I8</f>
        <v>65.784103936128133</v>
      </c>
      <c r="J16" s="174">
        <f>'07-04-2022'!J8</f>
        <v>66.175896783533901</v>
      </c>
      <c r="K16" s="187">
        <f>'07-04-2022'!K8</f>
        <v>0</v>
      </c>
      <c r="L16" s="188"/>
      <c r="N16" s="37" t="s">
        <v>1</v>
      </c>
      <c r="O16" s="186">
        <f>'07-04-2022'!O8</f>
        <v>100</v>
      </c>
      <c r="P16" s="187"/>
      <c r="Q16" s="174">
        <f>'07-04-2022'!Q8</f>
        <v>75.723272959593075</v>
      </c>
      <c r="R16" s="174">
        <f>'07-04-2022'!R8</f>
        <v>90.359837476431991</v>
      </c>
      <c r="S16" s="174">
        <f>'07-04-2022'!S8</f>
        <v>83.241572775387809</v>
      </c>
      <c r="T16" s="174">
        <f>'07-04-2022'!T8</f>
        <v>51.504965493260272</v>
      </c>
      <c r="U16" s="174">
        <f>'07-04-2022'!U8</f>
        <v>75.686155716594882</v>
      </c>
      <c r="V16" s="174">
        <f>'07-04-2022'!V8</f>
        <v>53.386949691083238</v>
      </c>
      <c r="W16" s="174">
        <f>'07-04-2022'!W8</f>
        <v>29.297864516149605</v>
      </c>
      <c r="X16" s="187">
        <f>'07-04-2022'!X8</f>
        <v>0</v>
      </c>
      <c r="Y16" s="188"/>
    </row>
    <row r="17" spans="1:25" x14ac:dyDescent="0.3">
      <c r="A17" s="182">
        <f>'14-04-2022'!A5</f>
        <v>44665</v>
      </c>
      <c r="B17" s="170">
        <f>'14-04-2022'!B5</f>
        <v>100.79740927441875</v>
      </c>
      <c r="C17" s="171">
        <f>'14-04-2022'!C5</f>
        <v>135.60872054439284</v>
      </c>
      <c r="D17" s="171">
        <f>'14-04-2022'!D5</f>
        <v>78.421664995695949</v>
      </c>
      <c r="E17" s="171">
        <f>'14-04-2022'!E5</f>
        <v>78.957857858352739</v>
      </c>
      <c r="F17" s="171">
        <f>'14-04-2022'!F5</f>
        <v>64.336288467681172</v>
      </c>
      <c r="G17" s="171">
        <f>'14-04-2022'!G5</f>
        <v>56.375882009718254</v>
      </c>
      <c r="H17" s="171">
        <f>'14-04-2022'!H5</f>
        <v>65.326187711105774</v>
      </c>
      <c r="I17" s="171">
        <f>'14-04-2022'!I5</f>
        <v>47.322469742488423</v>
      </c>
      <c r="J17" s="171">
        <f>'14-04-2022'!J5</f>
        <v>44.868354010031602</v>
      </c>
      <c r="K17" s="171">
        <f>'14-04-2022'!K5</f>
        <v>-0.76991877414225807</v>
      </c>
      <c r="L17" s="172">
        <f>'14-04-2022'!L5</f>
        <v>-0.72867246015992471</v>
      </c>
      <c r="N17" s="182">
        <f>'14-04-2022'!N5</f>
        <v>44665</v>
      </c>
      <c r="O17" s="7">
        <f>'14-04-2022'!O5</f>
        <v>93.379613851312186</v>
      </c>
      <c r="P17" s="178">
        <f>'14-04-2022'!P5</f>
        <v>103.36178085453322</v>
      </c>
      <c r="Q17" s="178">
        <f>'14-04-2022'!Q5</f>
        <v>83.655399681942228</v>
      </c>
      <c r="R17" s="178">
        <f>'14-04-2022'!R5</f>
        <v>75.839912720442371</v>
      </c>
      <c r="S17" s="178">
        <f>'14-04-2022'!S5</f>
        <v>83.191107258013517</v>
      </c>
      <c r="T17" s="178">
        <f>'14-04-2022'!T5</f>
        <v>52.561096386984858</v>
      </c>
      <c r="U17" s="178">
        <f>'14-04-2022'!U5</f>
        <v>65.341872719778081</v>
      </c>
      <c r="V17" s="178">
        <f>'14-04-2022'!V5</f>
        <v>52.419232513800424</v>
      </c>
      <c r="W17" s="178">
        <f>'14-04-2022'!W5</f>
        <v>23.014423615036858</v>
      </c>
      <c r="X17" s="178">
        <f>'14-04-2022'!X5</f>
        <v>-0.50942590619891426</v>
      </c>
      <c r="Y17" s="9">
        <f>'14-04-2022'!Y5</f>
        <v>-1.1155773988622071</v>
      </c>
    </row>
    <row r="18" spans="1:25" x14ac:dyDescent="0.3">
      <c r="A18" s="182"/>
      <c r="B18" s="170">
        <f>'14-04-2022'!B6</f>
        <v>94.012510472800955</v>
      </c>
      <c r="C18" s="171">
        <f>'14-04-2022'!C6</f>
        <v>74.523962077273765</v>
      </c>
      <c r="D18" s="171">
        <f>'14-04-2022'!D6</f>
        <v>89.042412609951654</v>
      </c>
      <c r="E18" s="171">
        <f>'14-04-2022'!E6</f>
        <v>92.238943555863401</v>
      </c>
      <c r="F18" s="171">
        <f>'14-04-2022'!F6</f>
        <v>85.165323629407112</v>
      </c>
      <c r="G18" s="171">
        <f>'14-04-2022'!G6</f>
        <v>72.626656218389215</v>
      </c>
      <c r="H18" s="171">
        <f>'14-04-2022'!H6</f>
        <v>74.523946712084538</v>
      </c>
      <c r="I18" s="171">
        <f>'14-04-2022'!I6</f>
        <v>71.409911467175306</v>
      </c>
      <c r="J18" s="171">
        <f>'14-04-2022'!J6</f>
        <v>46.951255989685272</v>
      </c>
      <c r="K18" s="171">
        <f>'14-04-2022'!K6</f>
        <v>-0.31621623467174692</v>
      </c>
      <c r="L18" s="172">
        <f>'14-04-2022'!L6</f>
        <v>-0.33683862340345183</v>
      </c>
      <c r="N18" s="182"/>
      <c r="O18" s="7">
        <f>'14-04-2022'!O6</f>
        <v>100.52447840770539</v>
      </c>
      <c r="P18" s="178">
        <f>'14-04-2022'!P6</f>
        <v>100.52447264236558</v>
      </c>
      <c r="Q18" s="178">
        <f>'14-04-2022'!Q6</f>
        <v>72.022439086902779</v>
      </c>
      <c r="R18" s="178">
        <f>'14-04-2022'!R6</f>
        <v>86.853812266090358</v>
      </c>
      <c r="S18" s="178">
        <f>'14-04-2022'!S6</f>
        <v>88.28536920267257</v>
      </c>
      <c r="T18" s="178">
        <f>'14-04-2022'!T6</f>
        <v>80.28932332895269</v>
      </c>
      <c r="U18" s="178">
        <f>'14-04-2022'!U6</f>
        <v>71.635538662825198</v>
      </c>
      <c r="V18" s="178">
        <f>'14-04-2022'!V6</f>
        <v>43.468823036145494</v>
      </c>
      <c r="W18" s="178">
        <f>'14-04-2022'!W6</f>
        <v>25.02633310951537</v>
      </c>
      <c r="X18" s="178">
        <f>'14-04-2022'!X6</f>
        <v>0.36756059167952887</v>
      </c>
      <c r="Y18" s="9">
        <f>'14-04-2022'!Y6</f>
        <v>0.19990114684299681</v>
      </c>
    </row>
    <row r="19" spans="1:25" x14ac:dyDescent="0.3">
      <c r="A19" s="182"/>
      <c r="B19" s="170">
        <f>'14-04-2022'!B7</f>
        <v>110.71698491616402</v>
      </c>
      <c r="C19" s="171">
        <f>'14-04-2022'!C7</f>
        <v>84.340412714949679</v>
      </c>
      <c r="D19" s="171">
        <f>'14-04-2022'!D7</f>
        <v>74.008380079456757</v>
      </c>
      <c r="E19" s="171">
        <f>'14-04-2022'!E7</f>
        <v>78.029834231977318</v>
      </c>
      <c r="F19" s="171">
        <f>'14-04-2022'!F7</f>
        <v>82.319377133231654</v>
      </c>
      <c r="G19" s="171">
        <f>'14-04-2022'!G7</f>
        <v>84.443525426867666</v>
      </c>
      <c r="H19" s="171">
        <f>'14-04-2022'!H7</f>
        <v>79.102213811215208</v>
      </c>
      <c r="I19" s="171">
        <f>'14-04-2022'!I7</f>
        <v>69.120774844572125</v>
      </c>
      <c r="J19" s="171">
        <f>'14-04-2022'!J7</f>
        <v>46.641917853931311</v>
      </c>
      <c r="K19" s="171">
        <f>'14-04-2022'!K7</f>
        <v>0.87990612781045274</v>
      </c>
      <c r="L19" s="172">
        <f>'14-04-2022'!L7</f>
        <v>1.2717399645669256</v>
      </c>
      <c r="N19" s="182"/>
      <c r="O19" s="7">
        <f>'14-04-2022'!O7</f>
        <v>99.247684331246134</v>
      </c>
      <c r="P19" s="178">
        <f>'14-04-2022'!P7</f>
        <v>102.96196991283752</v>
      </c>
      <c r="Q19" s="178">
        <f>'14-04-2022'!Q7</f>
        <v>86.544288467624412</v>
      </c>
      <c r="R19" s="178">
        <f>'14-04-2022'!R7</f>
        <v>72.280376546514375</v>
      </c>
      <c r="S19" s="178">
        <f>'14-04-2022'!S7</f>
        <v>94.205022177901</v>
      </c>
      <c r="T19" s="178">
        <f>'14-04-2022'!T7</f>
        <v>62.736713602244691</v>
      </c>
      <c r="U19" s="178">
        <f>'14-04-2022'!U7</f>
        <v>68.11469752793279</v>
      </c>
      <c r="V19" s="178">
        <f>'14-04-2022'!V7</f>
        <v>41.856714874463009</v>
      </c>
      <c r="W19" s="178">
        <f>'14-04-2022'!W7</f>
        <v>24.987641914039649</v>
      </c>
      <c r="X19" s="178">
        <f>'14-04-2022'!X7</f>
        <v>0.35466304607597121</v>
      </c>
      <c r="Y19" s="9">
        <f>'14-04-2022'!Y7</f>
        <v>0.70287852046262433</v>
      </c>
    </row>
    <row r="20" spans="1:25" x14ac:dyDescent="0.3">
      <c r="A20" s="12" t="s">
        <v>1</v>
      </c>
      <c r="B20" s="186">
        <f>'14-04-2022'!B8</f>
        <v>100</v>
      </c>
      <c r="C20" s="187"/>
      <c r="D20" s="174">
        <f>'14-04-2022'!D8</f>
        <v>80.490819228368125</v>
      </c>
      <c r="E20" s="174">
        <f>'14-04-2022'!E8</f>
        <v>83.075545215397824</v>
      </c>
      <c r="F20" s="174">
        <f>'14-04-2022'!F8</f>
        <v>77.273663076773317</v>
      </c>
      <c r="G20" s="174">
        <f>'14-04-2022'!G8</f>
        <v>71.148687884991716</v>
      </c>
      <c r="H20" s="174">
        <f>'14-04-2022'!H8</f>
        <v>72.984116078135173</v>
      </c>
      <c r="I20" s="174">
        <f>'14-04-2022'!I8</f>
        <v>62.617718684745284</v>
      </c>
      <c r="J20" s="174">
        <f>'14-04-2022'!J8</f>
        <v>46.153842617882731</v>
      </c>
      <c r="K20" s="187">
        <f>'14-04-2022'!K8</f>
        <v>0</v>
      </c>
      <c r="L20" s="188"/>
      <c r="N20" s="12" t="s">
        <v>1</v>
      </c>
      <c r="O20" s="186">
        <f>'14-04-2022'!O8</f>
        <v>100.00000000000001</v>
      </c>
      <c r="P20" s="187"/>
      <c r="Q20" s="174">
        <f>'14-04-2022'!Q8</f>
        <v>80.740709078823144</v>
      </c>
      <c r="R20" s="174">
        <f>'14-04-2022'!R8</f>
        <v>78.324700511015706</v>
      </c>
      <c r="S20" s="174">
        <f>'14-04-2022'!S8</f>
        <v>88.560499546195686</v>
      </c>
      <c r="T20" s="174">
        <f>'14-04-2022'!T8</f>
        <v>65.195711106060756</v>
      </c>
      <c r="U20" s="174">
        <f>'14-04-2022'!U8</f>
        <v>68.364036303512023</v>
      </c>
      <c r="V20" s="174">
        <f>'14-04-2022'!V8</f>
        <v>45.914923474802976</v>
      </c>
      <c r="W20" s="174">
        <f>'14-04-2022'!W8</f>
        <v>24.342799546197295</v>
      </c>
      <c r="X20" s="187">
        <f>'14-04-2022'!X8</f>
        <v>0</v>
      </c>
      <c r="Y20" s="188"/>
    </row>
    <row r="21" spans="1:25" x14ac:dyDescent="0.3">
      <c r="A21" s="182">
        <f>'21-04-2022'!A5</f>
        <v>44672</v>
      </c>
      <c r="B21" s="170">
        <f>'21-04-2022'!B5</f>
        <v>102.12042276706271</v>
      </c>
      <c r="C21" s="171">
        <f>'21-04-2022'!C5</f>
        <v>88.321598713684807</v>
      </c>
      <c r="D21" s="171">
        <f>'21-04-2022'!D5</f>
        <v>69.751818647022262</v>
      </c>
      <c r="E21" s="171">
        <f>'21-04-2022'!E5</f>
        <v>72.627242097964142</v>
      </c>
      <c r="F21" s="171">
        <f>'21-04-2022'!F5</f>
        <v>68.306066494119435</v>
      </c>
      <c r="G21" s="171">
        <f>'21-04-2022'!G5</f>
        <v>68.900435762921191</v>
      </c>
      <c r="H21" s="171">
        <f>'21-04-2022'!H5</f>
        <v>63.342348474087729</v>
      </c>
      <c r="I21" s="171">
        <f>'21-04-2022'!I5</f>
        <v>54.25022164435191</v>
      </c>
      <c r="J21" s="171">
        <f>'21-04-2022'!J5</f>
        <v>44.403096524433685</v>
      </c>
      <c r="K21" s="171">
        <f>'21-04-2022'!K5</f>
        <v>3.6973566837495229</v>
      </c>
      <c r="L21" s="172">
        <f>'21-04-2022'!L5</f>
        <v>9.9060148477180379E-2</v>
      </c>
      <c r="N21" s="192">
        <v>44672</v>
      </c>
      <c r="O21" s="7">
        <f>'21-04-2022'!O5</f>
        <v>89.982824971577443</v>
      </c>
      <c r="P21" s="178">
        <f>'21-04-2022'!P5</f>
        <v>91.752272777476193</v>
      </c>
      <c r="Q21" s="178">
        <f>'21-04-2022'!Q5</f>
        <v>100.96899318744408</v>
      </c>
      <c r="R21" s="178">
        <f>'21-04-2022'!R5</f>
        <v>84.188357069761693</v>
      </c>
      <c r="S21" s="178">
        <f>'21-04-2022'!S5</f>
        <v>91.674499118533689</v>
      </c>
      <c r="T21" s="178">
        <f>'21-04-2022'!T5</f>
        <v>92.8606097128269</v>
      </c>
      <c r="U21" s="178">
        <f>'21-04-2022'!U5</f>
        <v>75.691093710586415</v>
      </c>
      <c r="V21" s="178">
        <f>'21-04-2022'!V5</f>
        <v>68.671608102776403</v>
      </c>
      <c r="W21" s="178">
        <f>'21-04-2022'!W5</f>
        <v>31.707551402417018</v>
      </c>
      <c r="X21" s="178">
        <f>'21-04-2022'!X5</f>
        <v>-1.3092646558906689</v>
      </c>
      <c r="Y21" s="9">
        <f>'21-04-2022'!Y5</f>
        <v>-0.10370412757368987</v>
      </c>
    </row>
    <row r="22" spans="1:25" x14ac:dyDescent="0.3">
      <c r="A22" s="182"/>
      <c r="B22" s="170">
        <f>'21-04-2022'!B6</f>
        <v>95.77521617116426</v>
      </c>
      <c r="C22" s="171">
        <f>'21-04-2022'!C6</f>
        <v>103.69469010555389</v>
      </c>
      <c r="D22" s="171">
        <f>'21-04-2022'!D6</f>
        <v>79.663192981795987</v>
      </c>
      <c r="E22" s="171">
        <f>'21-04-2022'!E6</f>
        <v>72.40234231845713</v>
      </c>
      <c r="F22" s="171">
        <f>'21-04-2022'!F6</f>
        <v>80.30574976016355</v>
      </c>
      <c r="G22" s="171">
        <f>'21-04-2022'!G6</f>
        <v>67.743832604380856</v>
      </c>
      <c r="H22" s="171">
        <f>'21-04-2022'!H6</f>
        <v>68.097245175779449</v>
      </c>
      <c r="I22" s="171">
        <f>'21-04-2022'!I6</f>
        <v>56.675857504763577</v>
      </c>
      <c r="J22" s="171">
        <f>'21-04-2022'!J6</f>
        <v>45.222348816865107</v>
      </c>
      <c r="K22" s="171">
        <f>'21-04-2022'!K6</f>
        <v>-2.5354066050615294</v>
      </c>
      <c r="L22" s="172">
        <f>'21-04-2022'!L6</f>
        <v>-1.4109394240085775</v>
      </c>
      <c r="N22" s="193"/>
      <c r="O22" s="7">
        <f>'21-04-2022'!O6</f>
        <v>97.741192211416589</v>
      </c>
      <c r="P22" s="178">
        <f>'21-04-2022'!P6</f>
        <v>106.29679305845225</v>
      </c>
      <c r="Q22" s="178">
        <f>'21-04-2022'!Q6</f>
        <v>108.57180151955264</v>
      </c>
      <c r="R22" s="178">
        <f>'21-04-2022'!R6</f>
        <v>98.966198327565252</v>
      </c>
      <c r="S22" s="178">
        <f>'21-04-2022'!S6</f>
        <v>97.566185542758262</v>
      </c>
      <c r="T22" s="178">
        <f>'21-04-2022'!T6</f>
        <v>83.157793793353491</v>
      </c>
      <c r="U22" s="178">
        <f>'21-04-2022'!U6</f>
        <v>90.099491254914</v>
      </c>
      <c r="V22" s="178">
        <f>'21-04-2022'!V6</f>
        <v>59.707682507716342</v>
      </c>
      <c r="W22" s="178">
        <f>'21-04-2022'!W6</f>
        <v>48.138185772628361</v>
      </c>
      <c r="X22" s="178">
        <f>'21-04-2022'!X6</f>
        <v>-0.57037360711198226</v>
      </c>
      <c r="Y22" s="9">
        <f>'21-04-2022'!Y6</f>
        <v>0.11018502436378108</v>
      </c>
    </row>
    <row r="23" spans="1:25" x14ac:dyDescent="0.3">
      <c r="A23" s="182"/>
      <c r="B23" s="170">
        <f>'21-04-2022'!B7</f>
        <v>103.00393145543993</v>
      </c>
      <c r="C23" s="171">
        <f>'21-04-2022'!C7</f>
        <v>107.08414078709441</v>
      </c>
      <c r="D23" s="171">
        <f>'21-04-2022'!D7</f>
        <v>73.751707483744525</v>
      </c>
      <c r="E23" s="171">
        <f>'21-04-2022'!E7</f>
        <v>66.410533931776669</v>
      </c>
      <c r="F23" s="171">
        <f>'21-04-2022'!F7</f>
        <v>64.177664865505605</v>
      </c>
      <c r="G23" s="171">
        <f>'21-04-2022'!G7</f>
        <v>67.454690791108646</v>
      </c>
      <c r="H23" s="171">
        <f>'21-04-2022'!H7</f>
        <v>65.928627718060625</v>
      </c>
      <c r="I23" s="171">
        <f>'21-04-2022'!I7</f>
        <v>54.250216856958382</v>
      </c>
      <c r="J23" s="171">
        <f>'21-04-2022'!J7</f>
        <v>44.419158229723365</v>
      </c>
      <c r="K23" s="171">
        <f>'21-04-2022'!K7</f>
        <v>-0.83264143528355949</v>
      </c>
      <c r="L23" s="172">
        <f>'21-04-2022'!L7</f>
        <v>0.98257063212696283</v>
      </c>
      <c r="N23" s="193"/>
      <c r="O23" s="7">
        <f>'21-04-2022'!O7</f>
        <v>109.03846375543742</v>
      </c>
      <c r="P23" s="178">
        <f>'21-04-2022'!P7</f>
        <v>105.18845322564015</v>
      </c>
      <c r="Q23" s="178">
        <f>'21-04-2022'!Q7</f>
        <v>111.25514921598445</v>
      </c>
      <c r="R23" s="178">
        <f>'21-04-2022'!R7</f>
        <v>103.2634465120108</v>
      </c>
      <c r="S23" s="178">
        <f>'21-04-2022'!S7</f>
        <v>102.50509973428554</v>
      </c>
      <c r="T23" s="178">
        <f>'21-04-2022'!T7</f>
        <v>76.254980263802835</v>
      </c>
      <c r="U23" s="178">
        <f>'21-04-2022'!U7</f>
        <v>86.560578258348102</v>
      </c>
      <c r="V23" s="178">
        <f>'21-04-2022'!V7</f>
        <v>60.835461409071968</v>
      </c>
      <c r="W23" s="178">
        <f>'21-04-2022'!W7</f>
        <v>33.710340467373058</v>
      </c>
      <c r="X23" s="178">
        <f>'21-04-2022'!X7</f>
        <v>1.5490810168152569</v>
      </c>
      <c r="Y23" s="9">
        <f>'21-04-2022'!Y7</f>
        <v>0.32407634939730323</v>
      </c>
    </row>
    <row r="24" spans="1:25" ht="15" thickBot="1" x14ac:dyDescent="0.35">
      <c r="A24" s="12" t="s">
        <v>1</v>
      </c>
      <c r="B24" s="194">
        <f>'21-04-2022'!B8</f>
        <v>100</v>
      </c>
      <c r="C24" s="195"/>
      <c r="D24" s="177">
        <f>'21-04-2022'!D8</f>
        <v>74.388906370854258</v>
      </c>
      <c r="E24" s="177">
        <f>'21-04-2022'!E8</f>
        <v>70.480039449399314</v>
      </c>
      <c r="F24" s="177">
        <f>'21-04-2022'!F8</f>
        <v>70.929827039929535</v>
      </c>
      <c r="G24" s="177">
        <f>'21-04-2022'!G8</f>
        <v>68.032986386136898</v>
      </c>
      <c r="H24" s="177">
        <f>'21-04-2022'!H8</f>
        <v>65.789407122642601</v>
      </c>
      <c r="I24" s="177">
        <f>'21-04-2022'!I8</f>
        <v>55.058765335357954</v>
      </c>
      <c r="J24" s="177">
        <f>'21-04-2022'!J8</f>
        <v>44.681534523674053</v>
      </c>
      <c r="K24" s="195">
        <f>'21-04-2022'!K8</f>
        <v>0</v>
      </c>
      <c r="L24" s="196"/>
      <c r="N24" s="12" t="s">
        <v>1</v>
      </c>
      <c r="O24" s="186">
        <f>'21-04-2022'!O8</f>
        <v>100</v>
      </c>
      <c r="P24" s="187"/>
      <c r="Q24" s="174">
        <f>'21-04-2022'!Q8</f>
        <v>106.93198130766039</v>
      </c>
      <c r="R24" s="174">
        <f>'21-04-2022'!R8</f>
        <v>95.472667303112573</v>
      </c>
      <c r="S24" s="174">
        <f>'21-04-2022'!S8</f>
        <v>97.248594798525815</v>
      </c>
      <c r="T24" s="174">
        <f>'21-04-2022'!T8</f>
        <v>84.091127923327747</v>
      </c>
      <c r="U24" s="174">
        <f>'21-04-2022'!U8</f>
        <v>84.11705440794951</v>
      </c>
      <c r="V24" s="174">
        <f>'21-04-2022'!V8</f>
        <v>63.071584006521569</v>
      </c>
      <c r="W24" s="174">
        <f>'21-04-2022'!W8</f>
        <v>37.852025880806146</v>
      </c>
      <c r="X24" s="187">
        <f>'21-04-2022'!X8</f>
        <v>0</v>
      </c>
      <c r="Y24" s="188"/>
    </row>
    <row r="25" spans="1:25" x14ac:dyDescent="0.3">
      <c r="A25" s="182">
        <v>44686</v>
      </c>
      <c r="B25" s="170">
        <f>'05-05-2022'!B5</f>
        <v>90.979452814972731</v>
      </c>
      <c r="C25" s="171">
        <f>'05-05-2022'!C5</f>
        <v>109.4715730300173</v>
      </c>
      <c r="D25" s="171">
        <f>'05-05-2022'!D5</f>
        <v>71.819137619737006</v>
      </c>
      <c r="E25" s="171">
        <f>'05-05-2022'!E5</f>
        <v>56.4173924292122</v>
      </c>
      <c r="F25" s="171">
        <f>'05-05-2022'!F5</f>
        <v>62.932237479150601</v>
      </c>
      <c r="G25" s="171">
        <f>'05-05-2022'!G5</f>
        <v>51.923827362025158</v>
      </c>
      <c r="H25" s="171">
        <f>'05-05-2022'!H5</f>
        <v>53.594297388126257</v>
      </c>
      <c r="I25" s="171">
        <f>'05-05-2022'!I5</f>
        <v>46.945822303257692</v>
      </c>
      <c r="J25" s="171">
        <f>'05-05-2022'!J5</f>
        <v>32.546354647839514</v>
      </c>
      <c r="K25" s="171">
        <f>'05-05-2022'!K5</f>
        <v>2.0769530446970723</v>
      </c>
      <c r="L25" s="172">
        <f>'05-05-2022'!L5</f>
        <v>0.90762240844845299</v>
      </c>
      <c r="N25" s="192">
        <v>44693</v>
      </c>
      <c r="O25" s="7">
        <f>'12-05-2022'!O5</f>
        <v>97.203819723540903</v>
      </c>
      <c r="P25" s="178">
        <f>'12-05-2022'!P5</f>
        <v>82.953395996612969</v>
      </c>
      <c r="Q25" s="178">
        <f>'12-05-2022'!Q5</f>
        <v>83.812460898244368</v>
      </c>
      <c r="R25" s="178">
        <f>'12-05-2022'!R5</f>
        <v>91.645141149255494</v>
      </c>
      <c r="S25" s="178">
        <f>'12-05-2022'!S5</f>
        <v>80.797305090306381</v>
      </c>
      <c r="T25" s="178">
        <f>'12-05-2022'!T5</f>
        <v>86.99606424966899</v>
      </c>
      <c r="U25" s="178">
        <f>'12-05-2022'!U5</f>
        <v>85.244239917665851</v>
      </c>
      <c r="V25" s="178">
        <f>'12-05-2022'!V5</f>
        <v>61.796740957742955</v>
      </c>
      <c r="W25" s="178">
        <f>'12-05-2022'!W5</f>
        <v>32.554741882696327</v>
      </c>
      <c r="X25" s="178">
        <f>'12-05-2022'!X5</f>
        <v>0.41549651512012603</v>
      </c>
      <c r="Y25" s="9">
        <f>'12-05-2022'!Y5</f>
        <v>-0.10668145710785604</v>
      </c>
    </row>
    <row r="26" spans="1:25" x14ac:dyDescent="0.3">
      <c r="A26" s="182"/>
      <c r="B26" s="170">
        <f>'05-05-2022'!B6</f>
        <v>102.75627546009359</v>
      </c>
      <c r="C26" s="171">
        <f>'05-05-2022'!C6</f>
        <v>98.078960382689175</v>
      </c>
      <c r="D26" s="171">
        <f>'05-05-2022'!D6</f>
        <v>78.901940188488837</v>
      </c>
      <c r="E26" s="171">
        <f>'05-05-2022'!E6</f>
        <v>67.726485060110633</v>
      </c>
      <c r="F26" s="171">
        <f>'05-05-2022'!F6</f>
        <v>68.21092256249436</v>
      </c>
      <c r="G26" s="171">
        <f>'05-05-2022'!G6</f>
        <v>53.260202387227366</v>
      </c>
      <c r="H26" s="171">
        <f>'05-05-2022'!H6</f>
        <v>48.215379821798138</v>
      </c>
      <c r="I26" s="171">
        <f>'05-05-2022'!I6</f>
        <v>52.475084860267337</v>
      </c>
      <c r="J26" s="171">
        <f>'05-05-2022'!J6</f>
        <v>37.307200943058717</v>
      </c>
      <c r="K26" s="171">
        <f>'05-05-2022'!K6</f>
        <v>-11.871483372471577</v>
      </c>
      <c r="L26" s="172">
        <f>'05-05-2022'!L6</f>
        <v>2.1270667969925694</v>
      </c>
      <c r="N26" s="193"/>
      <c r="O26" s="7">
        <f>'12-05-2022'!O6</f>
        <v>108.97809719149457</v>
      </c>
      <c r="P26" s="178">
        <f>'12-05-2022'!P6</f>
        <v>89.505897507319077</v>
      </c>
      <c r="Q26" s="178">
        <f>'12-05-2022'!Q6</f>
        <v>85.311626465125045</v>
      </c>
      <c r="R26" s="178">
        <f>'12-05-2022'!R6</f>
        <v>85.59798226900935</v>
      </c>
      <c r="S26" s="178">
        <f>'12-05-2022'!S6</f>
        <v>72.695113789759603</v>
      </c>
      <c r="T26" s="178">
        <f>'12-05-2022'!T6</f>
        <v>73.166756871436206</v>
      </c>
      <c r="U26" s="178">
        <f>'12-05-2022'!U6</f>
        <v>91.678828147931313</v>
      </c>
      <c r="V26" s="178">
        <f>'12-05-2022'!V6</f>
        <v>55.800108810478278</v>
      </c>
      <c r="W26" s="178">
        <f>'12-05-2022'!W6</f>
        <v>34.289726480393817</v>
      </c>
      <c r="X26" s="178">
        <f>'12-05-2022'!X6</f>
        <v>-1.5047722228427849</v>
      </c>
      <c r="Y26" s="9">
        <f>'12-05-2022'!Y6</f>
        <v>0.65131931096918427</v>
      </c>
    </row>
    <row r="27" spans="1:25" x14ac:dyDescent="0.3">
      <c r="A27" s="182"/>
      <c r="B27" s="170">
        <f>'05-05-2022'!B7</f>
        <v>101.62036042246675</v>
      </c>
      <c r="C27" s="171">
        <f>'05-05-2022'!C7</f>
        <v>97.093377889760418</v>
      </c>
      <c r="D27" s="171">
        <f>'05-05-2022'!D7</f>
        <v>75.494177651231482</v>
      </c>
      <c r="E27" s="171">
        <f>'05-05-2022'!E7</f>
        <v>65.204070043600979</v>
      </c>
      <c r="F27" s="171">
        <f>'05-05-2022'!F7</f>
        <v>66.00590003711568</v>
      </c>
      <c r="G27" s="171">
        <f>'05-05-2022'!G7</f>
        <v>59.056742438474139</v>
      </c>
      <c r="H27" s="171">
        <f>'05-05-2022'!H7</f>
        <v>52.274627361888662</v>
      </c>
      <c r="I27" s="171">
        <f>'05-05-2022'!I7</f>
        <v>49.484939829535264</v>
      </c>
      <c r="J27" s="171">
        <f>'05-05-2022'!J7</f>
        <v>32.379305902791721</v>
      </c>
      <c r="K27" s="171">
        <f>'05-05-2022'!K7</f>
        <v>2.7785511775265754</v>
      </c>
      <c r="L27" s="172">
        <f>'05-05-2022'!L7</f>
        <v>3.9812899448069068</v>
      </c>
      <c r="N27" s="193"/>
      <c r="O27" s="7">
        <f>'12-05-2022'!O7</f>
        <v>124.92982102746569</v>
      </c>
      <c r="P27" s="178">
        <f>'12-05-2022'!P7</f>
        <v>96.428968553566804</v>
      </c>
      <c r="Q27" s="178">
        <f>'12-05-2022'!Q7</f>
        <v>88.293090254344193</v>
      </c>
      <c r="R27" s="178">
        <f>'12-05-2022'!R7</f>
        <v>93.413812745628817</v>
      </c>
      <c r="S27" s="178">
        <f>'12-05-2022'!S7</f>
        <v>87.181354037482805</v>
      </c>
      <c r="T27" s="178">
        <f>'12-05-2022'!T7</f>
        <v>86.962382271036191</v>
      </c>
      <c r="U27" s="178">
        <f>'12-05-2022'!U7</f>
        <v>86.659181712803232</v>
      </c>
      <c r="V27" s="178">
        <f>'12-05-2022'!V7</f>
        <v>67.591241072866666</v>
      </c>
      <c r="W27" s="178">
        <f>'12-05-2022'!W7</f>
        <v>36.36159361495708</v>
      </c>
      <c r="X27" s="178">
        <f>'12-05-2022'!X7</f>
        <v>1.0218982590914374</v>
      </c>
      <c r="Y27" s="9">
        <f>'12-05-2022'!Y7</f>
        <v>-0.47726040523010926</v>
      </c>
    </row>
    <row r="28" spans="1:25" ht="15" thickBot="1" x14ac:dyDescent="0.35">
      <c r="A28" s="12" t="s">
        <v>1</v>
      </c>
      <c r="B28" s="194">
        <f>'05-05-2022'!B8</f>
        <v>99.999999999999986</v>
      </c>
      <c r="C28" s="195"/>
      <c r="D28" s="177">
        <f>'05-05-2022'!D8</f>
        <v>75.405085153152456</v>
      </c>
      <c r="E28" s="177">
        <f>'05-05-2022'!E8</f>
        <v>63.115982510974597</v>
      </c>
      <c r="F28" s="177">
        <f>'05-05-2022'!F8</f>
        <v>65.716353359586876</v>
      </c>
      <c r="G28" s="177">
        <f>'05-05-2022'!G8</f>
        <v>54.746924062575552</v>
      </c>
      <c r="H28" s="177">
        <f>'05-05-2022'!H8</f>
        <v>51.361434857271014</v>
      </c>
      <c r="I28" s="177">
        <f>'05-05-2022'!I8</f>
        <v>49.6352823310201</v>
      </c>
      <c r="J28" s="177">
        <f>'05-05-2022'!J8</f>
        <v>34.077620497896646</v>
      </c>
      <c r="K28" s="195">
        <f>'05-05-2022'!K8</f>
        <v>0</v>
      </c>
      <c r="L28" s="196"/>
      <c r="N28" s="12" t="s">
        <v>1</v>
      </c>
      <c r="O28" s="194">
        <f>'12-05-2022'!O8</f>
        <v>100</v>
      </c>
      <c r="P28" s="195"/>
      <c r="Q28" s="174">
        <f>'12-05-2022'!Q8</f>
        <v>85.805725872571202</v>
      </c>
      <c r="R28" s="174">
        <f>'12-05-2022'!R8</f>
        <v>90.218978721297887</v>
      </c>
      <c r="S28" s="174">
        <f>'12-05-2022'!S8</f>
        <v>80.224590972516268</v>
      </c>
      <c r="T28" s="174">
        <f>'12-05-2022'!T8</f>
        <v>82.375067797380453</v>
      </c>
      <c r="U28" s="174">
        <f>'12-05-2022'!U8</f>
        <v>87.860749926133465</v>
      </c>
      <c r="V28" s="174">
        <f>'12-05-2022'!V8</f>
        <v>61.729363613695966</v>
      </c>
      <c r="W28" s="174">
        <f>'12-05-2022'!W8</f>
        <v>34.40202065934907</v>
      </c>
      <c r="X28" s="195">
        <f>'12-05-2022'!X8</f>
        <v>-4.2558549277297669E-16</v>
      </c>
      <c r="Y28" s="196"/>
    </row>
    <row r="29" spans="1:25" x14ac:dyDescent="0.3">
      <c r="A29" s="5" t="s">
        <v>1</v>
      </c>
      <c r="B29" s="197">
        <f>AVERAGE(B8:C8,B12:C12,B16:C16,B20,B24,B28)</f>
        <v>100</v>
      </c>
      <c r="C29" s="198"/>
      <c r="D29" s="171">
        <f t="shared" ref="D29:J29" si="4">AVERAGE(D8,D12,D16,D20,D24)</f>
        <v>74.280502269429491</v>
      </c>
      <c r="E29" s="171">
        <f t="shared" si="4"/>
        <v>71.804453096869864</v>
      </c>
      <c r="F29" s="171">
        <f t="shared" si="4"/>
        <v>67.614893633117404</v>
      </c>
      <c r="G29" s="171">
        <f t="shared" si="4"/>
        <v>63.77507951264348</v>
      </c>
      <c r="H29" s="171">
        <f t="shared" si="4"/>
        <v>60.862049504441302</v>
      </c>
      <c r="I29" s="171">
        <f t="shared" si="4"/>
        <v>56.26162667346572</v>
      </c>
      <c r="J29" s="171">
        <f t="shared" si="4"/>
        <v>45.843201599757478</v>
      </c>
      <c r="K29" s="198">
        <f>AVERAGE(K8,K12,K16,K20,K24,K28)</f>
        <v>0</v>
      </c>
      <c r="L29" s="199"/>
      <c r="N29" s="5" t="s">
        <v>1</v>
      </c>
      <c r="O29" s="197">
        <f>AVERAGE(O8:P8,O12:P12,O16:P16,O20,O24,O28)</f>
        <v>100</v>
      </c>
      <c r="P29" s="198"/>
      <c r="Q29" s="169">
        <f>AVERAGE(Q8,Q12,Q16,Q20,Q24,Q28)</f>
        <v>88.554454012268707</v>
      </c>
      <c r="R29" s="169">
        <f t="shared" ref="R29:X29" si="5">AVERAGE(R8,R12,R16,R20,R24,R28)</f>
        <v>88.309101568912368</v>
      </c>
      <c r="S29" s="169">
        <f t="shared" si="5"/>
        <v>83.086441706044482</v>
      </c>
      <c r="T29" s="169">
        <f t="shared" si="5"/>
        <v>74.348723898347274</v>
      </c>
      <c r="U29" s="169">
        <f t="shared" si="5"/>
        <v>77.638341603310266</v>
      </c>
      <c r="V29" s="169">
        <f t="shared" si="5"/>
        <v>57.752869007038726</v>
      </c>
      <c r="W29" s="169">
        <f t="shared" si="5"/>
        <v>31.437610816672784</v>
      </c>
      <c r="X29" s="198">
        <f t="shared" si="5"/>
        <v>-2.4671622769447925E-17</v>
      </c>
      <c r="Y29" s="199"/>
    </row>
    <row r="30" spans="1:25" x14ac:dyDescent="0.3">
      <c r="A30" s="1" t="s">
        <v>2</v>
      </c>
      <c r="B30" s="200">
        <f>STDEV(B8,B12,B16,B20,B24,B28)</f>
        <v>8.9877336795563548E-15</v>
      </c>
      <c r="C30" s="201"/>
      <c r="D30" s="171">
        <f t="shared" ref="D30:J30" si="6">STDEV(D8,D12,D16,D20,D24)</f>
        <v>8.2955036393592145</v>
      </c>
      <c r="E30" s="171">
        <f t="shared" si="6"/>
        <v>10.552911732379826</v>
      </c>
      <c r="F30" s="171">
        <f t="shared" si="6"/>
        <v>7.9439116810175987</v>
      </c>
      <c r="G30" s="171">
        <f t="shared" si="6"/>
        <v>7.1598994181557378</v>
      </c>
      <c r="H30" s="171">
        <f t="shared" si="6"/>
        <v>9.4805277150427916</v>
      </c>
      <c r="I30" s="171">
        <f t="shared" si="6"/>
        <v>8.2092408529428162</v>
      </c>
      <c r="J30" s="171">
        <f t="shared" si="6"/>
        <v>12.745101521801939</v>
      </c>
      <c r="K30" s="201">
        <f>STDEV(K8,K12,K16,K20,K24,K28)</f>
        <v>0</v>
      </c>
      <c r="L30" s="202"/>
      <c r="N30" s="1" t="s">
        <v>2</v>
      </c>
      <c r="O30" s="200">
        <f>STDEV(O8,O12,O16,O20,O24,O28)</f>
        <v>8.9877336795563548E-15</v>
      </c>
      <c r="P30" s="201"/>
      <c r="Q30" s="171">
        <f t="shared" ref="Q30:X30" si="7">STDEV(Q8,Q12,Q16,Q20,Q24,Q28)</f>
        <v>11.211333033339869</v>
      </c>
      <c r="R30" s="171">
        <f t="shared" si="7"/>
        <v>5.7561516729573752</v>
      </c>
      <c r="S30" s="171">
        <f t="shared" si="7"/>
        <v>12.071098270092145</v>
      </c>
      <c r="T30" s="171">
        <f t="shared" si="7"/>
        <v>14.198298066548862</v>
      </c>
      <c r="U30" s="171">
        <f t="shared" si="7"/>
        <v>7.5062019617600262</v>
      </c>
      <c r="V30" s="171">
        <f t="shared" si="7"/>
        <v>8.8360687816681729</v>
      </c>
      <c r="W30" s="171">
        <f t="shared" si="7"/>
        <v>4.8698042073788708</v>
      </c>
      <c r="X30" s="201">
        <f t="shared" si="7"/>
        <v>2.2561386287807724E-16</v>
      </c>
      <c r="Y30" s="202"/>
    </row>
    <row r="31" spans="1:25" ht="15" thickBot="1" x14ac:dyDescent="0.35">
      <c r="A31" s="6" t="s">
        <v>3</v>
      </c>
      <c r="B31" s="203">
        <f>B30/SQRT(6)</f>
        <v>3.6692269098233674E-15</v>
      </c>
      <c r="C31" s="204"/>
      <c r="D31" s="173">
        <f>D30/SQRT(6)</f>
        <v>3.3866251793051538</v>
      </c>
      <c r="E31" s="173">
        <f>E30/SQRT(6)</f>
        <v>4.3082081741601073</v>
      </c>
      <c r="F31" s="173">
        <f t="shared" ref="F31:I31" si="8">F30/SQRT(6)</f>
        <v>3.2430883633713474</v>
      </c>
      <c r="G31" s="173">
        <f>G30/SQRT(6)</f>
        <v>2.9230166973552878</v>
      </c>
      <c r="H31" s="173">
        <f>H30/SQRT(6)</f>
        <v>3.8704092323614936</v>
      </c>
      <c r="I31" s="173">
        <f t="shared" si="8"/>
        <v>3.3514085442200097</v>
      </c>
      <c r="J31" s="173">
        <f>J30/SQRT(6)</f>
        <v>5.2031659080640207</v>
      </c>
      <c r="K31" s="204">
        <f>K30/SQRT(6)</f>
        <v>0</v>
      </c>
      <c r="L31" s="205"/>
      <c r="N31" s="6" t="s">
        <v>3</v>
      </c>
      <c r="O31" s="203">
        <f>O30/SQRT(6)</f>
        <v>3.6692269098233674E-15</v>
      </c>
      <c r="P31" s="204"/>
      <c r="Q31" s="173">
        <f t="shared" ref="Q31:X31" si="9">Q30/SQRT(6)</f>
        <v>4.5770075446820382</v>
      </c>
      <c r="R31" s="173">
        <f t="shared" si="9"/>
        <v>2.3499390801355537</v>
      </c>
      <c r="S31" s="173">
        <f t="shared" si="9"/>
        <v>4.928005232786413</v>
      </c>
      <c r="T31" s="173">
        <f t="shared" si="9"/>
        <v>5.7964309131649445</v>
      </c>
      <c r="U31" s="173">
        <f t="shared" si="9"/>
        <v>3.0643941187650259</v>
      </c>
      <c r="V31" s="173">
        <f t="shared" si="9"/>
        <v>3.6073099745371406</v>
      </c>
      <c r="W31" s="173">
        <f t="shared" si="9"/>
        <v>1.9880892425561516</v>
      </c>
      <c r="X31" s="204">
        <f t="shared" si="9"/>
        <v>9.2106473824923446E-17</v>
      </c>
      <c r="Y31" s="205"/>
    </row>
    <row r="32" spans="1:25" x14ac:dyDescent="0.3">
      <c r="A32" s="2"/>
      <c r="B32" s="2"/>
      <c r="C32" s="2"/>
      <c r="D32" s="2"/>
      <c r="E32" s="2"/>
      <c r="N32" s="2"/>
      <c r="O32" s="2"/>
      <c r="P32" s="2"/>
      <c r="Q32" s="2"/>
      <c r="R32" s="2"/>
    </row>
    <row r="33" spans="1:25" x14ac:dyDescent="0.3">
      <c r="A33" s="183" t="s">
        <v>6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N33" s="183" t="s">
        <v>6</v>
      </c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</row>
    <row r="34" spans="1:25" x14ac:dyDescent="0.3">
      <c r="A34" s="184" t="s">
        <v>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N34" s="184" t="s">
        <v>5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thickBot="1" x14ac:dyDescent="0.35">
      <c r="A35" s="185" t="s">
        <v>16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N35" s="185" t="s">
        <v>22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 x14ac:dyDescent="0.3">
      <c r="A36" s="175"/>
      <c r="B36" s="179" t="s">
        <v>0</v>
      </c>
      <c r="C36" s="180"/>
      <c r="D36" s="10" t="s">
        <v>7</v>
      </c>
      <c r="E36" s="10" t="s">
        <v>8</v>
      </c>
      <c r="F36" s="10" t="s">
        <v>9</v>
      </c>
      <c r="G36" s="10" t="s">
        <v>10</v>
      </c>
      <c r="H36" s="10" t="s">
        <v>11</v>
      </c>
      <c r="I36" s="10" t="s">
        <v>12</v>
      </c>
      <c r="J36" s="10" t="s">
        <v>15</v>
      </c>
      <c r="K36" s="180" t="s">
        <v>4</v>
      </c>
      <c r="L36" s="181"/>
      <c r="N36" s="175"/>
      <c r="O36" s="179" t="s">
        <v>0</v>
      </c>
      <c r="P36" s="180"/>
      <c r="Q36" s="10" t="s">
        <v>7</v>
      </c>
      <c r="R36" s="10" t="s">
        <v>8</v>
      </c>
      <c r="S36" s="10" t="s">
        <v>9</v>
      </c>
      <c r="T36" s="10" t="s">
        <v>10</v>
      </c>
      <c r="U36" s="10" t="s">
        <v>11</v>
      </c>
      <c r="V36" s="10" t="s">
        <v>12</v>
      </c>
      <c r="W36" s="10" t="s">
        <v>15</v>
      </c>
      <c r="X36" s="180" t="s">
        <v>4</v>
      </c>
      <c r="Y36" s="181"/>
    </row>
    <row r="37" spans="1:25" x14ac:dyDescent="0.3">
      <c r="A37" s="182">
        <f>'31-03-2022'!A16</f>
        <v>44651</v>
      </c>
      <c r="B37" s="170">
        <f>'31-03-2022'!B16</f>
        <v>111.40927809729101</v>
      </c>
      <c r="C37" s="171">
        <f>'31-03-2022'!C16</f>
        <v>113.29906832329824</v>
      </c>
      <c r="D37" s="171">
        <f>'31-03-2022'!D16</f>
        <v>100.14613853295418</v>
      </c>
      <c r="E37" s="171">
        <f>'31-03-2022'!E16</f>
        <v>78.950281077024712</v>
      </c>
      <c r="F37" s="171">
        <f>'31-03-2022'!F16</f>
        <v>87.356060847404862</v>
      </c>
      <c r="G37" s="171">
        <f>'31-03-2022'!G16</f>
        <v>60.808320138740797</v>
      </c>
      <c r="H37" s="171">
        <f>'31-03-2022'!H16</f>
        <v>60.082649721185554</v>
      </c>
      <c r="I37" s="171">
        <f>'31-03-2022'!I16</f>
        <v>54.50399488536538</v>
      </c>
      <c r="J37" s="171">
        <f>'31-03-2022'!J16</f>
        <v>26.338596834083827</v>
      </c>
      <c r="K37" s="171">
        <f>'31-03-2022'!K16</f>
        <v>3.1773620036553392</v>
      </c>
      <c r="L37" s="172">
        <f>'31-03-2022'!L16</f>
        <v>-2.522236212155669</v>
      </c>
      <c r="N37" s="182">
        <f>'14-04-2022'!N16</f>
        <v>44665</v>
      </c>
      <c r="O37" s="170">
        <f>'14-04-2022'!O16</f>
        <v>100.79740927441875</v>
      </c>
      <c r="P37" s="171">
        <f>'14-04-2022'!P16</f>
        <v>135.60872054439284</v>
      </c>
      <c r="Q37" s="171">
        <f>'14-04-2022'!Q16</f>
        <v>81.968786537419675</v>
      </c>
      <c r="R37" s="171">
        <f>'14-04-2022'!R16</f>
        <v>77.452388909262496</v>
      </c>
      <c r="S37" s="171">
        <f>'14-04-2022'!S16</f>
        <v>71.079950174430181</v>
      </c>
      <c r="T37" s="171">
        <f>'14-04-2022'!T16</f>
        <v>79.88588763080385</v>
      </c>
      <c r="U37" s="171">
        <f>'14-04-2022'!U16</f>
        <v>74.276481120341927</v>
      </c>
      <c r="V37" s="171">
        <f>'14-04-2022'!V16</f>
        <v>65.779884872760064</v>
      </c>
      <c r="W37" s="171">
        <f>'14-04-2022'!W16</f>
        <v>46.518178911984315</v>
      </c>
      <c r="X37" s="171">
        <f>'14-04-2022'!X16</f>
        <v>-0.76991877414225807</v>
      </c>
      <c r="Y37" s="172">
        <f>'14-04-2022'!Y16</f>
        <v>-0.72867246015992471</v>
      </c>
    </row>
    <row r="38" spans="1:25" x14ac:dyDescent="0.3">
      <c r="A38" s="182"/>
      <c r="B38" s="170">
        <f>'31-03-2022'!B17</f>
        <v>96.39680645715012</v>
      </c>
      <c r="C38" s="171">
        <f>'31-03-2022'!C17</f>
        <v>79.872497229477958</v>
      </c>
      <c r="D38" s="171">
        <f>'31-03-2022'!D17</f>
        <v>102.02081245566421</v>
      </c>
      <c r="E38" s="171">
        <f>'31-03-2022'!E17</f>
        <v>74.127545034970183</v>
      </c>
      <c r="F38" s="171">
        <f>'31-03-2022'!F17</f>
        <v>87.44677218400183</v>
      </c>
      <c r="G38" s="171">
        <f>'31-03-2022'!G17</f>
        <v>68.851259068337626</v>
      </c>
      <c r="H38" s="171">
        <f>'31-03-2022'!H17</f>
        <v>68.548890199150009</v>
      </c>
      <c r="I38" s="171">
        <f>'31-03-2022'!I17</f>
        <v>56.151888213780694</v>
      </c>
      <c r="J38" s="171">
        <f>'31-03-2022'!J17</f>
        <v>39.763648243806259</v>
      </c>
      <c r="K38" s="171">
        <f>'31-03-2022'!K17</f>
        <v>0.59213396668729235</v>
      </c>
      <c r="L38" s="172">
        <f>'31-03-2022'!L17</f>
        <v>-0.33008274896651302</v>
      </c>
      <c r="N38" s="182"/>
      <c r="O38" s="170">
        <f>'14-04-2022'!O17</f>
        <v>94.012510472800955</v>
      </c>
      <c r="P38" s="171">
        <f>'14-04-2022'!P17</f>
        <v>74.523962077273765</v>
      </c>
      <c r="Q38" s="171">
        <f>'14-04-2022'!Q17</f>
        <v>82.876187006803917</v>
      </c>
      <c r="R38" s="171">
        <f>'14-04-2022'!R17</f>
        <v>71.265552441274991</v>
      </c>
      <c r="S38" s="171">
        <f>'14-04-2022'!S17</f>
        <v>80.112739284668834</v>
      </c>
      <c r="T38" s="171">
        <f>'14-04-2022'!T17</f>
        <v>73.534056687773472</v>
      </c>
      <c r="U38" s="171">
        <f>'14-04-2022'!U17</f>
        <v>67.532819413592918</v>
      </c>
      <c r="V38" s="171">
        <f>'14-04-2022'!V17</f>
        <v>72.152332826705916</v>
      </c>
      <c r="W38" s="171">
        <f>'14-04-2022'!W17</f>
        <v>47.673060338300409</v>
      </c>
      <c r="X38" s="171">
        <f>'14-04-2022'!X17</f>
        <v>-0.31621623467174692</v>
      </c>
      <c r="Y38" s="172">
        <f>'14-04-2022'!Y17</f>
        <v>-0.33683862340345183</v>
      </c>
    </row>
    <row r="39" spans="1:25" x14ac:dyDescent="0.3">
      <c r="A39" s="182"/>
      <c r="B39" s="170">
        <f>'31-03-2022'!B18</f>
        <v>99.994959730366077</v>
      </c>
      <c r="C39" s="171">
        <f>'31-03-2022'!C18</f>
        <v>99.027390162416637</v>
      </c>
      <c r="D39" s="171">
        <f>'31-03-2022'!D18</f>
        <v>107.26685905729549</v>
      </c>
      <c r="E39" s="171">
        <f>'31-03-2022'!E18</f>
        <v>58.011439074786658</v>
      </c>
      <c r="F39" s="171">
        <f>'31-03-2022'!F18</f>
        <v>63.333080709717706</v>
      </c>
      <c r="G39" s="171">
        <f>'31-03-2022'!G18</f>
        <v>67.959277775281095</v>
      </c>
      <c r="H39" s="171">
        <f>'31-03-2022'!H18</f>
        <v>59.886106239089841</v>
      </c>
      <c r="I39" s="171">
        <f>'31-03-2022'!I18</f>
        <v>56.454250324561478</v>
      </c>
      <c r="J39" s="171">
        <f>'31-03-2022'!J18</f>
        <v>21.863584203114247</v>
      </c>
      <c r="K39" s="171">
        <f>'31-03-2022'!K18</f>
        <v>-0.43591095206126812</v>
      </c>
      <c r="L39" s="172">
        <f>'31-03-2022'!L18</f>
        <v>-0.48126605715918314</v>
      </c>
      <c r="N39" s="182"/>
      <c r="O39" s="170">
        <f>'14-04-2022'!O18</f>
        <v>110.71698491616402</v>
      </c>
      <c r="P39" s="171">
        <f>'14-04-2022'!P18</f>
        <v>84.340412714949679</v>
      </c>
      <c r="Q39" s="171">
        <f>'14-04-2022'!Q18</f>
        <v>73.472190289837812</v>
      </c>
      <c r="R39" s="171">
        <f>'14-04-2022'!R18</f>
        <v>62.315249812925302</v>
      </c>
      <c r="S39" s="171">
        <f>'14-04-2022'!S18</f>
        <v>47.074991858594423</v>
      </c>
      <c r="T39" s="171">
        <f>'14-04-2022'!T18</f>
        <v>57.778241319928348</v>
      </c>
      <c r="U39" s="171">
        <f>'14-04-2022'!U18</f>
        <v>77.225543401473203</v>
      </c>
      <c r="V39" s="171">
        <f>'14-04-2022'!V18</f>
        <v>75.307626677748871</v>
      </c>
      <c r="W39" s="171">
        <f>'14-04-2022'!W18</f>
        <v>51.715128428698605</v>
      </c>
      <c r="X39" s="171">
        <f>'14-04-2022'!X18</f>
        <v>0.87990612781045274</v>
      </c>
      <c r="Y39" s="172">
        <f>'14-04-2022'!Y18</f>
        <v>1.2717399645669256</v>
      </c>
    </row>
    <row r="40" spans="1:25" x14ac:dyDescent="0.3">
      <c r="A40" s="11" t="s">
        <v>1</v>
      </c>
      <c r="B40" s="186">
        <f>AVERAGE(B37:C39)</f>
        <v>100</v>
      </c>
      <c r="C40" s="187"/>
      <c r="D40" s="174">
        <f>AVERAGE(D37:D39)</f>
        <v>103.14460334863797</v>
      </c>
      <c r="E40" s="174">
        <f t="shared" ref="E40:G40" si="10">AVERAGE(E37:E39)</f>
        <v>70.363088395593863</v>
      </c>
      <c r="F40" s="174">
        <f t="shared" si="10"/>
        <v>79.378637913708133</v>
      </c>
      <c r="G40" s="174">
        <f t="shared" si="10"/>
        <v>65.872952327453177</v>
      </c>
      <c r="H40" s="174">
        <f>AVERAGE(H37:H39)</f>
        <v>62.839215386475132</v>
      </c>
      <c r="I40" s="174">
        <f>AVERAGE(I37:I39)</f>
        <v>55.70337780790252</v>
      </c>
      <c r="J40" s="174">
        <f>AVERAGE(J37:J39)</f>
        <v>29.321943093668111</v>
      </c>
      <c r="K40" s="187">
        <v>0</v>
      </c>
      <c r="L40" s="188"/>
      <c r="N40" s="11" t="s">
        <v>1</v>
      </c>
      <c r="O40" s="186">
        <f>'14-04-2022'!O19</f>
        <v>100</v>
      </c>
      <c r="P40" s="187"/>
      <c r="Q40" s="174">
        <f>'14-04-2022'!Q19</f>
        <v>79.439054611353797</v>
      </c>
      <c r="R40" s="174">
        <f>'14-04-2022'!R19</f>
        <v>70.344397054487601</v>
      </c>
      <c r="S40" s="174">
        <f>'14-04-2022'!S19</f>
        <v>66.08922710589782</v>
      </c>
      <c r="T40" s="174">
        <f>'14-04-2022'!T19</f>
        <v>70.39939521283523</v>
      </c>
      <c r="U40" s="174">
        <f>'14-04-2022'!U19</f>
        <v>73.011614645136021</v>
      </c>
      <c r="V40" s="174">
        <f>'14-04-2022'!V19</f>
        <v>71.079948125738284</v>
      </c>
      <c r="W40" s="174">
        <f>'14-04-2022'!W19</f>
        <v>48.635455892994436</v>
      </c>
      <c r="X40" s="187">
        <f>'14-04-2022'!X19</f>
        <v>0</v>
      </c>
      <c r="Y40" s="188"/>
    </row>
    <row r="41" spans="1:25" x14ac:dyDescent="0.3">
      <c r="A41" s="182">
        <f>'07-04-2022'!A16</f>
        <v>44658</v>
      </c>
      <c r="B41" s="170">
        <f>'07-04-2022'!B16</f>
        <v>93.812160747875936</v>
      </c>
      <c r="C41" s="171">
        <f>'07-04-2022'!C16</f>
        <v>100.99451114926281</v>
      </c>
      <c r="D41" s="171">
        <f>'07-04-2022'!D16</f>
        <v>67.817137070337239</v>
      </c>
      <c r="E41" s="171">
        <f>'07-04-2022'!E16</f>
        <v>68.716447516568053</v>
      </c>
      <c r="F41" s="171">
        <f>'07-04-2022'!F16</f>
        <v>57.14690638302406</v>
      </c>
      <c r="G41" s="171">
        <f>'07-04-2022'!G16</f>
        <v>46.209311368638353</v>
      </c>
      <c r="H41" s="171">
        <f>'07-04-2022'!H16</f>
        <v>37.094647045729594</v>
      </c>
      <c r="I41" s="171">
        <f>'07-04-2022'!I16</f>
        <v>58.277125512407743</v>
      </c>
      <c r="J41" s="171">
        <f>'07-04-2022'!J16</f>
        <v>55.542724042430315</v>
      </c>
      <c r="K41" s="171">
        <f>'07-04-2022'!K16</f>
        <v>0.10127422912438576</v>
      </c>
      <c r="L41" s="172">
        <f>'07-04-2022'!L16</f>
        <v>-0.23900681854941819</v>
      </c>
      <c r="N41" s="182">
        <v>44672</v>
      </c>
      <c r="O41" s="170">
        <f>'21-04-2022'!O16</f>
        <v>102.12042276706271</v>
      </c>
      <c r="P41" s="171">
        <f>'21-04-2022'!P16</f>
        <v>88.321598713684807</v>
      </c>
      <c r="Q41" s="171">
        <f>'21-04-2022'!Q16</f>
        <v>71.342133328622538</v>
      </c>
      <c r="R41" s="171">
        <f>'21-04-2022'!R16</f>
        <v>77.831919209095773</v>
      </c>
      <c r="S41" s="171">
        <f>'21-04-2022'!S16</f>
        <v>71.101171843825838</v>
      </c>
      <c r="T41" s="171">
        <f>'21-04-2022'!T16</f>
        <v>62.780116978045925</v>
      </c>
      <c r="U41" s="171">
        <f>'21-04-2022'!U16</f>
        <v>59.149692843224877</v>
      </c>
      <c r="V41" s="171">
        <f>'21-04-2022'!V16</f>
        <v>56.097559516038558</v>
      </c>
      <c r="W41" s="171">
        <f>'21-04-2022'!W16</f>
        <v>43.905119030640897</v>
      </c>
      <c r="X41" s="171">
        <f>'21-04-2022'!X16</f>
        <v>3.6973566837495229</v>
      </c>
      <c r="Y41" s="172">
        <f>'21-04-2022'!Y16</f>
        <v>9.9060148477180379E-2</v>
      </c>
    </row>
    <row r="42" spans="1:25" x14ac:dyDescent="0.3">
      <c r="A42" s="182"/>
      <c r="B42" s="170">
        <f>'07-04-2022'!B17</f>
        <v>115.24984320935692</v>
      </c>
      <c r="C42" s="171">
        <f>'07-04-2022'!C17</f>
        <v>80.978712888649994</v>
      </c>
      <c r="D42" s="171">
        <f>'07-04-2022'!D17</f>
        <v>71.633145315350376</v>
      </c>
      <c r="E42" s="171">
        <f>'07-04-2022'!E17</f>
        <v>61.59486436903682</v>
      </c>
      <c r="F42" s="171">
        <f>'07-04-2022'!F17</f>
        <v>80.067245731990852</v>
      </c>
      <c r="G42" s="171">
        <f>'07-04-2022'!G17</f>
        <v>54.254522005098387</v>
      </c>
      <c r="H42" s="171">
        <f>'07-04-2022'!H17</f>
        <v>53.0270763560981</v>
      </c>
      <c r="I42" s="171">
        <f>'07-04-2022'!I17</f>
        <v>57.4264219877629</v>
      </c>
      <c r="J42" s="171">
        <f>'07-04-2022'!J17</f>
        <v>50.207614131535713</v>
      </c>
      <c r="K42" s="171">
        <f>'07-04-2022'!K17</f>
        <v>-0.8223451106614158</v>
      </c>
      <c r="L42" s="172">
        <f>'07-04-2022'!L17</f>
        <v>-0.50637024016159771</v>
      </c>
      <c r="N42" s="182"/>
      <c r="O42" s="170">
        <f>'21-04-2022'!O17</f>
        <v>95.77521617116426</v>
      </c>
      <c r="P42" s="171">
        <f>'21-04-2022'!P17</f>
        <v>103.69469010555389</v>
      </c>
      <c r="Q42" s="171">
        <f>'21-04-2022'!Q17</f>
        <v>68.547027978916134</v>
      </c>
      <c r="R42" s="171">
        <f>'21-04-2022'!R17</f>
        <v>67.85628608467951</v>
      </c>
      <c r="S42" s="171">
        <f>'21-04-2022'!S17</f>
        <v>71.534900122763133</v>
      </c>
      <c r="T42" s="171">
        <f>'21-04-2022'!T17</f>
        <v>63.952777054482404</v>
      </c>
      <c r="U42" s="171">
        <f>'21-04-2022'!U17</f>
        <v>59.358514161564862</v>
      </c>
      <c r="V42" s="171">
        <f>'21-04-2022'!V17</f>
        <v>56.402770215690751</v>
      </c>
      <c r="W42" s="171">
        <f>'21-04-2022'!W17</f>
        <v>46.68416028136086</v>
      </c>
      <c r="X42" s="171">
        <f>'21-04-2022'!X17</f>
        <v>-2.5354066050615294</v>
      </c>
      <c r="Y42" s="172">
        <f>'21-04-2022'!Y17</f>
        <v>-1.4109394240085775</v>
      </c>
    </row>
    <row r="43" spans="1:25" x14ac:dyDescent="0.3">
      <c r="A43" s="182"/>
      <c r="B43" s="170">
        <f>'07-04-2022'!B18</f>
        <v>100.42332866211879</v>
      </c>
      <c r="C43" s="171">
        <f>'07-04-2022'!C18</f>
        <v>108.54144334273546</v>
      </c>
      <c r="D43" s="171">
        <f>'07-04-2022'!D18</f>
        <v>75.193940510957333</v>
      </c>
      <c r="E43" s="171">
        <f>'07-04-2022'!E18</f>
        <v>71.171331570885982</v>
      </c>
      <c r="F43" s="171">
        <f>'07-04-2022'!F18</f>
        <v>69.810211002032091</v>
      </c>
      <c r="G43" s="171">
        <f>'07-04-2022'!G18</f>
        <v>58.775391278950451</v>
      </c>
      <c r="H43" s="171">
        <f>'07-04-2022'!H18</f>
        <v>71.936961664501197</v>
      </c>
      <c r="I43" s="171">
        <f>'07-04-2022'!I18</f>
        <v>59.419495919457752</v>
      </c>
      <c r="J43" s="171">
        <f>'07-04-2022'!J18</f>
        <v>58.666015292588185</v>
      </c>
      <c r="K43" s="171">
        <f>'07-04-2022'!K18</f>
        <v>0.30787311326193356</v>
      </c>
      <c r="L43" s="172">
        <f>'07-04-2022'!L18</f>
        <v>1.1585748269861107</v>
      </c>
      <c r="N43" s="182"/>
      <c r="O43" s="170">
        <f>'21-04-2022'!O18</f>
        <v>103.00393145543993</v>
      </c>
      <c r="P43" s="171">
        <f>'21-04-2022'!P18</f>
        <v>107.08414078709441</v>
      </c>
      <c r="Q43" s="171">
        <f>'21-04-2022'!Q18</f>
        <v>70.201606237552483</v>
      </c>
      <c r="R43" s="171">
        <f>'21-04-2022'!R18</f>
        <v>73.558940689603929</v>
      </c>
      <c r="S43" s="171">
        <f>'21-04-2022'!S18</f>
        <v>60.740002737431617</v>
      </c>
      <c r="T43" s="171">
        <f>'21-04-2022'!T18</f>
        <v>62.394578602371205</v>
      </c>
      <c r="U43" s="171">
        <f>'21-04-2022'!U18</f>
        <v>61.382559515799187</v>
      </c>
      <c r="V43" s="171">
        <f>'21-04-2022'!V18</f>
        <v>55.149796825412331</v>
      </c>
      <c r="W43" s="171">
        <f>'21-04-2022'!W18</f>
        <v>49.49532494266019</v>
      </c>
      <c r="X43" s="171">
        <f>'21-04-2022'!X18</f>
        <v>-0.83264143528355949</v>
      </c>
      <c r="Y43" s="172">
        <f>'21-04-2022'!Y18</f>
        <v>0.98257063212696283</v>
      </c>
    </row>
    <row r="44" spans="1:25" x14ac:dyDescent="0.3">
      <c r="A44" s="11" t="s">
        <v>1</v>
      </c>
      <c r="B44" s="186">
        <f>'07-04-2022'!B19</f>
        <v>99.999999999999986</v>
      </c>
      <c r="C44" s="187"/>
      <c r="D44" s="174">
        <f>'07-04-2022'!D19</f>
        <v>71.548074298881644</v>
      </c>
      <c r="E44" s="174">
        <f>'07-04-2022'!E19</f>
        <v>67.160881152163611</v>
      </c>
      <c r="F44" s="174">
        <f>'07-04-2022'!F19</f>
        <v>69.008121039015677</v>
      </c>
      <c r="G44" s="174">
        <f>'07-04-2022'!G19</f>
        <v>53.079741550895733</v>
      </c>
      <c r="H44" s="174">
        <f>'07-04-2022'!H19</f>
        <v>54.019561688776299</v>
      </c>
      <c r="I44" s="174">
        <f>'07-04-2022'!I19</f>
        <v>58.374347806542801</v>
      </c>
      <c r="J44" s="174">
        <f>'07-04-2022'!J19</f>
        <v>54.805451155518064</v>
      </c>
      <c r="K44" s="187">
        <f>'07-04-2022'!K19</f>
        <v>0</v>
      </c>
      <c r="L44" s="188"/>
      <c r="N44" s="11" t="s">
        <v>1</v>
      </c>
      <c r="O44" s="186">
        <f>'21-04-2022'!O19</f>
        <v>100</v>
      </c>
      <c r="P44" s="187"/>
      <c r="Q44" s="174">
        <f>'21-04-2022'!Q19</f>
        <v>70.030255848363723</v>
      </c>
      <c r="R44" s="174">
        <f>'21-04-2022'!R19</f>
        <v>73.082381994459737</v>
      </c>
      <c r="S44" s="174">
        <f>'21-04-2022'!S19</f>
        <v>67.792024901340199</v>
      </c>
      <c r="T44" s="174">
        <f>'21-04-2022'!T19</f>
        <v>63.042490878299844</v>
      </c>
      <c r="U44" s="174">
        <f>'21-04-2022'!U19</f>
        <v>59.963588840196309</v>
      </c>
      <c r="V44" s="174">
        <f>'21-04-2022'!V19</f>
        <v>55.883375519047213</v>
      </c>
      <c r="W44" s="174">
        <f>'21-04-2022'!W19</f>
        <v>46.694868084887311</v>
      </c>
      <c r="X44" s="187">
        <f>'21-04-2022'!X19</f>
        <v>0</v>
      </c>
      <c r="Y44" s="188"/>
    </row>
    <row r="45" spans="1:25" x14ac:dyDescent="0.3">
      <c r="A45" s="182">
        <f>'14-04-2022'!A16</f>
        <v>44665</v>
      </c>
      <c r="B45" s="170">
        <f>'14-04-2022'!B16</f>
        <v>115.42719209154907</v>
      </c>
      <c r="C45" s="171">
        <f>'14-04-2022'!C16</f>
        <v>104.42831281196597</v>
      </c>
      <c r="D45" s="171">
        <f>'14-04-2022'!D16</f>
        <v>92.049173886299741</v>
      </c>
      <c r="E45" s="171">
        <f>'14-04-2022'!E16</f>
        <v>77.427125488643924</v>
      </c>
      <c r="F45" s="171">
        <f>'14-04-2022'!F16</f>
        <v>84.889112523251612</v>
      </c>
      <c r="G45" s="171">
        <f>'14-04-2022'!G16</f>
        <v>76.78013410215101</v>
      </c>
      <c r="H45" s="171">
        <f>'14-04-2022'!H16</f>
        <v>66.557634202678003</v>
      </c>
      <c r="I45" s="171">
        <f>'14-04-2022'!I16</f>
        <v>61.4248270858563</v>
      </c>
      <c r="J45" s="171">
        <f>'14-04-2022'!J16</f>
        <v>45.746021162664711</v>
      </c>
      <c r="K45" s="171">
        <f>'14-04-2022'!K16</f>
        <v>-1.4844898451123603</v>
      </c>
      <c r="L45" s="172">
        <f>'14-04-2022'!L16</f>
        <v>3.5942002018783431E-3</v>
      </c>
      <c r="N45" s="182">
        <v>44686</v>
      </c>
      <c r="O45" s="170">
        <f>'05-05-2022'!O16</f>
        <v>90.979452814972731</v>
      </c>
      <c r="P45" s="171">
        <f>'05-05-2022'!P16</f>
        <v>109.4715730300173</v>
      </c>
      <c r="Q45" s="171">
        <f>'05-05-2022'!Q16</f>
        <v>63.249622502691508</v>
      </c>
      <c r="R45" s="171">
        <f>'05-05-2022'!R16</f>
        <v>60.025614954044912</v>
      </c>
      <c r="S45" s="171">
        <f>'05-05-2022'!S16</f>
        <v>55.481932400767342</v>
      </c>
      <c r="T45" s="171">
        <f>'05-05-2022'!T16</f>
        <v>53.828162395237477</v>
      </c>
      <c r="U45" s="171">
        <f>'05-05-2022'!U16</f>
        <v>52.792469883808245</v>
      </c>
      <c r="V45" s="171">
        <f>'05-05-2022'!V16</f>
        <v>49.184249848172222</v>
      </c>
      <c r="W45" s="171">
        <f>'05-05-2022'!W16</f>
        <v>32.112032142349619</v>
      </c>
      <c r="X45" s="171">
        <f>'05-05-2022'!X16</f>
        <v>2.0769530446970723</v>
      </c>
      <c r="Y45" s="172">
        <f>'05-05-2022'!Y16</f>
        <v>0.90762240844845299</v>
      </c>
    </row>
    <row r="46" spans="1:25" x14ac:dyDescent="0.3">
      <c r="A46" s="182"/>
      <c r="B46" s="170">
        <f>'14-04-2022'!B17</f>
        <v>113.55092156983021</v>
      </c>
      <c r="C46" s="171">
        <f>'14-04-2022'!C17</f>
        <v>87.304556459533117</v>
      </c>
      <c r="D46" s="171">
        <f>'14-04-2022'!D17</f>
        <v>95.370407691861601</v>
      </c>
      <c r="E46" s="171">
        <f>'14-04-2022'!E17</f>
        <v>84.155853904612727</v>
      </c>
      <c r="F46" s="171">
        <f>'14-04-2022'!F17</f>
        <v>86.700689048161877</v>
      </c>
      <c r="G46" s="171">
        <f>'14-04-2022'!G17</f>
        <v>84.738148080646624</v>
      </c>
      <c r="H46" s="171">
        <f>'14-04-2022'!H17</f>
        <v>64.099063077624379</v>
      </c>
      <c r="I46" s="171">
        <f>'14-04-2022'!I17</f>
        <v>62.11494887477177</v>
      </c>
      <c r="J46" s="171">
        <f>'14-04-2022'!J17</f>
        <v>43.783473767848591</v>
      </c>
      <c r="K46" s="171">
        <f>'14-04-2022'!K17</f>
        <v>-6.1105420494978455E-2</v>
      </c>
      <c r="L46" s="172">
        <f>'14-04-2022'!L17</f>
        <v>0.45648993825466089</v>
      </c>
      <c r="N46" s="182"/>
      <c r="O46" s="170">
        <f>'05-05-2022'!O17</f>
        <v>102.75627546009359</v>
      </c>
      <c r="P46" s="171">
        <f>'05-05-2022'!P17</f>
        <v>98.078960382689175</v>
      </c>
      <c r="Q46" s="171">
        <f>'05-05-2022'!Q17</f>
        <v>68.227627561458974</v>
      </c>
      <c r="R46" s="171">
        <f>'05-05-2022'!R17</f>
        <v>67.442505056105574</v>
      </c>
      <c r="S46" s="171">
        <f>'05-05-2022'!S17</f>
        <v>59.925384960257226</v>
      </c>
      <c r="T46" s="171">
        <f>'05-05-2022'!T17</f>
        <v>51.63984486882341</v>
      </c>
      <c r="U46" s="171">
        <f>'05-05-2022'!U17</f>
        <v>56.701377411610629</v>
      </c>
      <c r="V46" s="171">
        <f>'05-05-2022'!V17</f>
        <v>50.437104856944735</v>
      </c>
      <c r="W46" s="171">
        <f>'05-05-2022'!W17</f>
        <v>31.44384214055183</v>
      </c>
      <c r="X46" s="171">
        <f>'05-05-2022'!X17</f>
        <v>-11.871483372471577</v>
      </c>
      <c r="Y46" s="172">
        <f>'05-05-2022'!Y17</f>
        <v>2.1270667969925694</v>
      </c>
    </row>
    <row r="47" spans="1:25" x14ac:dyDescent="0.3">
      <c r="A47" s="182"/>
      <c r="B47" s="170">
        <f>'14-04-2022'!B18</f>
        <v>88.339737536081103</v>
      </c>
      <c r="C47" s="171">
        <f>'14-04-2022'!C18</f>
        <v>90.949279531040574</v>
      </c>
      <c r="D47" s="171">
        <f>'14-04-2022'!D18</f>
        <v>86.420333398289259</v>
      </c>
      <c r="E47" s="171">
        <f>'14-04-2022'!E18</f>
        <v>88.102512288631019</v>
      </c>
      <c r="F47" s="171">
        <f>'14-04-2022'!F18</f>
        <v>87.326123267569599</v>
      </c>
      <c r="G47" s="171">
        <f>'14-04-2022'!G18</f>
        <v>89.590599547595687</v>
      </c>
      <c r="H47" s="171">
        <f>'14-04-2022'!H18</f>
        <v>72.186481117989359</v>
      </c>
      <c r="I47" s="171">
        <f>'14-04-2022'!I18</f>
        <v>54.027530834406797</v>
      </c>
      <c r="J47" s="171">
        <f>'14-04-2022'!J18</f>
        <v>48.765322869366166</v>
      </c>
      <c r="K47" s="171">
        <f>'14-04-2022'!K18</f>
        <v>0.73685362225336104</v>
      </c>
      <c r="L47" s="172">
        <f>'14-04-2022'!L18</f>
        <v>0.34865750489743536</v>
      </c>
      <c r="N47" s="182"/>
      <c r="O47" s="170">
        <f>'05-05-2022'!O18</f>
        <v>101.62036042246675</v>
      </c>
      <c r="P47" s="171">
        <f>'05-05-2022'!P18</f>
        <v>97.093377889760418</v>
      </c>
      <c r="Q47" s="171">
        <f>'05-05-2022'!Q18</f>
        <v>65.705217523342696</v>
      </c>
      <c r="R47" s="171">
        <f>'05-05-2022'!R18</f>
        <v>61.261764963852812</v>
      </c>
      <c r="S47" s="171">
        <f>'05-05-2022'!S18</f>
        <v>58.906399936989303</v>
      </c>
      <c r="T47" s="171">
        <f>'05-05-2022'!T18</f>
        <v>55.816022423272862</v>
      </c>
      <c r="U47" s="171">
        <f>'05-05-2022'!U18</f>
        <v>53.043042379080759</v>
      </c>
      <c r="V47" s="171">
        <f>'05-05-2022'!V18</f>
        <v>47.99821483525816</v>
      </c>
      <c r="W47" s="171">
        <f>'05-05-2022'!W18</f>
        <v>32.713403392887301</v>
      </c>
      <c r="X47" s="171">
        <f>'05-05-2022'!X18</f>
        <v>2.7785511775265754</v>
      </c>
      <c r="Y47" s="172">
        <f>'05-05-2022'!Y18</f>
        <v>3.9812899448069068</v>
      </c>
    </row>
    <row r="48" spans="1:25" x14ac:dyDescent="0.3">
      <c r="A48" s="13" t="s">
        <v>1</v>
      </c>
      <c r="B48" s="186">
        <f>'14-04-2022'!B19</f>
        <v>100</v>
      </c>
      <c r="C48" s="187"/>
      <c r="D48" s="174">
        <f>'14-04-2022'!D19</f>
        <v>91.279971658816862</v>
      </c>
      <c r="E48" s="174">
        <f>'14-04-2022'!E19</f>
        <v>83.228497227295904</v>
      </c>
      <c r="F48" s="174">
        <f>'14-04-2022'!F19</f>
        <v>86.30530827966102</v>
      </c>
      <c r="G48" s="174">
        <f>'14-04-2022'!G19</f>
        <v>83.702960576797764</v>
      </c>
      <c r="H48" s="174">
        <f>'14-04-2022'!H19</f>
        <v>67.614392799430576</v>
      </c>
      <c r="I48" s="174">
        <f>'14-04-2022'!I19</f>
        <v>59.189102265011627</v>
      </c>
      <c r="J48" s="174">
        <f>'14-04-2022'!J19</f>
        <v>46.09827259995982</v>
      </c>
      <c r="K48" s="187">
        <f>'14-04-2022'!K19</f>
        <v>0</v>
      </c>
      <c r="L48" s="188"/>
      <c r="N48" s="11" t="s">
        <v>1</v>
      </c>
      <c r="O48" s="186">
        <f>'05-05-2022'!O19</f>
        <v>99.999999999999986</v>
      </c>
      <c r="P48" s="187"/>
      <c r="Q48" s="174">
        <f>'05-05-2022'!Q19</f>
        <v>65.727489195831069</v>
      </c>
      <c r="R48" s="174">
        <f>'05-05-2022'!R19</f>
        <v>62.909961658001102</v>
      </c>
      <c r="S48" s="174">
        <f>'05-05-2022'!S19</f>
        <v>58.10457243267129</v>
      </c>
      <c r="T48" s="174">
        <f>'05-05-2022'!T19</f>
        <v>53.761343229111247</v>
      </c>
      <c r="U48" s="174">
        <f>'05-05-2022'!U19</f>
        <v>54.178963224833211</v>
      </c>
      <c r="V48" s="174">
        <f>'05-05-2022'!V19</f>
        <v>49.206523180125039</v>
      </c>
      <c r="W48" s="174">
        <f>'05-05-2022'!W19</f>
        <v>32.089759225262917</v>
      </c>
      <c r="X48" s="187">
        <f>'05-05-2022'!X19</f>
        <v>0</v>
      </c>
      <c r="Y48" s="188"/>
    </row>
    <row r="49" spans="1:25" x14ac:dyDescent="0.3">
      <c r="A49" s="192">
        <v>44672</v>
      </c>
      <c r="B49" s="170">
        <f>'21-04-2022'!B16</f>
        <v>93.702846533458569</v>
      </c>
      <c r="C49" s="171">
        <f>'21-04-2022'!C16</f>
        <v>102.41826366719927</v>
      </c>
      <c r="D49" s="171">
        <f>'21-04-2022'!D16</f>
        <v>59.72236318066701</v>
      </c>
      <c r="E49" s="171">
        <f>'21-04-2022'!E16</f>
        <v>54.097173066641737</v>
      </c>
      <c r="F49" s="171">
        <f>'21-04-2022'!F16</f>
        <v>52.841762943626577</v>
      </c>
      <c r="G49" s="171">
        <f>'21-04-2022'!G16</f>
        <v>42.303593142317659</v>
      </c>
      <c r="H49" s="171">
        <f>'21-04-2022'!H16</f>
        <v>37.54752937758736</v>
      </c>
      <c r="I49" s="171">
        <f>'21-04-2022'!I16</f>
        <v>41.241325805538558</v>
      </c>
      <c r="J49" s="171">
        <f>'21-04-2022'!J16</f>
        <v>30.389295379092207</v>
      </c>
      <c r="K49" s="171">
        <f>'21-04-2022'!K16</f>
        <v>-0.10260575612396446</v>
      </c>
      <c r="L49" s="172">
        <f>'21-04-2022'!L16</f>
        <v>0.23538872353337223</v>
      </c>
      <c r="N49" s="192">
        <v>44693</v>
      </c>
      <c r="O49" s="170">
        <f>'12-05-2022'!O16</f>
        <v>110.6131517204124</v>
      </c>
      <c r="P49" s="171">
        <f>'12-05-2022'!P16</f>
        <v>98.607534784715071</v>
      </c>
      <c r="Q49" s="171">
        <f>'12-05-2022'!Q16</f>
        <v>65.736020246810682</v>
      </c>
      <c r="R49" s="171">
        <f>'12-05-2022'!R16</f>
        <v>58.279893471483504</v>
      </c>
      <c r="S49" s="171">
        <f>'12-05-2022'!S16</f>
        <v>61.256727005294501</v>
      </c>
      <c r="T49" s="171">
        <f>'12-05-2022'!T16</f>
        <v>58.841565071332212</v>
      </c>
      <c r="U49" s="171">
        <f>'12-05-2022'!U16</f>
        <v>58.279895563853437</v>
      </c>
      <c r="V49" s="171">
        <f>'12-05-2022'!V16</f>
        <v>55.780484354572792</v>
      </c>
      <c r="W49" s="171">
        <f>'12-05-2022'!W16</f>
        <v>43.016619756270408</v>
      </c>
      <c r="X49" s="171">
        <f>'12-05-2022'!X16</f>
        <v>-1.7903116599224631</v>
      </c>
      <c r="Y49" s="172">
        <f>'12-05-2022'!Y16</f>
        <v>-0.18956287465414803</v>
      </c>
    </row>
    <row r="50" spans="1:25" x14ac:dyDescent="0.3">
      <c r="A50" s="193"/>
      <c r="B50" s="170">
        <f>'21-04-2022'!B17</f>
        <v>102.96147595473626</v>
      </c>
      <c r="C50" s="171">
        <f>'21-04-2022'!C17</f>
        <v>97.034498438465235</v>
      </c>
      <c r="D50" s="171">
        <f>'21-04-2022'!D17</f>
        <v>61.762399683998858</v>
      </c>
      <c r="E50" s="171">
        <f>'21-04-2022'!E17</f>
        <v>59.87928989573188</v>
      </c>
      <c r="F50" s="171">
        <f>'21-04-2022'!F17</f>
        <v>50.777583592015219</v>
      </c>
      <c r="G50" s="171">
        <f>'21-04-2022'!G17</f>
        <v>44.621265205856162</v>
      </c>
      <c r="H50" s="171">
        <f>'21-04-2022'!H17</f>
        <v>49.268682555824839</v>
      </c>
      <c r="I50" s="171">
        <f>'21-04-2022'!I17</f>
        <v>43.872851299206808</v>
      </c>
      <c r="J50" s="171">
        <f>'21-04-2022'!J17</f>
        <v>27.878480529317649</v>
      </c>
      <c r="K50" s="171">
        <f>'21-04-2022'!K17</f>
        <v>-1.164873092903068</v>
      </c>
      <c r="L50" s="172">
        <f>'21-04-2022'!L17</f>
        <v>0.15089055330701823</v>
      </c>
      <c r="N50" s="193"/>
      <c r="O50" s="170">
        <f>'12-05-2022'!O17</f>
        <v>106.5691593043223</v>
      </c>
      <c r="P50" s="171">
        <f>'12-05-2022'!P17</f>
        <v>101.28948853161707</v>
      </c>
      <c r="Q50" s="171">
        <f>'12-05-2022'!Q17</f>
        <v>59.641936325411471</v>
      </c>
      <c r="R50" s="171">
        <f>'12-05-2022'!R17</f>
        <v>54.937981139539595</v>
      </c>
      <c r="S50" s="171">
        <f>'12-05-2022'!S17</f>
        <v>62.337934059298114</v>
      </c>
      <c r="T50" s="171">
        <f>'12-05-2022'!T17</f>
        <v>56.707228475444616</v>
      </c>
      <c r="U50" s="171">
        <f>'12-05-2022'!U17</f>
        <v>51.216939745368329</v>
      </c>
      <c r="V50" s="171">
        <f>'12-05-2022'!V17</f>
        <v>51.259069613952335</v>
      </c>
      <c r="W50" s="171">
        <f>'12-05-2022'!W17</f>
        <v>37.399953974661692</v>
      </c>
      <c r="X50" s="171">
        <f>'12-05-2022'!X17</f>
        <v>-0.63889513284527788</v>
      </c>
      <c r="Y50" s="172">
        <f>'12-05-2022'!Y17</f>
        <v>0.69506236257581244</v>
      </c>
    </row>
    <row r="51" spans="1:25" x14ac:dyDescent="0.3">
      <c r="A51" s="193"/>
      <c r="B51" s="170">
        <f>'21-04-2022'!B18</f>
        <v>103.08218659862996</v>
      </c>
      <c r="C51" s="171">
        <f>'21-04-2022'!C18</f>
        <v>100.80072880751071</v>
      </c>
      <c r="D51" s="171">
        <f>'21-04-2022'!D18</f>
        <v>57.235691179171958</v>
      </c>
      <c r="E51" s="171">
        <f>'21-04-2022'!E18</f>
        <v>54.254097982954697</v>
      </c>
      <c r="F51" s="171">
        <f>'21-04-2022'!F18</f>
        <v>49.051402317565035</v>
      </c>
      <c r="G51" s="171">
        <f>'21-04-2022'!G18</f>
        <v>35.76098918368649</v>
      </c>
      <c r="H51" s="171">
        <f>'21-04-2022'!H18</f>
        <v>44.741979447253698</v>
      </c>
      <c r="I51" s="171">
        <f>'21-04-2022'!I18</f>
        <v>43.788353128980454</v>
      </c>
      <c r="J51" s="171">
        <f>'21-04-2022'!J18</f>
        <v>31.089427186686386</v>
      </c>
      <c r="K51" s="171">
        <f>'21-04-2022'!K18</f>
        <v>0.41645738750179406</v>
      </c>
      <c r="L51" s="172">
        <f>'21-04-2022'!L18</f>
        <v>0.46474218468484785</v>
      </c>
      <c r="N51" s="193"/>
      <c r="O51" s="170">
        <f>'12-05-2022'!O18</f>
        <v>96.669786805803412</v>
      </c>
      <c r="P51" s="171">
        <f>'12-05-2022'!P18</f>
        <v>86.25087885312962</v>
      </c>
      <c r="Q51" s="171">
        <f>'12-05-2022'!Q18</f>
        <v>50.809733171021342</v>
      </c>
      <c r="R51" s="171">
        <f>'12-05-2022'!R18</f>
        <v>48.029492438926141</v>
      </c>
      <c r="S51" s="171">
        <f>'12-05-2022'!S18</f>
        <v>53.112568317545644</v>
      </c>
      <c r="T51" s="171">
        <f>'12-05-2022'!T18</f>
        <v>53.182779882989152</v>
      </c>
      <c r="U51" s="171">
        <f>'12-05-2022'!U18</f>
        <v>50.514863845962005</v>
      </c>
      <c r="V51" s="171">
        <f>'12-05-2022'!V18</f>
        <v>51.834781016045831</v>
      </c>
      <c r="W51" s="171">
        <f>'12-05-2022'!W18</f>
        <v>36.346828617517581</v>
      </c>
      <c r="X51" s="171">
        <f>'12-05-2022'!X18</f>
        <v>0.90568712014914599</v>
      </c>
      <c r="Y51" s="172">
        <f>'12-05-2022'!Y18</f>
        <v>1.0180201846969286</v>
      </c>
    </row>
    <row r="52" spans="1:25" x14ac:dyDescent="0.3">
      <c r="A52" s="12" t="s">
        <v>1</v>
      </c>
      <c r="B52" s="186" t="s">
        <v>25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N52" s="12" t="s">
        <v>1</v>
      </c>
      <c r="O52" s="186">
        <f>'12-05-2022'!O19</f>
        <v>99.999999999999986</v>
      </c>
      <c r="P52" s="187"/>
      <c r="Q52" s="174">
        <f>'12-05-2022'!Q19</f>
        <v>58.729229914414503</v>
      </c>
      <c r="R52" s="174">
        <f>'12-05-2022'!R19</f>
        <v>53.749122349983075</v>
      </c>
      <c r="S52" s="174">
        <f>'12-05-2022'!S19</f>
        <v>58.902409794046086</v>
      </c>
      <c r="T52" s="174">
        <f>'12-05-2022'!T19</f>
        <v>56.243857809921998</v>
      </c>
      <c r="U52" s="174">
        <f>'12-05-2022'!U19</f>
        <v>53.337233051727928</v>
      </c>
      <c r="V52" s="174">
        <f>'12-05-2022'!V19</f>
        <v>52.958111661523652</v>
      </c>
      <c r="W52" s="174">
        <f>'12-05-2022'!W19</f>
        <v>38.921134116149894</v>
      </c>
      <c r="X52" s="187">
        <f>'12-05-2022'!X19</f>
        <v>0</v>
      </c>
      <c r="Y52" s="188"/>
    </row>
    <row r="53" spans="1:25" x14ac:dyDescent="0.3">
      <c r="A53" s="192">
        <v>44686</v>
      </c>
      <c r="B53" s="170">
        <f>'05-05-2022'!B16</f>
        <v>77.074395710658038</v>
      </c>
      <c r="C53" s="171">
        <f>'05-05-2022'!C16</f>
        <v>118.00267677886107</v>
      </c>
      <c r="D53" s="171">
        <f>'05-05-2022'!D16</f>
        <v>62.449792619728044</v>
      </c>
      <c r="E53" s="171">
        <f>'05-05-2022'!E16</f>
        <v>59.648462271727212</v>
      </c>
      <c r="F53" s="171">
        <f>'05-05-2022'!F16</f>
        <v>58.927528237017199</v>
      </c>
      <c r="G53" s="171">
        <f>'05-05-2022'!G16</f>
        <v>61.996634434406964</v>
      </c>
      <c r="H53" s="171">
        <f>'05-05-2022'!H16</f>
        <v>55.467062058744553</v>
      </c>
      <c r="I53" s="171">
        <f>'05-05-2022'!I16</f>
        <v>54.68433288894196</v>
      </c>
      <c r="J53" s="171">
        <f>'05-05-2022'!J16</f>
        <v>36.61986660212191</v>
      </c>
      <c r="K53" s="171">
        <f>'05-05-2022'!K16</f>
        <v>-2.0220397405031467</v>
      </c>
      <c r="L53" s="172">
        <f>'05-05-2022'!L16</f>
        <v>1.9739773692109606</v>
      </c>
      <c r="N53" s="182">
        <v>44742</v>
      </c>
      <c r="O53" s="170">
        <f>'30-06-2022'!O5</f>
        <v>107.92917103169454</v>
      </c>
      <c r="P53" s="171">
        <f>'30-06-2022'!P5</f>
        <v>111.21539858659527</v>
      </c>
      <c r="Q53" s="171">
        <f>'30-06-2022'!Q5</f>
        <v>66.148926042268286</v>
      </c>
      <c r="R53" s="171">
        <f>'30-06-2022'!R5</f>
        <v>61.896902866598076</v>
      </c>
      <c r="S53" s="171">
        <f>'30-06-2022'!S5</f>
        <v>47.635672742811536</v>
      </c>
      <c r="T53" s="171">
        <f>'30-06-2022'!T5</f>
        <v>51.034789772210807</v>
      </c>
      <c r="U53" s="171">
        <f>'30-06-2022'!U5</f>
        <v>51.549044316265444</v>
      </c>
      <c r="V53" s="171">
        <f>'30-06-2022'!V5</f>
        <v>48.41332796156162</v>
      </c>
      <c r="W53" s="171">
        <f>'30-06-2022'!W5</f>
        <v>26.526049374347039</v>
      </c>
      <c r="X53" s="171">
        <f>'30-06-2022'!X5</f>
        <v>-1.4194335166764258</v>
      </c>
      <c r="Y53" s="172">
        <f>'30-06-2022'!Y5</f>
        <v>-0.65431856165396074</v>
      </c>
    </row>
    <row r="54" spans="1:25" x14ac:dyDescent="0.3">
      <c r="A54" s="193"/>
      <c r="B54" s="170">
        <f>'05-05-2022'!B17</f>
        <v>101.25648061791183</v>
      </c>
      <c r="C54" s="171">
        <f>'05-05-2022'!C17</f>
        <v>111.94685789753834</v>
      </c>
      <c r="D54" s="171">
        <f>'05-05-2022'!D17</f>
        <v>75.962098625719548</v>
      </c>
      <c r="E54" s="171">
        <f>'05-05-2022'!E17</f>
        <v>69.185351848378005</v>
      </c>
      <c r="F54" s="171">
        <f>'05-05-2022'!F17</f>
        <v>70.297636655934085</v>
      </c>
      <c r="G54" s="171">
        <f>'05-05-2022'!G17</f>
        <v>68.320232234464228</v>
      </c>
      <c r="H54" s="171">
        <f>'05-05-2022'!H17</f>
        <v>66.713580207476255</v>
      </c>
      <c r="I54" s="171">
        <f>'05-05-2022'!I17</f>
        <v>62.841158739302145</v>
      </c>
      <c r="J54" s="171">
        <f>'05-05-2022'!J17</f>
        <v>44.241136149685829</v>
      </c>
      <c r="K54" s="171">
        <f>'05-05-2022'!K17</f>
        <v>-0.39479624117859308</v>
      </c>
      <c r="L54" s="172">
        <f>'05-05-2022'!L17</f>
        <v>-1.0333344604226171</v>
      </c>
      <c r="N54" s="182"/>
      <c r="O54" s="170">
        <f>'30-06-2022'!O6</f>
        <v>100.3532967063942</v>
      </c>
      <c r="P54" s="171">
        <f>'30-06-2022'!P6</f>
        <v>93.693041994704615</v>
      </c>
      <c r="Q54" s="171">
        <f>'30-06-2022'!Q6</f>
        <v>65.722469231070747</v>
      </c>
      <c r="R54" s="171">
        <f>'30-06-2022'!R6</f>
        <v>65.433982421826968</v>
      </c>
      <c r="S54" s="171">
        <f>'30-06-2022'!S6</f>
        <v>48.927586243678327</v>
      </c>
      <c r="T54" s="171">
        <f>'30-06-2022'!T6</f>
        <v>55.224103218603283</v>
      </c>
      <c r="U54" s="171">
        <f>'30-06-2022'!U6</f>
        <v>50.244585879093457</v>
      </c>
      <c r="V54" s="171">
        <f>'30-06-2022'!V6</f>
        <v>45.102018010174625</v>
      </c>
      <c r="W54" s="171">
        <f>'30-06-2022'!W6</f>
        <v>30.439418144254393</v>
      </c>
      <c r="X54" s="171">
        <f>'30-06-2022'!X6</f>
        <v>-0.44109015605519014</v>
      </c>
      <c r="Y54" s="172">
        <f>'30-06-2022'!Y6</f>
        <v>-0.39091928873179793</v>
      </c>
    </row>
    <row r="55" spans="1:25" x14ac:dyDescent="0.3">
      <c r="A55" s="193"/>
      <c r="B55" s="170">
        <f>'05-05-2022'!B18</f>
        <v>76.786018413559319</v>
      </c>
      <c r="C55" s="171">
        <f>'05-05-2022'!C18</f>
        <v>114.93357058147132</v>
      </c>
      <c r="D55" s="171">
        <f>'05-05-2022'!D18</f>
        <v>76.394661502022032</v>
      </c>
      <c r="E55" s="171">
        <f>'05-05-2022'!E18</f>
        <v>77.73353154092986</v>
      </c>
      <c r="F55" s="171">
        <f>'05-05-2022'!F18</f>
        <v>72.460435690718498</v>
      </c>
      <c r="G55" s="171">
        <f>'05-05-2022'!G18</f>
        <v>68.814590245859307</v>
      </c>
      <c r="H55" s="171">
        <f>'05-05-2022'!H18</f>
        <v>64.36540804479651</v>
      </c>
      <c r="I55" s="171">
        <f>'05-05-2022'!I18</f>
        <v>58.453774742677531</v>
      </c>
      <c r="J55" s="171">
        <f>'05-05-2022'!J18</f>
        <v>45.53881250121087</v>
      </c>
      <c r="K55" s="171">
        <f>'05-05-2022'!K18</f>
        <v>0.42912584867038378</v>
      </c>
      <c r="L55" s="172">
        <f>'05-05-2022'!L18</f>
        <v>1.0470672242230161</v>
      </c>
      <c r="N55" s="182"/>
      <c r="O55" s="170">
        <f>'30-06-2022'!O7</f>
        <v>105.50839829743202</v>
      </c>
      <c r="P55" s="171">
        <f>'30-06-2022'!P7</f>
        <v>81.300693383179308</v>
      </c>
      <c r="Q55" s="171">
        <f>'30-06-2022'!Q7</f>
        <v>53.656244106735855</v>
      </c>
      <c r="R55" s="171">
        <f>'30-06-2022'!R7</f>
        <v>44.650471326366677</v>
      </c>
      <c r="S55" s="171">
        <f>'30-06-2022'!S7</f>
        <v>46.920732860432295</v>
      </c>
      <c r="T55" s="171">
        <f>'30-06-2022'!T7</f>
        <v>47.522783268312999</v>
      </c>
      <c r="U55" s="171">
        <f>'30-06-2022'!U7</f>
        <v>37.463417134317247</v>
      </c>
      <c r="V55" s="171">
        <f>'30-06-2022'!V7</f>
        <v>33.26155875161956</v>
      </c>
      <c r="W55" s="171">
        <f>'30-06-2022'!W7</f>
        <v>21.960447647791618</v>
      </c>
      <c r="X55" s="171">
        <f>'30-06-2022'!X7</f>
        <v>0.90099514665051017</v>
      </c>
      <c r="Y55" s="172">
        <f>'30-06-2022'!Y7</f>
        <v>2.0047663764668644</v>
      </c>
    </row>
    <row r="56" spans="1:25" ht="15" thickBot="1" x14ac:dyDescent="0.35">
      <c r="A56" s="12" t="s">
        <v>1</v>
      </c>
      <c r="B56" s="194">
        <f>'05-05-2022'!B19</f>
        <v>99.999999999999986</v>
      </c>
      <c r="C56" s="195"/>
      <c r="D56" s="177">
        <f>'05-05-2022'!D19</f>
        <v>71.602184249156537</v>
      </c>
      <c r="E56" s="177">
        <f>'05-05-2022'!E19</f>
        <v>68.855781887011688</v>
      </c>
      <c r="F56" s="177">
        <f>'05-05-2022'!F19</f>
        <v>67.228533527889923</v>
      </c>
      <c r="G56" s="177">
        <f>'05-05-2022'!G19</f>
        <v>66.377152304910169</v>
      </c>
      <c r="H56" s="177">
        <f>'05-05-2022'!H19</f>
        <v>62.182016770339111</v>
      </c>
      <c r="I56" s="177">
        <f>'05-05-2022'!I19</f>
        <v>58.659755456973876</v>
      </c>
      <c r="J56" s="177">
        <f>'05-05-2022'!J19</f>
        <v>42.133271751006205</v>
      </c>
      <c r="K56" s="195">
        <f>'05-05-2022'!K19</f>
        <v>0</v>
      </c>
      <c r="L56" s="196"/>
      <c r="N56" s="11"/>
      <c r="O56" s="186">
        <f>'30-06-2022'!O8</f>
        <v>100</v>
      </c>
      <c r="P56" s="187"/>
      <c r="Q56" s="174">
        <f>'30-06-2022'!Q8</f>
        <v>61.84254646002497</v>
      </c>
      <c r="R56" s="174">
        <f>'30-06-2022'!R8</f>
        <v>57.327118871597236</v>
      </c>
      <c r="S56" s="174">
        <f>'30-06-2022'!S8</f>
        <v>47.827997282307386</v>
      </c>
      <c r="T56" s="174">
        <f>'30-06-2022'!T8</f>
        <v>51.260558753042368</v>
      </c>
      <c r="U56" s="174">
        <f>'30-06-2022'!U8</f>
        <v>46.419015776558716</v>
      </c>
      <c r="V56" s="174">
        <f>'30-06-2022'!V8</f>
        <v>42.258968241118602</v>
      </c>
      <c r="W56" s="174">
        <f>'30-06-2022'!W8</f>
        <v>26.308638388797686</v>
      </c>
      <c r="X56" s="187">
        <f>'30-06-2022'!X8</f>
        <v>0</v>
      </c>
      <c r="Y56" s="188"/>
    </row>
    <row r="57" spans="1:25" x14ac:dyDescent="0.3">
      <c r="A57" s="5" t="s">
        <v>1</v>
      </c>
      <c r="B57" s="200">
        <f>AVERAGE(B40:C40,B44:C44,B48:C48,B52,B56)</f>
        <v>100</v>
      </c>
      <c r="C57" s="201"/>
      <c r="D57" s="171">
        <f>AVERAGE(D40,D44,D48,D52,D56)</f>
        <v>84.393708388873264</v>
      </c>
      <c r="E57" s="171">
        <f>AVERAGE(E40,E44,E48,E52,E56)</f>
        <v>72.40206216551627</v>
      </c>
      <c r="F57" s="171">
        <f>AVERAGE(F40,F44,F48,F52,F56)</f>
        <v>75.480150190068684</v>
      </c>
      <c r="G57" s="171">
        <f>AVERAGE(G40,G44,G48,G52,G56)</f>
        <v>67.258201690014204</v>
      </c>
      <c r="H57" s="171">
        <f t="shared" ref="H57" si="11">AVERAGE(H40,H44,H48,H52,H56)</f>
        <v>61.663796661255283</v>
      </c>
      <c r="I57" s="171">
        <f>AVERAGE(I40,I44,I48,I52,I56)</f>
        <v>57.981645834107702</v>
      </c>
      <c r="J57" s="171">
        <f>AVERAGE(J40,J44,J48,J52,J56)</f>
        <v>43.089734650038054</v>
      </c>
      <c r="K57" s="201">
        <f>AVERAGE(K40,K44,K48,K52,K56)</f>
        <v>0</v>
      </c>
      <c r="L57" s="202"/>
      <c r="N57" s="192">
        <v>44749</v>
      </c>
      <c r="O57" s="170">
        <f>'07-07-2022'!O5</f>
        <v>106.43219812651466</v>
      </c>
      <c r="P57" s="171">
        <f>'07-07-2022'!P5</f>
        <v>98.963683598653787</v>
      </c>
      <c r="Q57" s="171">
        <f>'07-07-2022'!Q5</f>
        <v>60.934147448634448</v>
      </c>
      <c r="R57" s="171">
        <f>'07-07-2022'!R5</f>
        <v>67.768547869881075</v>
      </c>
      <c r="S57" s="171">
        <f>'07-07-2022'!S5</f>
        <v>59.155092407659922</v>
      </c>
      <c r="T57" s="171">
        <f>'07-07-2022'!T5</f>
        <v>77.650239419590122</v>
      </c>
      <c r="U57" s="171">
        <f>'07-07-2022'!U5</f>
        <v>64.932620236030729</v>
      </c>
      <c r="V57" s="171">
        <f>'07-07-2022'!V5</f>
        <v>54.416814579707427</v>
      </c>
      <c r="W57" s="171">
        <f>'07-07-2022'!W5</f>
        <v>46.736926058222004</v>
      </c>
      <c r="X57" s="171">
        <f>'07-07-2022'!X5</f>
        <v>-13.557231992665217</v>
      </c>
      <c r="Y57" s="172">
        <f>'07-07-2022'!Y5</f>
        <v>-7.4978712978773157</v>
      </c>
    </row>
    <row r="58" spans="1:25" x14ac:dyDescent="0.3">
      <c r="A58" s="1" t="s">
        <v>2</v>
      </c>
      <c r="B58" s="200">
        <f>STDEV(B40,B44,B48,B52,B56)</f>
        <v>1.160311428702309E-14</v>
      </c>
      <c r="C58" s="201"/>
      <c r="D58" s="171">
        <f>STDEV(D40,D44,D48,D52,D56)</f>
        <v>15.574017771125614</v>
      </c>
      <c r="E58" s="171">
        <f>STDEV(E40,E44,E48,E52,E56)</f>
        <v>7.3351935309574925</v>
      </c>
      <c r="F58" s="171">
        <f>STDEV(F40,F44,F48,F52,F56)</f>
        <v>8.9881142454477061</v>
      </c>
      <c r="G58" s="171">
        <f t="shared" ref="G58:H58" si="12">STDEV(G40,G44,G48,G52,G56)</f>
        <v>12.571846729584422</v>
      </c>
      <c r="H58" s="171">
        <f t="shared" si="12"/>
        <v>5.6419288656508773</v>
      </c>
      <c r="I58" s="171">
        <f>STDEV(I40,I44,I48,I52,I56)</f>
        <v>1.5559031387523479</v>
      </c>
      <c r="J58" s="171">
        <f>STDEV(J40,J44,J48,J52,J56)</f>
        <v>10.595222499626438</v>
      </c>
      <c r="K58" s="201">
        <f>STDEV(K40,K44,K48,K52,K56)</f>
        <v>0</v>
      </c>
      <c r="L58" s="202"/>
      <c r="N58" s="193"/>
      <c r="O58" s="170">
        <f>'07-07-2022'!O6</f>
        <v>115.64453038469443</v>
      </c>
      <c r="P58" s="171">
        <f>'07-07-2022'!P6</f>
        <v>87.672846090131145</v>
      </c>
      <c r="Q58" s="171">
        <f>'07-07-2022'!Q6</f>
        <v>41.346916780703999</v>
      </c>
      <c r="R58" s="171">
        <f>'07-07-2022'!R6</f>
        <v>49.572851067319235</v>
      </c>
      <c r="S58" s="171">
        <f>'07-07-2022'!S6</f>
        <v>70.023187178439741</v>
      </c>
      <c r="T58" s="171">
        <f>'07-07-2022'!T6</f>
        <v>38.951359726560227</v>
      </c>
      <c r="U58" s="171">
        <f>'07-07-2022'!U6</f>
        <v>63.629157336899695</v>
      </c>
      <c r="V58" s="171">
        <f>'07-07-2022'!V6</f>
        <v>53.201425271567089</v>
      </c>
      <c r="W58" s="171">
        <f>'07-07-2022'!W6</f>
        <v>46.666472434935692</v>
      </c>
      <c r="X58" s="171">
        <f>'07-07-2022'!X6</f>
        <v>36.59102029742369</v>
      </c>
      <c r="Y58" s="172">
        <f>'07-07-2022'!Y6</f>
        <v>-5.665971446120091</v>
      </c>
    </row>
    <row r="59" spans="1:25" ht="15" thickBot="1" x14ac:dyDescent="0.35">
      <c r="A59" s="6" t="s">
        <v>3</v>
      </c>
      <c r="B59" s="203">
        <f>B58/SQRT(4)</f>
        <v>5.801557143511545E-15</v>
      </c>
      <c r="C59" s="204"/>
      <c r="D59" s="173">
        <f>D58/SQRT(4)</f>
        <v>7.7870088855628072</v>
      </c>
      <c r="E59" s="173">
        <f>E58/SQRT(4)</f>
        <v>3.6675967654787462</v>
      </c>
      <c r="F59" s="173">
        <f t="shared" ref="F59:I59" si="13">F58/SQRT(4)</f>
        <v>4.494057122723853</v>
      </c>
      <c r="G59" s="173">
        <f>G58/SQRT(4)</f>
        <v>6.285923364792211</v>
      </c>
      <c r="H59" s="173">
        <f t="shared" si="13"/>
        <v>2.8209644328254386</v>
      </c>
      <c r="I59" s="173">
        <f t="shared" si="13"/>
        <v>0.77795156937617393</v>
      </c>
      <c r="J59" s="173">
        <f>J58/SQRT(4)</f>
        <v>5.2976112498132188</v>
      </c>
      <c r="K59" s="204">
        <f>K58/SQRT(4)</f>
        <v>0</v>
      </c>
      <c r="L59" s="205"/>
      <c r="N59" s="193"/>
      <c r="O59" s="170">
        <f>'07-07-2022'!O7</f>
        <v>108.12318482600475</v>
      </c>
      <c r="P59" s="171">
        <f>'07-07-2022'!P7</f>
        <v>83.163556974001324</v>
      </c>
      <c r="Q59" s="171">
        <f>'07-07-2022'!Q7</f>
        <v>51.03484118072727</v>
      </c>
      <c r="R59" s="171">
        <f>'07-07-2022'!R7</f>
        <v>70.445940415195068</v>
      </c>
      <c r="S59" s="171">
        <f>'07-07-2022'!S7</f>
        <v>66.359388787301853</v>
      </c>
      <c r="T59" s="171">
        <f>'07-07-2022'!T7</f>
        <v>66.605992217322665</v>
      </c>
      <c r="U59" s="171">
        <f>'07-07-2022'!U7</f>
        <v>55.332761552738781</v>
      </c>
      <c r="V59" s="171">
        <f>'07-07-2022'!V7</f>
        <v>52.849130907604319</v>
      </c>
      <c r="W59" s="171">
        <f>'07-07-2022'!W7</f>
        <v>39.849689356640319</v>
      </c>
      <c r="X59" s="171">
        <f>'07-07-2022'!X7</f>
        <v>-3.781228095956731</v>
      </c>
      <c r="Y59" s="172">
        <f>'07-07-2022'!Y7</f>
        <v>-6.088717464804331</v>
      </c>
    </row>
    <row r="60" spans="1:25" ht="15" thickBot="1" x14ac:dyDescent="0.35">
      <c r="A60" s="4"/>
      <c r="B60" s="4"/>
      <c r="C60" s="4"/>
      <c r="N60" s="12"/>
      <c r="O60" s="194">
        <f>'07-07-2022'!O8</f>
        <v>100.00000000000004</v>
      </c>
      <c r="P60" s="195"/>
      <c r="Q60" s="177">
        <f>'07-07-2022'!Q8</f>
        <v>51.105301803355246</v>
      </c>
      <c r="R60" s="177">
        <f>'07-07-2022'!R8</f>
        <v>62.595779784131793</v>
      </c>
      <c r="S60" s="177">
        <f>'07-07-2022'!S8</f>
        <v>65.179222791133839</v>
      </c>
      <c r="T60" s="177">
        <f>'07-07-2022'!T8</f>
        <v>61.069197121157664</v>
      </c>
      <c r="U60" s="177">
        <f>'07-07-2022'!U8</f>
        <v>61.298179708556404</v>
      </c>
      <c r="V60" s="177">
        <f>'07-07-2022'!V8</f>
        <v>53.489123586292948</v>
      </c>
      <c r="W60" s="177">
        <f>'07-07-2022'!W8</f>
        <v>44.417695949932671</v>
      </c>
      <c r="X60" s="195">
        <f>'07-07-2022'!X8</f>
        <v>0</v>
      </c>
      <c r="Y60" s="196"/>
    </row>
    <row r="61" spans="1:25" x14ac:dyDescent="0.3">
      <c r="A61" s="183" t="s">
        <v>6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N61" s="5" t="s">
        <v>1</v>
      </c>
      <c r="O61" s="197">
        <f>AVERAGE(O40:P40,O44:P44,O48:P48,O52,O56,O60)</f>
        <v>100</v>
      </c>
      <c r="P61" s="198"/>
      <c r="Q61" s="169">
        <f>AVERAGE(Q40,Q44,Q48,Q52,Q56,Q60)</f>
        <v>64.47897963889055</v>
      </c>
      <c r="R61" s="169">
        <f t="shared" ref="R61:X61" si="14">AVERAGE(R40,R44,R48,R52,R56,R60)</f>
        <v>63.334793618776757</v>
      </c>
      <c r="S61" s="169">
        <f t="shared" si="14"/>
        <v>60.649242384566101</v>
      </c>
      <c r="T61" s="169">
        <f t="shared" si="14"/>
        <v>59.296140500728058</v>
      </c>
      <c r="U61" s="169">
        <f t="shared" si="14"/>
        <v>58.034765874501431</v>
      </c>
      <c r="V61" s="169">
        <f t="shared" si="14"/>
        <v>54.146008385640961</v>
      </c>
      <c r="W61" s="169">
        <f t="shared" si="14"/>
        <v>39.511258609670811</v>
      </c>
      <c r="X61" s="198">
        <f t="shared" si="14"/>
        <v>0</v>
      </c>
      <c r="Y61" s="199"/>
    </row>
    <row r="62" spans="1:25" x14ac:dyDescent="0.3">
      <c r="A62" s="184" t="s">
        <v>5</v>
      </c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N62" s="1" t="s">
        <v>2</v>
      </c>
      <c r="O62" s="200">
        <f>STDEV(O40:P40,O44:P44,O48:P48,O52,O56,O60)</f>
        <v>2.1078103847843474E-14</v>
      </c>
      <c r="P62" s="201"/>
      <c r="Q62" s="171">
        <f t="shared" ref="Q62:X62" si="15">STDEV(Q40,Q44,Q48,Q52,Q56,Q60)</f>
        <v>9.7472554855074591</v>
      </c>
      <c r="R62" s="171">
        <f t="shared" si="15"/>
        <v>7.3872037016945029</v>
      </c>
      <c r="S62" s="171">
        <f t="shared" si="15"/>
        <v>7.4167997622925901</v>
      </c>
      <c r="T62" s="171">
        <f t="shared" si="15"/>
        <v>6.9997445756104675</v>
      </c>
      <c r="U62" s="171">
        <f t="shared" si="15"/>
        <v>9.0613012974498304</v>
      </c>
      <c r="V62" s="171">
        <f t="shared" si="15"/>
        <v>9.5636770484710887</v>
      </c>
      <c r="W62" s="171">
        <f t="shared" si="15"/>
        <v>8.8166255365482886</v>
      </c>
      <c r="X62" s="201">
        <f t="shared" si="15"/>
        <v>0</v>
      </c>
      <c r="Y62" s="202"/>
    </row>
    <row r="63" spans="1:25" ht="15" thickBot="1" x14ac:dyDescent="0.35">
      <c r="A63" s="185" t="s">
        <v>29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N63" s="6" t="s">
        <v>3</v>
      </c>
      <c r="O63" s="203">
        <f>O62/SQRT(4)</f>
        <v>1.0539051923921737E-14</v>
      </c>
      <c r="P63" s="204"/>
      <c r="Q63" s="173">
        <f t="shared" ref="Q63:W63" si="16">Q62/SQRT(6)</f>
        <v>3.9793003886729315</v>
      </c>
      <c r="R63" s="173">
        <f t="shared" si="16"/>
        <v>3.0158132825251016</v>
      </c>
      <c r="S63" s="173">
        <f t="shared" si="16"/>
        <v>3.0278958236687359</v>
      </c>
      <c r="T63" s="173">
        <f t="shared" si="16"/>
        <v>2.8576337566766719</v>
      </c>
      <c r="U63" s="173">
        <f t="shared" si="16"/>
        <v>3.6992607640618775</v>
      </c>
      <c r="V63" s="173">
        <f t="shared" si="16"/>
        <v>3.9043548055868054</v>
      </c>
      <c r="W63" s="173">
        <f t="shared" si="16"/>
        <v>3.599372302955878</v>
      </c>
      <c r="X63" s="204">
        <f t="shared" ref="X63" si="17">X62/SQRT(4)</f>
        <v>0</v>
      </c>
      <c r="Y63" s="205"/>
    </row>
    <row r="64" spans="1:25" x14ac:dyDescent="0.3">
      <c r="A64" s="175"/>
      <c r="B64" s="179" t="s">
        <v>0</v>
      </c>
      <c r="C64" s="180"/>
      <c r="D64" s="10" t="s">
        <v>7</v>
      </c>
      <c r="E64" s="10" t="s">
        <v>8</v>
      </c>
      <c r="F64" s="10" t="s">
        <v>9</v>
      </c>
      <c r="G64" s="10" t="s">
        <v>10</v>
      </c>
      <c r="H64" s="10" t="s">
        <v>11</v>
      </c>
      <c r="I64" s="10" t="s">
        <v>12</v>
      </c>
      <c r="J64" s="10" t="s">
        <v>15</v>
      </c>
      <c r="K64" s="180" t="s">
        <v>4</v>
      </c>
      <c r="L64" s="181"/>
      <c r="N64" s="2"/>
      <c r="O64" s="2"/>
      <c r="P64" s="2"/>
      <c r="Q64" s="2"/>
      <c r="R64" s="2"/>
    </row>
    <row r="65" spans="1:25" x14ac:dyDescent="0.3">
      <c r="A65" s="182">
        <f>'23-06-2022'!A5</f>
        <v>44735</v>
      </c>
      <c r="B65" s="170">
        <f>'23-06-2022'!B5</f>
        <v>101.64400275385816</v>
      </c>
      <c r="C65" s="171">
        <f>'23-06-2022'!C5</f>
        <v>109.25100904005721</v>
      </c>
      <c r="D65" s="171">
        <f>'23-06-2022'!D5</f>
        <v>84.524075685177095</v>
      </c>
      <c r="E65" s="171">
        <f>'23-06-2022'!E5</f>
        <v>88.586714041907186</v>
      </c>
      <c r="F65" s="171">
        <f>'23-06-2022'!F5</f>
        <v>97.681675686406123</v>
      </c>
      <c r="G65" s="171">
        <f>'23-06-2022'!G5</f>
        <v>85.76125406592061</v>
      </c>
      <c r="H65" s="171">
        <f>'23-06-2022'!H5</f>
        <v>88.168744938814015</v>
      </c>
      <c r="I65" s="171">
        <f>'23-06-2022'!I5</f>
        <v>54.447173685100601</v>
      </c>
      <c r="J65" s="171">
        <f>'23-06-2022'!J5</f>
        <v>52.474363404893751</v>
      </c>
      <c r="K65" s="171">
        <f>'23-06-2022'!K5</f>
        <v>-1.1758815354357857</v>
      </c>
      <c r="L65" s="172">
        <f>'23-06-2022'!L5</f>
        <v>-0.65760114306455908</v>
      </c>
      <c r="N65" s="183" t="s">
        <v>6</v>
      </c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</row>
    <row r="66" spans="1:25" x14ac:dyDescent="0.3">
      <c r="A66" s="182"/>
      <c r="B66" s="170">
        <f>'23-06-2022'!B6</f>
        <v>94.973250945678558</v>
      </c>
      <c r="C66" s="171">
        <f>'23-06-2022'!C6</f>
        <v>105.42242620618003</v>
      </c>
      <c r="D66" s="171">
        <f>'23-06-2022'!D6</f>
        <v>79.826126683371783</v>
      </c>
      <c r="E66" s="171">
        <f>'23-06-2022'!E6</f>
        <v>94.254347974751227</v>
      </c>
      <c r="F66" s="171">
        <f>'23-06-2022'!F6</f>
        <v>113.16316925212141</v>
      </c>
      <c r="G66" s="171">
        <f>'23-06-2022'!G6</f>
        <v>95.57512366390192</v>
      </c>
      <c r="H66" s="171">
        <f>'23-06-2022'!H6</f>
        <v>103.61680805150998</v>
      </c>
      <c r="I66" s="171">
        <f>'23-06-2022'!I6</f>
        <v>71.466781990671066</v>
      </c>
      <c r="J66" s="171">
        <f>'23-06-2022'!J6</f>
        <v>68.0561732424421</v>
      </c>
      <c r="K66" s="171">
        <f>'23-06-2022'!K6</f>
        <v>0.16161436277958346</v>
      </c>
      <c r="L66" s="172">
        <f>'23-06-2022'!L6</f>
        <v>-5.5729047660588296E-2</v>
      </c>
      <c r="N66" s="184" t="s">
        <v>5</v>
      </c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 spans="1:25" ht="15" thickBot="1" x14ac:dyDescent="0.35">
      <c r="A67" s="182"/>
      <c r="B67" s="170">
        <f>'23-06-2022'!B7</f>
        <v>107.31163170414719</v>
      </c>
      <c r="C67" s="171">
        <f>'23-06-2022'!C7</f>
        <v>81.397679350078832</v>
      </c>
      <c r="D67" s="171">
        <f>'23-06-2022'!D7</f>
        <v>88.80405309261171</v>
      </c>
      <c r="E67" s="171">
        <f>'23-06-2022'!E7</f>
        <v>92.214666823395703</v>
      </c>
      <c r="F67" s="171">
        <f>'23-06-2022'!F7</f>
        <v>97.063084004756846</v>
      </c>
      <c r="G67" s="171">
        <f>'23-06-2022'!G7</f>
        <v>84.808290589585326</v>
      </c>
      <c r="H67" s="171">
        <f>'23-06-2022'!H7</f>
        <v>92.900129376193661</v>
      </c>
      <c r="I67" s="171">
        <f>'23-06-2022'!I7</f>
        <v>74.292244457935155</v>
      </c>
      <c r="J67" s="171">
        <f>'23-06-2022'!J7</f>
        <v>66.902587187550708</v>
      </c>
      <c r="K67" s="171">
        <f>'23-06-2022'!K7</f>
        <v>-2.2291120808731406E-2</v>
      </c>
      <c r="L67" s="172">
        <f>'23-06-2022'!L7</f>
        <v>1.749888484190083</v>
      </c>
      <c r="N67" s="185" t="s">
        <v>23</v>
      </c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</row>
    <row r="68" spans="1:25" x14ac:dyDescent="0.3">
      <c r="A68" s="11" t="s">
        <v>1</v>
      </c>
      <c r="B68" s="186">
        <f>'23-06-2022'!B8</f>
        <v>100</v>
      </c>
      <c r="C68" s="187"/>
      <c r="D68" s="174">
        <f>'23-06-2022'!D8</f>
        <v>84.384751820386853</v>
      </c>
      <c r="E68" s="174">
        <f>'23-06-2022'!E8</f>
        <v>91.68524294668471</v>
      </c>
      <c r="F68" s="174">
        <f>'23-06-2022'!F8</f>
        <v>102.63597631442813</v>
      </c>
      <c r="G68" s="174">
        <f>'23-06-2022'!G8</f>
        <v>88.714889439802619</v>
      </c>
      <c r="H68" s="174">
        <f>'23-06-2022'!H8</f>
        <v>94.895227455505889</v>
      </c>
      <c r="I68" s="174">
        <f>'23-06-2022'!I8</f>
        <v>66.735400044568948</v>
      </c>
      <c r="J68" s="174">
        <f>'23-06-2022'!J8</f>
        <v>62.477707944962184</v>
      </c>
      <c r="K68" s="187">
        <f>'23-06-2022'!K8</f>
        <v>0</v>
      </c>
      <c r="L68" s="188"/>
      <c r="N68" s="175"/>
      <c r="O68" s="179" t="s">
        <v>0</v>
      </c>
      <c r="P68" s="180"/>
      <c r="Q68" s="10" t="s">
        <v>7</v>
      </c>
      <c r="R68" s="10" t="s">
        <v>8</v>
      </c>
      <c r="S68" s="10" t="s">
        <v>9</v>
      </c>
      <c r="T68" s="10" t="s">
        <v>10</v>
      </c>
      <c r="U68" s="10" t="s">
        <v>11</v>
      </c>
      <c r="V68" s="10" t="s">
        <v>12</v>
      </c>
      <c r="W68" s="10" t="s">
        <v>15</v>
      </c>
      <c r="X68" s="180" t="s">
        <v>4</v>
      </c>
      <c r="Y68" s="181"/>
    </row>
    <row r="69" spans="1:25" x14ac:dyDescent="0.3">
      <c r="A69" s="206">
        <v>44742</v>
      </c>
      <c r="B69" s="170">
        <f>'30-06-2022'!B5</f>
        <v>103.86935814825429</v>
      </c>
      <c r="C69" s="171">
        <f>'30-06-2022'!C5</f>
        <v>101.94203319271212</v>
      </c>
      <c r="D69" s="171">
        <f>'30-06-2022'!D5</f>
        <v>79.917617630452654</v>
      </c>
      <c r="E69" s="171">
        <f>'30-06-2022'!E5</f>
        <v>92.879209434407883</v>
      </c>
      <c r="F69" s="171">
        <f>'30-06-2022'!F5</f>
        <v>96.307188928701322</v>
      </c>
      <c r="G69" s="171">
        <f>'30-06-2022'!G5</f>
        <v>73.473594513714261</v>
      </c>
      <c r="H69" s="171">
        <f>'30-06-2022'!H5</f>
        <v>78.887738489172733</v>
      </c>
      <c r="I69" s="171">
        <f>'30-06-2022'!I5</f>
        <v>67.456230852194892</v>
      </c>
      <c r="J69" s="171">
        <f>'30-06-2022'!J5</f>
        <v>35.515668236564423</v>
      </c>
      <c r="K69" s="171">
        <f>'30-06-2022'!K5</f>
        <v>-2.9277625022132896</v>
      </c>
      <c r="L69" s="172">
        <f>'30-06-2022'!L5</f>
        <v>0.7356189408592535</v>
      </c>
      <c r="N69" s="182">
        <v>44665</v>
      </c>
      <c r="O69" s="170">
        <f>'14-04-2022'!O27</f>
        <v>115.42719209154907</v>
      </c>
      <c r="P69" s="171">
        <f>'14-04-2022'!P27</f>
        <v>104.42831281196597</v>
      </c>
      <c r="Q69" s="171">
        <f>'14-04-2022'!Q27</f>
        <v>72.7472020586859</v>
      </c>
      <c r="R69" s="171">
        <f>'14-04-2022'!R27</f>
        <v>81.524745101616773</v>
      </c>
      <c r="S69" s="171">
        <f>'14-04-2022'!S27</f>
        <v>79.864133019311495</v>
      </c>
      <c r="T69" s="171">
        <f>'14-04-2022'!T27</f>
        <v>65.716541543856678</v>
      </c>
      <c r="U69" s="171">
        <f>'14-04-2022'!U27</f>
        <v>63.085439168161585</v>
      </c>
      <c r="V69" s="171">
        <f>'14-04-2022'!V27</f>
        <v>63.818697786800463</v>
      </c>
      <c r="W69" s="171">
        <f>'14-04-2022'!W27</f>
        <v>51.461125669170727</v>
      </c>
      <c r="X69" s="171">
        <f>'14-04-2022'!X27</f>
        <v>-1.4844898451123603</v>
      </c>
      <c r="Y69" s="172">
        <f>'14-04-2022'!Y27</f>
        <v>3.5942002018783431E-3</v>
      </c>
    </row>
    <row r="70" spans="1:25" x14ac:dyDescent="0.3">
      <c r="A70" s="207"/>
      <c r="B70" s="170">
        <f>'30-06-2022'!B6</f>
        <v>110.46049871372212</v>
      </c>
      <c r="C70" s="171">
        <f>'30-06-2022'!C6</f>
        <v>83.757539573537656</v>
      </c>
      <c r="D70" s="171">
        <f>'30-06-2022'!D6</f>
        <v>81.889069489819022</v>
      </c>
      <c r="E70" s="171">
        <f>'30-06-2022'!E6</f>
        <v>76.533762847669053</v>
      </c>
      <c r="F70" s="171">
        <f>'30-06-2022'!F6</f>
        <v>75.445050757709382</v>
      </c>
      <c r="G70" s="171">
        <f>'30-06-2022'!G6</f>
        <v>71.119607910638678</v>
      </c>
      <c r="H70" s="171">
        <f>'30-06-2022'!H6</f>
        <v>72.78211225074746</v>
      </c>
      <c r="I70" s="171">
        <f>'30-06-2022'!I6</f>
        <v>55.244963029143712</v>
      </c>
      <c r="J70" s="171">
        <f>'30-06-2022'!J6</f>
        <v>28.262468459412812</v>
      </c>
      <c r="K70" s="171">
        <f>'30-06-2022'!K6</f>
        <v>-0.77975589279101432</v>
      </c>
      <c r="L70" s="172">
        <f>'30-06-2022'!L6</f>
        <v>8.8274543288550805E-2</v>
      </c>
      <c r="N70" s="182"/>
      <c r="O70" s="170">
        <f>'14-04-2022'!O28</f>
        <v>113.55092156983021</v>
      </c>
      <c r="P70" s="171">
        <f>'14-04-2022'!P28</f>
        <v>87.304556459533117</v>
      </c>
      <c r="Q70" s="171">
        <f>'14-04-2022'!Q28</f>
        <v>63.710860532967587</v>
      </c>
      <c r="R70" s="171">
        <f>'14-04-2022'!R28</f>
        <v>84.996946563434051</v>
      </c>
      <c r="S70" s="171">
        <f>'14-04-2022'!S28</f>
        <v>70.094529661303881</v>
      </c>
      <c r="T70" s="171">
        <f>'14-04-2022'!T28</f>
        <v>76.391934771144648</v>
      </c>
      <c r="U70" s="171">
        <f>'14-04-2022'!U28</f>
        <v>69.145606175950562</v>
      </c>
      <c r="V70" s="171">
        <f>'14-04-2022'!V28</f>
        <v>66.018476856367514</v>
      </c>
      <c r="W70" s="171">
        <f>'14-04-2022'!W28</f>
        <v>54.329462933267202</v>
      </c>
      <c r="X70" s="171">
        <f>'14-04-2022'!X28</f>
        <v>-6.1105420494978455E-2</v>
      </c>
      <c r="Y70" s="172">
        <f>'14-04-2022'!Y28</f>
        <v>0.45648993825466089</v>
      </c>
    </row>
    <row r="71" spans="1:25" x14ac:dyDescent="0.3">
      <c r="A71" s="207"/>
      <c r="B71" s="170">
        <f>'30-06-2022'!B7</f>
        <v>115.08017865056607</v>
      </c>
      <c r="C71" s="171">
        <f>'30-06-2022'!C7</f>
        <v>84.890391721207791</v>
      </c>
      <c r="D71" s="171">
        <f>'30-06-2022'!D7</f>
        <v>87.126666388321908</v>
      </c>
      <c r="E71" s="171">
        <f>'30-06-2022'!E7</f>
        <v>77.519497546609756</v>
      </c>
      <c r="F71" s="171">
        <f>'30-06-2022'!F7</f>
        <v>76.210089552726515</v>
      </c>
      <c r="G71" s="171">
        <f>'30-06-2022'!G7</f>
        <v>71.575694801769473</v>
      </c>
      <c r="H71" s="171">
        <f>'30-06-2022'!H7</f>
        <v>67.927025980495628</v>
      </c>
      <c r="I71" s="171">
        <f>'30-06-2022'!I7</f>
        <v>49.977929925471543</v>
      </c>
      <c r="J71" s="171">
        <f>'30-06-2022'!J7</f>
        <v>33.676623396443183</v>
      </c>
      <c r="K71" s="171">
        <f>'30-06-2022'!K7</f>
        <v>0.88274187037463892</v>
      </c>
      <c r="L71" s="172">
        <f>'30-06-2022'!L7</f>
        <v>2.0008830404818623</v>
      </c>
      <c r="N71" s="182"/>
      <c r="O71" s="170">
        <f>'14-04-2022'!O29</f>
        <v>88.339737536081103</v>
      </c>
      <c r="P71" s="171">
        <f>'14-04-2022'!P29</f>
        <v>90.949279531040574</v>
      </c>
      <c r="Q71" s="171">
        <f>'14-04-2022'!Q29</f>
        <v>85.902742860015252</v>
      </c>
      <c r="R71" s="171">
        <f>'14-04-2022'!R29</f>
        <v>78.203520937006203</v>
      </c>
      <c r="S71" s="171">
        <f>'14-04-2022'!S29</f>
        <v>80.683658870096323</v>
      </c>
      <c r="T71" s="171">
        <f>'14-04-2022'!T29</f>
        <v>73.868653581030273</v>
      </c>
      <c r="U71" s="171">
        <f>'14-04-2022'!U29</f>
        <v>70.331761336054825</v>
      </c>
      <c r="V71" s="171">
        <f>'14-04-2022'!V29</f>
        <v>66.341969335963554</v>
      </c>
      <c r="W71" s="171">
        <f>'14-04-2022'!W29</f>
        <v>52.539450002742981</v>
      </c>
      <c r="X71" s="171">
        <f>'14-04-2022'!X29</f>
        <v>0.73685362225336104</v>
      </c>
      <c r="Y71" s="172">
        <f>'14-04-2022'!Y29</f>
        <v>0.34865750489743536</v>
      </c>
    </row>
    <row r="72" spans="1:25" x14ac:dyDescent="0.3">
      <c r="A72" s="11" t="s">
        <v>1</v>
      </c>
      <c r="B72" s="186">
        <f>'30-06-2022'!B8</f>
        <v>100.00000000000001</v>
      </c>
      <c r="C72" s="187"/>
      <c r="D72" s="174">
        <f>'30-06-2022'!D8</f>
        <v>82.977784502864537</v>
      </c>
      <c r="E72" s="174">
        <f>'30-06-2022'!E8</f>
        <v>82.310823276228902</v>
      </c>
      <c r="F72" s="174">
        <f>'30-06-2022'!F8</f>
        <v>82.654109746379063</v>
      </c>
      <c r="G72" s="174">
        <f>'30-06-2022'!G8</f>
        <v>72.056299075374127</v>
      </c>
      <c r="H72" s="174">
        <f>'30-06-2022'!H8</f>
        <v>73.198958906805274</v>
      </c>
      <c r="I72" s="174">
        <f>'30-06-2022'!I8</f>
        <v>57.559707935603377</v>
      </c>
      <c r="J72" s="174">
        <f>'30-06-2022'!J8</f>
        <v>32.484920030806812</v>
      </c>
      <c r="K72" s="187">
        <f>'30-06-2022'!K8</f>
        <v>0</v>
      </c>
      <c r="L72" s="188"/>
      <c r="N72" s="11" t="s">
        <v>1</v>
      </c>
      <c r="O72" s="186">
        <f>'14-04-2022'!O30</f>
        <v>100</v>
      </c>
      <c r="P72" s="187"/>
      <c r="Q72" s="174">
        <f>'14-04-2022'!Q30</f>
        <v>74.120268483889575</v>
      </c>
      <c r="R72" s="174">
        <f>'14-04-2022'!R30</f>
        <v>81.575070867352338</v>
      </c>
      <c r="S72" s="174">
        <f>'14-04-2022'!S30</f>
        <v>76.880773850237233</v>
      </c>
      <c r="T72" s="174">
        <f>'14-04-2022'!T30</f>
        <v>71.992376632010533</v>
      </c>
      <c r="U72" s="174">
        <f>'14-04-2022'!U30</f>
        <v>67.520935560055662</v>
      </c>
      <c r="V72" s="174">
        <f>'14-04-2022'!V30</f>
        <v>65.393047993043851</v>
      </c>
      <c r="W72" s="174">
        <f>'14-04-2022'!W30</f>
        <v>52.776679535060303</v>
      </c>
      <c r="X72" s="187">
        <f>'14-04-2022'!X30</f>
        <v>0</v>
      </c>
      <c r="Y72" s="188"/>
    </row>
    <row r="73" spans="1:25" x14ac:dyDescent="0.3">
      <c r="A73" s="182">
        <v>44749</v>
      </c>
      <c r="B73" s="170">
        <f>'07-07-2022'!B5</f>
        <v>87.623655986710943</v>
      </c>
      <c r="C73" s="171">
        <f>'07-07-2022'!C5</f>
        <v>86.154690704922928</v>
      </c>
      <c r="D73" s="171">
        <f>'07-07-2022'!D5</f>
        <v>66.998107055965832</v>
      </c>
      <c r="E73" s="171">
        <f>'07-07-2022'!E5</f>
        <v>101.9836055438915</v>
      </c>
      <c r="F73" s="171">
        <f>'07-07-2022'!F5</f>
        <v>90.501649843440461</v>
      </c>
      <c r="G73" s="171">
        <f>'07-07-2022'!G5</f>
        <v>89.932052337055254</v>
      </c>
      <c r="H73" s="171"/>
      <c r="I73" s="171">
        <f>'07-07-2022'!I5</f>
        <v>54.496847625322189</v>
      </c>
      <c r="J73" s="171">
        <f>'07-07-2022'!J5</f>
        <v>34.890580088663697</v>
      </c>
      <c r="K73" s="171">
        <f>'07-07-2022'!K5</f>
        <v>6.2905968265969952</v>
      </c>
      <c r="L73" s="172">
        <f>'07-07-2022'!L5</f>
        <v>-0.30478621764874242</v>
      </c>
      <c r="N73" s="182">
        <v>44672</v>
      </c>
      <c r="O73" s="170">
        <v>93.702846533458569</v>
      </c>
      <c r="P73" s="171">
        <v>102.41826366719927</v>
      </c>
      <c r="Q73" s="171">
        <v>47.578711956290078</v>
      </c>
      <c r="R73" s="171">
        <v>44.572977710545224</v>
      </c>
      <c r="S73" s="171">
        <v>41.687954108694072</v>
      </c>
      <c r="T73" s="171">
        <v>44.1021975653506</v>
      </c>
      <c r="U73" s="171">
        <v>48.375416955754204</v>
      </c>
      <c r="V73" s="171">
        <v>44.681616930299171</v>
      </c>
      <c r="W73" s="171">
        <v>32.12754987643406</v>
      </c>
      <c r="X73" s="171">
        <v>-0.10260575612396446</v>
      </c>
      <c r="Y73" s="172">
        <v>0.23538872353337223</v>
      </c>
    </row>
    <row r="74" spans="1:25" x14ac:dyDescent="0.3">
      <c r="A74" s="182"/>
      <c r="B74" s="170">
        <f>'07-07-2022'!B6</f>
        <v>133.25172824596456</v>
      </c>
      <c r="C74" s="171">
        <f>'07-07-2022'!C6</f>
        <v>107.58969564996929</v>
      </c>
      <c r="D74" s="171">
        <f>'07-07-2022'!D6</f>
        <v>55.995792428586455</v>
      </c>
      <c r="E74" s="171">
        <f>'07-07-2022'!E6</f>
        <v>103.99221114669447</v>
      </c>
      <c r="F74" s="171">
        <f>'07-07-2022'!F6</f>
        <v>145.27329746410334</v>
      </c>
      <c r="G74" s="171">
        <f>'07-07-2022'!G6</f>
        <v>112.17646862419085</v>
      </c>
      <c r="H74" s="171">
        <f>'07-07-2022'!H6</f>
        <v>60.072953742702516</v>
      </c>
      <c r="I74" s="171">
        <f>'07-07-2022'!I6</f>
        <v>40.106923013886579</v>
      </c>
      <c r="J74" s="171">
        <f>'07-07-2022'!J6</f>
        <v>34.560805352424907</v>
      </c>
      <c r="K74" s="171">
        <f>'07-07-2022'!K6</f>
        <v>-2.9129621474813843</v>
      </c>
      <c r="L74" s="172">
        <f>'07-07-2022'!L6</f>
        <v>-1.2041562266621431</v>
      </c>
      <c r="N74" s="182"/>
      <c r="O74" s="170">
        <v>102.96147595473626</v>
      </c>
      <c r="P74" s="171">
        <v>97.034498438465235</v>
      </c>
      <c r="Q74" s="171">
        <v>51.513927873276742</v>
      </c>
      <c r="R74" s="171">
        <v>46.842369473780479</v>
      </c>
      <c r="S74" s="171">
        <v>40.492904703881521</v>
      </c>
      <c r="T74" s="171">
        <v>42.110448557329683</v>
      </c>
      <c r="U74" s="171">
        <v>46.75786590729836</v>
      </c>
      <c r="V74" s="171">
        <v>39.104719707840594</v>
      </c>
      <c r="W74" s="171">
        <v>33.805449051829072</v>
      </c>
      <c r="X74" s="171">
        <v>-1.164873092903068</v>
      </c>
      <c r="Y74" s="172">
        <v>0.15089055330701823</v>
      </c>
    </row>
    <row r="75" spans="1:25" x14ac:dyDescent="0.3">
      <c r="A75" s="182"/>
      <c r="B75" s="170">
        <f>'07-07-2022'!B7</f>
        <v>90.651538516379333</v>
      </c>
      <c r="C75" s="171">
        <f>'07-07-2022'!C7</f>
        <v>94.728690896052996</v>
      </c>
      <c r="D75" s="171">
        <f>'07-07-2022'!D7</f>
        <v>76.291597893641182</v>
      </c>
      <c r="E75" s="171">
        <f>'07-07-2022'!E7</f>
        <v>72.334359132651329</v>
      </c>
      <c r="F75" s="171">
        <f>'07-07-2022'!F7</f>
        <v>98.74587529833174</v>
      </c>
      <c r="G75" s="171">
        <f>'07-07-2022'!G7</f>
        <v>101.29409441882248</v>
      </c>
      <c r="H75" s="171" t="s">
        <v>31</v>
      </c>
      <c r="I75" s="171">
        <f>'07-07-2022'!I7</f>
        <v>38.607978210622313</v>
      </c>
      <c r="J75" s="171">
        <f>'07-07-2022'!J7</f>
        <v>45.05346364748678</v>
      </c>
      <c r="K75" s="171">
        <f>'07-07-2022'!K7</f>
        <v>-5.3112814269802522</v>
      </c>
      <c r="L75" s="172">
        <f>'07-07-2022'!L7</f>
        <v>3.4425891921755269</v>
      </c>
      <c r="N75" s="182"/>
      <c r="O75" s="170">
        <v>103.08218659862996</v>
      </c>
      <c r="P75" s="171">
        <v>100.80072880751071</v>
      </c>
      <c r="Q75" s="171">
        <v>43.655565664691245</v>
      </c>
      <c r="R75" s="171">
        <v>49.111759438263803</v>
      </c>
      <c r="S75" s="171">
        <v>42.689871519782095</v>
      </c>
      <c r="T75" s="171">
        <v>41.349966824044422</v>
      </c>
      <c r="U75" s="171">
        <v>41.929382591489144</v>
      </c>
      <c r="V75" s="171">
        <v>42.436375210351109</v>
      </c>
      <c r="W75" s="171">
        <v>31.234280678859587</v>
      </c>
      <c r="X75" s="171">
        <v>0.41645738750179406</v>
      </c>
      <c r="Y75" s="172">
        <v>0.46474218468484785</v>
      </c>
    </row>
    <row r="76" spans="1:25" x14ac:dyDescent="0.3">
      <c r="A76" s="12" t="s">
        <v>1</v>
      </c>
      <c r="B76" s="186">
        <f>'07-07-2022'!B8</f>
        <v>100</v>
      </c>
      <c r="C76" s="187"/>
      <c r="D76" s="174">
        <f>'07-07-2022'!D8</f>
        <v>66.428499126064494</v>
      </c>
      <c r="E76" s="174">
        <f>'07-07-2022'!E8</f>
        <v>92.770058607745781</v>
      </c>
      <c r="F76" s="174">
        <f>'07-07-2022'!F8</f>
        <v>111.50694086862518</v>
      </c>
      <c r="G76" s="174">
        <f>'07-07-2022'!G8</f>
        <v>101.13420512668954</v>
      </c>
      <c r="H76" s="174">
        <f>'07-07-2022'!H8</f>
        <v>60.072953742702516</v>
      </c>
      <c r="I76" s="174">
        <f>'07-07-2022'!I8</f>
        <v>44.403916283277027</v>
      </c>
      <c r="J76" s="174">
        <f>'07-07-2022'!J8</f>
        <v>38.168283029525128</v>
      </c>
      <c r="K76" s="187">
        <f>'07-07-2022'!K8</f>
        <v>0</v>
      </c>
      <c r="L76" s="188"/>
      <c r="N76" s="11" t="s">
        <v>1</v>
      </c>
      <c r="O76" s="186" t="s">
        <v>25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8"/>
    </row>
    <row r="77" spans="1:25" x14ac:dyDescent="0.3">
      <c r="A77" s="192">
        <v>44757</v>
      </c>
      <c r="B77" s="170" t="s">
        <v>32</v>
      </c>
      <c r="C77" s="171">
        <f>'15-07-2022'!C5</f>
        <v>138.8796189308419</v>
      </c>
      <c r="D77" s="171">
        <f>'15-07-2022'!D5</f>
        <v>104.08858683147173</v>
      </c>
      <c r="E77" s="171">
        <f>'15-07-2022'!E5</f>
        <v>97.556443127153955</v>
      </c>
      <c r="F77" s="171">
        <f>'15-07-2022'!F5</f>
        <v>86.73537953607979</v>
      </c>
      <c r="G77" s="171">
        <f>'15-07-2022'!G5</f>
        <v>114.07724959547215</v>
      </c>
      <c r="H77" s="171">
        <f>'15-07-2022'!H5</f>
        <v>90.036723749954476</v>
      </c>
      <c r="I77" s="171">
        <f>'15-07-2022'!I5</f>
        <v>83.744435468981422</v>
      </c>
      <c r="J77" s="171">
        <f>'15-07-2022'!J5</f>
        <v>80.541844617798205</v>
      </c>
      <c r="K77" s="171">
        <f>'15-07-2022'!K5</f>
        <v>0.50554686706987295</v>
      </c>
      <c r="L77" s="172">
        <f>'15-07-2022'!L5</f>
        <v>-0.42559996465111505</v>
      </c>
      <c r="N77" s="182">
        <v>44686</v>
      </c>
      <c r="O77" s="170">
        <f>'05-05-2022'!O27</f>
        <v>77.074395710658038</v>
      </c>
      <c r="P77" s="171">
        <f>'05-05-2022'!P27</f>
        <v>118.00267677886107</v>
      </c>
      <c r="Q77" s="171">
        <f>'05-05-2022'!Q27</f>
        <v>67.455118759241685</v>
      </c>
      <c r="R77" s="171">
        <f>'05-05-2022'!R27</f>
        <v>68.21724648133447</v>
      </c>
      <c r="S77" s="171">
        <f>'05-05-2022'!S27</f>
        <v>69.164747331322602</v>
      </c>
      <c r="T77" s="171">
        <f>'05-05-2022'!T27</f>
        <v>66.136837890661226</v>
      </c>
      <c r="U77" s="171">
        <f>'05-05-2022'!U27</f>
        <v>60.94613862325226</v>
      </c>
      <c r="V77" s="171">
        <f>'05-05-2022'!V27</f>
        <v>58.000616557356452</v>
      </c>
      <c r="W77" s="171">
        <f>'05-05-2022'!W27</f>
        <v>38.926842008073272</v>
      </c>
      <c r="X77" s="171">
        <f>'05-05-2022'!X27</f>
        <v>-2.0220397405031467</v>
      </c>
      <c r="Y77" s="172">
        <f>'05-05-2022'!Y27</f>
        <v>1.9739773692109606</v>
      </c>
    </row>
    <row r="78" spans="1:25" x14ac:dyDescent="0.3">
      <c r="A78" s="193"/>
      <c r="B78" s="170">
        <f>'15-07-2022'!B6</f>
        <v>120.21434621225046</v>
      </c>
      <c r="C78" s="171">
        <f>'15-07-2022'!C6</f>
        <v>86.213387264975751</v>
      </c>
      <c r="D78" s="171">
        <f>'15-07-2022'!D6</f>
        <v>76.619737951741214</v>
      </c>
      <c r="E78" s="171">
        <f>'15-07-2022'!E6</f>
        <v>97.923260552450031</v>
      </c>
      <c r="F78" s="171">
        <f>'15-07-2022'!F6</f>
        <v>38.414510263069992</v>
      </c>
      <c r="G78" s="171">
        <f>'15-07-2022'!G6</f>
        <v>92.660871414740257</v>
      </c>
      <c r="H78" s="171">
        <f>'15-07-2022'!H6</f>
        <v>99.771441487068671</v>
      </c>
      <c r="I78" s="171">
        <f>'15-07-2022'!I6</f>
        <v>74.179020022586968</v>
      </c>
      <c r="J78" s="171">
        <f>'15-07-2022'!J6</f>
        <v>72.881044202928962</v>
      </c>
      <c r="K78" s="171">
        <f>'15-07-2022'!K6</f>
        <v>-1.032257046054303</v>
      </c>
      <c r="L78" s="172">
        <f>'15-07-2022'!L6</f>
        <v>-0.96171547607024976</v>
      </c>
      <c r="N78" s="182"/>
      <c r="O78" s="170">
        <f>'05-05-2022'!O28</f>
        <v>101.25648061791183</v>
      </c>
      <c r="P78" s="171">
        <f>'05-05-2022'!P28</f>
        <v>111.94685789753834</v>
      </c>
      <c r="Q78" s="171">
        <f>'05-05-2022'!Q28</f>
        <v>72.213255150348161</v>
      </c>
      <c r="R78" s="171">
        <f>'05-05-2022'!R28</f>
        <v>70.132861906402951</v>
      </c>
      <c r="S78" s="171">
        <f>'05-05-2022'!S28</f>
        <v>66.610600593037717</v>
      </c>
      <c r="T78" s="171">
        <f>'05-05-2022'!T28</f>
        <v>66.033845998840249</v>
      </c>
      <c r="U78" s="171">
        <f>'05-05-2022'!U28</f>
        <v>63.479693121864159</v>
      </c>
      <c r="V78" s="171">
        <f>'05-05-2022'!V28</f>
        <v>57.650453333201959</v>
      </c>
      <c r="W78" s="171">
        <f>'05-05-2022'!W28</f>
        <v>43.293627626333688</v>
      </c>
      <c r="X78" s="171">
        <f>'05-05-2022'!X28</f>
        <v>-0.39479624117859308</v>
      </c>
      <c r="Y78" s="172">
        <f>'05-05-2022'!Y28</f>
        <v>-1.0333344604226171</v>
      </c>
    </row>
    <row r="79" spans="1:25" x14ac:dyDescent="0.3">
      <c r="A79" s="193"/>
      <c r="B79" s="170">
        <f>'15-07-2022'!B7</f>
        <v>75.265353262756832</v>
      </c>
      <c r="C79" s="171">
        <f>'15-07-2022'!C7</f>
        <v>79.427294329175041</v>
      </c>
      <c r="D79" s="171">
        <f>'15-07-2022'!D7</f>
        <v>64.557157865495839</v>
      </c>
      <c r="E79" s="171">
        <f>'15-07-2022'!E7</f>
        <v>94.904082618511566</v>
      </c>
      <c r="F79" s="171">
        <f>'15-07-2022'!F7</f>
        <v>51.591649047131938</v>
      </c>
      <c r="G79" s="171">
        <f>'15-07-2022'!G7</f>
        <v>78.637229586272994</v>
      </c>
      <c r="H79" s="171">
        <f>'15-07-2022'!H7</f>
        <v>111.80581293405416</v>
      </c>
      <c r="I79" s="171">
        <f>'15-07-2022'!I7</f>
        <v>81.092066551145635</v>
      </c>
      <c r="J79" s="171">
        <f>'15-07-2022'!J7</f>
        <v>66.292491629284797</v>
      </c>
      <c r="K79" s="171">
        <f>'15-07-2022'!K7</f>
        <v>-0.45381596195523133</v>
      </c>
      <c r="L79" s="172">
        <f>'15-07-2022'!L7</f>
        <v>2.3678415816610241</v>
      </c>
      <c r="N79" s="182"/>
      <c r="O79" s="170">
        <f>'05-05-2022'!O29</f>
        <v>76.786018413559319</v>
      </c>
      <c r="P79" s="171">
        <f>'05-05-2022'!P29</f>
        <v>114.93357058147132</v>
      </c>
      <c r="Q79" s="171">
        <f>'05-05-2022'!Q29</f>
        <v>70.029870014581974</v>
      </c>
      <c r="R79" s="171">
        <f>'05-05-2022'!R29</f>
        <v>78.186686656905337</v>
      </c>
      <c r="S79" s="171">
        <f>'05-05-2022'!S29</f>
        <v>65.477705129735014</v>
      </c>
      <c r="T79" s="171">
        <f>'05-05-2022'!T29</f>
        <v>62.470390998092235</v>
      </c>
      <c r="U79" s="171">
        <f>'05-05-2022'!U29</f>
        <v>61.687667966980854</v>
      </c>
      <c r="V79" s="171">
        <f>'05-05-2022'!V29</f>
        <v>53.448451672509499</v>
      </c>
      <c r="W79" s="171">
        <f>'05-05-2022'!W29</f>
        <v>41.151428504586264</v>
      </c>
      <c r="X79" s="171">
        <f>'05-05-2022'!X29</f>
        <v>0.42912584867038378</v>
      </c>
      <c r="Y79" s="172">
        <f>'05-05-2022'!Y29</f>
        <v>1.0470672242230161</v>
      </c>
    </row>
    <row r="80" spans="1:25" x14ac:dyDescent="0.3">
      <c r="A80" s="12" t="s">
        <v>1</v>
      </c>
      <c r="B80" s="186">
        <f>'15-07-2022'!B8</f>
        <v>100</v>
      </c>
      <c r="C80" s="187"/>
      <c r="D80" s="174">
        <f>'15-07-2022'!D8</f>
        <v>81.755160882902928</v>
      </c>
      <c r="E80" s="174">
        <f>'15-07-2022'!E8</f>
        <v>96.794595432705179</v>
      </c>
      <c r="F80" s="174">
        <f>'15-07-2022'!F8</f>
        <v>58.913846282093907</v>
      </c>
      <c r="G80" s="174">
        <f>'15-07-2022'!G8</f>
        <v>95.125116865495144</v>
      </c>
      <c r="H80" s="174">
        <f>'15-07-2022'!H8</f>
        <v>100.53799272369243</v>
      </c>
      <c r="I80" s="174">
        <f>'15-07-2022'!I8</f>
        <v>79.67184068090468</v>
      </c>
      <c r="J80" s="174">
        <f>'15-07-2022'!J8</f>
        <v>73.238460150003988</v>
      </c>
      <c r="K80" s="187">
        <f>'15-07-2022'!K8</f>
        <v>0</v>
      </c>
      <c r="L80" s="188"/>
      <c r="N80" s="11" t="s">
        <v>1</v>
      </c>
      <c r="O80" s="186">
        <f>'05-05-2022'!O30</f>
        <v>99.999999999999986</v>
      </c>
      <c r="P80" s="187"/>
      <c r="Q80" s="174">
        <f>'05-05-2022'!Q30</f>
        <v>69.899414641390607</v>
      </c>
      <c r="R80" s="174">
        <f>'05-05-2022'!R30</f>
        <v>72.178931681547581</v>
      </c>
      <c r="S80" s="174">
        <f>'05-05-2022'!S30</f>
        <v>67.084351018031782</v>
      </c>
      <c r="T80" s="174">
        <f>'05-05-2022'!T30</f>
        <v>64.880358295864568</v>
      </c>
      <c r="U80" s="174">
        <f>'05-05-2022'!U30</f>
        <v>62.03783323736576</v>
      </c>
      <c r="V80" s="174">
        <f>'05-05-2022'!V30</f>
        <v>56.366507187689301</v>
      </c>
      <c r="W80" s="174">
        <f>'05-05-2022'!W30</f>
        <v>41.12396604633107</v>
      </c>
      <c r="X80" s="187">
        <f>'05-05-2022'!X30</f>
        <v>0</v>
      </c>
      <c r="Y80" s="188"/>
    </row>
    <row r="81" spans="1:25" x14ac:dyDescent="0.3">
      <c r="A81" s="192">
        <v>44763</v>
      </c>
      <c r="B81" s="170">
        <f>'21-07-2022'!B5</f>
        <v>129.05554400702673</v>
      </c>
      <c r="C81" s="171">
        <f>'21-07-2022'!C5</f>
        <v>122.15472442260122</v>
      </c>
      <c r="D81" s="171">
        <f>'21-07-2022'!D5</f>
        <v>88.131722051339281</v>
      </c>
      <c r="E81" s="171">
        <f>'21-07-2022'!E5</f>
        <v>78.566805873397612</v>
      </c>
      <c r="F81" s="171">
        <f>'21-07-2022'!F5</f>
        <v>71.536492161327487</v>
      </c>
      <c r="G81" s="171">
        <f>'21-07-2022'!G5</f>
        <v>85.338098248139616</v>
      </c>
      <c r="H81" s="171">
        <f>'21-07-2022'!H5</f>
        <v>88.372233987896593</v>
      </c>
      <c r="I81" s="171">
        <f>'21-07-2022'!I5</f>
        <v>101.93333365182454</v>
      </c>
      <c r="J81" s="171">
        <f>'21-07-2022'!J5</f>
        <v>68.335854519730603</v>
      </c>
      <c r="K81" s="171">
        <f>'21-07-2022'!K5</f>
        <v>-0.26517861695227168</v>
      </c>
      <c r="L81" s="172">
        <f>'21-07-2022'!L5</f>
        <v>-0.5426900571951585</v>
      </c>
      <c r="N81" s="182">
        <v>44693</v>
      </c>
      <c r="O81" s="170">
        <f>'12-05-2022'!O27</f>
        <v>110.6131517204124</v>
      </c>
      <c r="P81" s="171">
        <f>'12-05-2022'!P27</f>
        <v>98.607534784715071</v>
      </c>
      <c r="Q81" s="171">
        <f>'12-05-2022'!Q27</f>
        <v>55.457522870804297</v>
      </c>
      <c r="R81" s="171">
        <f>'12-05-2022'!R27</f>
        <v>59.838522850017469</v>
      </c>
      <c r="S81" s="171">
        <f>'12-05-2022'!S27</f>
        <v>54.685233313584533</v>
      </c>
      <c r="T81" s="171">
        <f>'12-05-2022'!T27</f>
        <v>53.112566225175712</v>
      </c>
      <c r="U81" s="171">
        <f>'12-05-2022'!U27</f>
        <v>48.85794957460476</v>
      </c>
      <c r="V81" s="171">
        <f>'12-05-2022'!V27</f>
        <v>43.999531455601094</v>
      </c>
      <c r="W81" s="171">
        <f>'12-05-2022'!W27</f>
        <v>30.154457710925161</v>
      </c>
      <c r="X81" s="171">
        <f>'12-05-2022'!X27</f>
        <v>-1.7903116599224631</v>
      </c>
      <c r="Y81" s="172">
        <f>'12-05-2022'!Y27</f>
        <v>-0.18956287465414803</v>
      </c>
    </row>
    <row r="82" spans="1:25" x14ac:dyDescent="0.3">
      <c r="A82" s="193"/>
      <c r="B82" s="170">
        <f>'21-07-2022'!B6</f>
        <v>143.0421558827764</v>
      </c>
      <c r="C82" s="171">
        <f>'21-07-2022'!C6</f>
        <v>81.156920000562081</v>
      </c>
      <c r="D82" s="171">
        <f>'21-07-2022'!D6</f>
        <v>59.547958244388084</v>
      </c>
      <c r="E82" s="171">
        <f>'21-07-2022'!E6</f>
        <v>88.094728061326862</v>
      </c>
      <c r="F82" s="171">
        <f>'21-07-2022'!F6</f>
        <v>123.91230974271019</v>
      </c>
      <c r="G82" s="171">
        <f>'21-07-2022'!G6</f>
        <v>117.89953614030628</v>
      </c>
      <c r="H82" s="171">
        <f>'21-07-2022'!H6</f>
        <v>123.4867837467056</v>
      </c>
      <c r="I82" s="171">
        <f>'21-07-2022'!I6</f>
        <v>127.2609591832322</v>
      </c>
      <c r="J82" s="171">
        <f>'21-07-2022'!J6</f>
        <v>82.562978332037588</v>
      </c>
      <c r="K82" s="171">
        <f>'21-07-2022'!K6</f>
        <v>-1.68974083552542</v>
      </c>
      <c r="L82" s="172">
        <f>'21-07-2022'!L6</f>
        <v>0.84486990085585134</v>
      </c>
      <c r="N82" s="182"/>
      <c r="O82" s="170">
        <f>'12-05-2022'!O28</f>
        <v>106.5691593043223</v>
      </c>
      <c r="P82" s="171">
        <f>'12-05-2022'!P28</f>
        <v>101.28948853161707</v>
      </c>
      <c r="Q82" s="171">
        <f>'12-05-2022'!Q28</f>
        <v>53.070438448961639</v>
      </c>
      <c r="R82" s="171">
        <f>'12-05-2022'!R28</f>
        <v>51.287153403181769</v>
      </c>
      <c r="S82" s="171">
        <f>'12-05-2022'!S28</f>
        <v>50.936112314923705</v>
      </c>
      <c r="T82" s="171">
        <f>'12-05-2022'!T28</f>
        <v>52.045405250526677</v>
      </c>
      <c r="U82" s="171">
        <f>'12-05-2022'!U28</f>
        <v>51.357358691515472</v>
      </c>
      <c r="V82" s="171">
        <f>'12-05-2022'!V28</f>
        <v>45.740699187016553</v>
      </c>
      <c r="W82" s="171">
        <f>'12-05-2022'!W28</f>
        <v>30.702085323789223</v>
      </c>
      <c r="X82" s="171">
        <f>'12-05-2022'!X28</f>
        <v>-0.63889513284527788</v>
      </c>
      <c r="Y82" s="172">
        <f>'12-05-2022'!Y28</f>
        <v>0.69506236257581244</v>
      </c>
    </row>
    <row r="83" spans="1:25" x14ac:dyDescent="0.3">
      <c r="A83" s="193"/>
      <c r="B83" s="170">
        <f>'21-07-2022'!B7</f>
        <v>48.835983017606416</v>
      </c>
      <c r="C83" s="171">
        <f>'21-07-2022'!C7</f>
        <v>75.754672669427151</v>
      </c>
      <c r="D83" s="171">
        <f>'21-07-2022'!D7</f>
        <v>80.657394997186373</v>
      </c>
      <c r="E83" s="171">
        <f>'21-07-2022'!E7</f>
        <v>69.316392368874659</v>
      </c>
      <c r="F83" s="171">
        <f>'21-07-2022'!F7</f>
        <v>121.37769073581919</v>
      </c>
      <c r="G83" s="171">
        <f>'21-07-2022'!G7</f>
        <v>128.09349074712429</v>
      </c>
      <c r="H83" s="171">
        <f>'21-07-2022'!H7</f>
        <v>115.4574255415572</v>
      </c>
      <c r="I83" s="171">
        <f>'21-07-2022'!I7</f>
        <v>95.6060573760019</v>
      </c>
      <c r="J83" s="171">
        <f>'21-07-2022'!J7</f>
        <v>82.266971275206785</v>
      </c>
      <c r="K83" s="171">
        <f>'21-07-2022'!K7</f>
        <v>-1.4122293952825333</v>
      </c>
      <c r="L83" s="172">
        <f>'21-07-2022'!L7</f>
        <v>3.0649690040995297</v>
      </c>
      <c r="N83" s="182"/>
      <c r="O83" s="170">
        <f>'12-05-2022'!O29</f>
        <v>96.669786805803412</v>
      </c>
      <c r="P83" s="171">
        <f>'12-05-2022'!P29</f>
        <v>86.25087885312962</v>
      </c>
      <c r="Q83" s="171">
        <f>'12-05-2022'!Q29</f>
        <v>59.108358976641853</v>
      </c>
      <c r="R83" s="171">
        <f>'12-05-2022'!R29</f>
        <v>49.223028372737673</v>
      </c>
      <c r="S83" s="171">
        <f>'12-05-2022'!S29</f>
        <v>52.607070573265588</v>
      </c>
      <c r="T83" s="171">
        <f>'12-05-2022'!T29</f>
        <v>53.674229455544697</v>
      </c>
      <c r="U83" s="171">
        <f>'12-05-2022'!U29</f>
        <v>54.530774565192608</v>
      </c>
      <c r="V83" s="171">
        <f>'12-05-2022'!V29</f>
        <v>50.33231921597072</v>
      </c>
      <c r="W83" s="171">
        <f>'12-05-2022'!W29</f>
        <v>29.677043755874536</v>
      </c>
      <c r="X83" s="171">
        <f>'12-05-2022'!X29</f>
        <v>0.90568712014914599</v>
      </c>
      <c r="Y83" s="172">
        <f>'12-05-2022'!Y29</f>
        <v>1.0180201846969286</v>
      </c>
    </row>
    <row r="84" spans="1:25" x14ac:dyDescent="0.3">
      <c r="A84" s="12" t="s">
        <v>1</v>
      </c>
      <c r="B84" s="186">
        <f>'21-07-2022'!B8</f>
        <v>100</v>
      </c>
      <c r="C84" s="187"/>
      <c r="D84" s="174">
        <f>'21-07-2022'!D8</f>
        <v>76.112358430971241</v>
      </c>
      <c r="E84" s="174">
        <f>'21-07-2022'!E8</f>
        <v>78.659308767866378</v>
      </c>
      <c r="F84" s="174">
        <f>'21-07-2022'!F8</f>
        <v>105.60883087995228</v>
      </c>
      <c r="G84" s="174">
        <f>'21-07-2022'!G8</f>
        <v>110.4437083785234</v>
      </c>
      <c r="H84" s="174">
        <f>'21-07-2022'!H8</f>
        <v>109.10548109205313</v>
      </c>
      <c r="I84" s="174">
        <f>'21-07-2022'!I8</f>
        <v>108.2667834036862</v>
      </c>
      <c r="J84" s="174">
        <f>'21-07-2022'!J8</f>
        <v>77.721934708991668</v>
      </c>
      <c r="K84" s="187">
        <f>'21-07-2022'!K8</f>
        <v>0</v>
      </c>
      <c r="L84" s="188"/>
      <c r="N84" s="11" t="s">
        <v>1</v>
      </c>
      <c r="O84" s="186">
        <f>'12-05-2022'!O30</f>
        <v>99.999999999999986</v>
      </c>
      <c r="P84" s="187"/>
      <c r="Q84" s="174">
        <f>'12-05-2022'!Q30</f>
        <v>55.878773432135937</v>
      </c>
      <c r="R84" s="174">
        <f>'12-05-2022'!R30</f>
        <v>53.449568208645637</v>
      </c>
      <c r="S84" s="174">
        <f>'12-05-2022'!S30</f>
        <v>52.742805400591273</v>
      </c>
      <c r="T84" s="174">
        <f>'12-05-2022'!T30</f>
        <v>52.944066977082365</v>
      </c>
      <c r="U84" s="174">
        <f>'12-05-2022'!U30</f>
        <v>51.582027610437613</v>
      </c>
      <c r="V84" s="174">
        <f>'12-05-2022'!V30</f>
        <v>46.690849952862784</v>
      </c>
      <c r="W84" s="174">
        <f>'12-05-2022'!W30</f>
        <v>30.177862263529637</v>
      </c>
      <c r="X84" s="187">
        <f>'12-05-2022'!X30</f>
        <v>0</v>
      </c>
      <c r="Y84" s="188"/>
    </row>
    <row r="85" spans="1:25" x14ac:dyDescent="0.3">
      <c r="A85" s="192">
        <v>44770</v>
      </c>
      <c r="B85" s="170">
        <f>'28-07-2022'!B5</f>
        <v>135.72663766680409</v>
      </c>
      <c r="C85" s="171">
        <f>'28-07-2022'!C5</f>
        <v>125.98186263054497</v>
      </c>
      <c r="D85" s="171">
        <f>'28-07-2022'!D5</f>
        <v>71.4110997975922</v>
      </c>
      <c r="E85" s="171">
        <f>'28-07-2022'!E5</f>
        <v>73.208185535848898</v>
      </c>
      <c r="F85" s="171">
        <f>'28-07-2022'!F5</f>
        <v>108.64375238063815</v>
      </c>
      <c r="G85" s="171">
        <f>'28-07-2022'!G5</f>
        <v>72.904446997858656</v>
      </c>
      <c r="H85" s="171">
        <f>'28-07-2022'!H5</f>
        <v>128.7660948456197</v>
      </c>
      <c r="I85" s="171">
        <f>'28-07-2022'!I5</f>
        <v>80.725582343348748</v>
      </c>
      <c r="J85" s="171">
        <f>'28-07-2022'!J5</f>
        <v>74.625616959869049</v>
      </c>
      <c r="K85" s="171">
        <f>'28-07-2022'!K5</f>
        <v>0.6918372628339563</v>
      </c>
      <c r="L85" s="172">
        <f>'28-07-2022'!L5</f>
        <v>-0.34591910287326044</v>
      </c>
      <c r="N85" s="206">
        <v>44742</v>
      </c>
      <c r="O85" s="170">
        <f>'30-06-2022'!O16</f>
        <v>107.92917103169454</v>
      </c>
      <c r="P85" s="171">
        <f>'30-06-2022'!P16</f>
        <v>111.21539858659527</v>
      </c>
      <c r="Q85" s="171">
        <f>'30-06-2022'!Q16</f>
        <v>80.234551355185459</v>
      </c>
      <c r="R85" s="171">
        <f>'30-06-2022'!R16</f>
        <v>70.538926696016404</v>
      </c>
      <c r="S85" s="171">
        <f>'30-06-2022'!S16</f>
        <v>66.374695646110197</v>
      </c>
      <c r="T85" s="171">
        <f>'30-06-2022'!T16</f>
        <v>62.235556337845416</v>
      </c>
      <c r="U85" s="171">
        <f>'30-06-2022'!U16</f>
        <v>54.596953592957</v>
      </c>
      <c r="V85" s="171">
        <f>'30-06-2022'!V16</f>
        <v>50.068984806286146</v>
      </c>
      <c r="W85" s="171">
        <f>'30-06-2022'!W16</f>
        <v>27.516934867726924</v>
      </c>
      <c r="X85" s="171">
        <f>'30-06-2022'!X16</f>
        <v>-1.4194335166764258</v>
      </c>
      <c r="Y85" s="172">
        <f>'30-06-2022'!Y16</f>
        <v>-0.65431856165396074</v>
      </c>
    </row>
    <row r="86" spans="1:25" x14ac:dyDescent="0.3">
      <c r="A86" s="193"/>
      <c r="B86" s="170">
        <f>'28-07-2022'!B6</f>
        <v>107.50475172142598</v>
      </c>
      <c r="C86" s="171">
        <f>'28-07-2022'!C6</f>
        <v>79.460027731624223</v>
      </c>
      <c r="D86" s="171">
        <f>'28-07-2022'!D6</f>
        <v>92.242150431283349</v>
      </c>
      <c r="E86" s="171">
        <f>'28-07-2022'!E6</f>
        <v>57.36343002950904</v>
      </c>
      <c r="F86" s="171">
        <f>'28-07-2022'!F6</f>
        <v>89.812279843863877</v>
      </c>
      <c r="G86" s="171">
        <f>'28-07-2022'!G6</f>
        <v>92.57118919915537</v>
      </c>
      <c r="H86" s="171">
        <f>'28-07-2022'!H6</f>
        <v>93.887366900544933</v>
      </c>
      <c r="I86" s="171">
        <f>'28-07-2022'!I6</f>
        <v>65.032696106004025</v>
      </c>
      <c r="J86" s="171">
        <f>'28-07-2022'!J6</f>
        <v>56.90782222252367</v>
      </c>
      <c r="K86" s="171">
        <f>'28-07-2022'!K6</f>
        <v>0.1603033075640877</v>
      </c>
      <c r="L86" s="172">
        <f>'28-07-2022'!L6</f>
        <v>-0.3965403067131763</v>
      </c>
      <c r="N86" s="206"/>
      <c r="O86" s="170">
        <f>'30-06-2022'!O17</f>
        <v>100.3532967063942</v>
      </c>
      <c r="P86" s="171">
        <f>'30-06-2022'!P17</f>
        <v>93.693041994704615</v>
      </c>
      <c r="Q86" s="171">
        <f>'30-06-2022'!Q17</f>
        <v>68.080524759931393</v>
      </c>
      <c r="R86" s="171">
        <f>'30-06-2022'!R17</f>
        <v>65.471615361711542</v>
      </c>
      <c r="S86" s="171">
        <f>'30-06-2022'!S17</f>
        <v>60.918558571461325</v>
      </c>
      <c r="T86" s="171">
        <f>'30-06-2022'!T17</f>
        <v>64.919726008741293</v>
      </c>
      <c r="U86" s="171">
        <f>'30-06-2022'!U17</f>
        <v>56.365498043149032</v>
      </c>
      <c r="V86" s="171">
        <f>'30-06-2022'!V17</f>
        <v>50.921902166743301</v>
      </c>
      <c r="W86" s="171">
        <f>'30-06-2022'!W17</f>
        <v>30.188561471348642</v>
      </c>
      <c r="X86" s="171">
        <f>'30-06-2022'!X17</f>
        <v>-0.44109015605519014</v>
      </c>
      <c r="Y86" s="172">
        <f>'30-06-2022'!Y17</f>
        <v>-0.39091928873179793</v>
      </c>
    </row>
    <row r="87" spans="1:25" x14ac:dyDescent="0.3">
      <c r="A87" s="193"/>
      <c r="B87" s="170">
        <f>'28-07-2022'!B7</f>
        <v>50.909080388472553</v>
      </c>
      <c r="C87" s="171">
        <f>'28-07-2022'!C7</f>
        <v>100.41763986112824</v>
      </c>
      <c r="D87" s="171">
        <f>'28-07-2022'!D7</f>
        <v>83.332637516246123</v>
      </c>
      <c r="E87" s="171">
        <f>'28-07-2022'!E7</f>
        <v>110.0611611747568</v>
      </c>
      <c r="F87" s="171">
        <f>'28-07-2022'!F7</f>
        <v>83.079522067920919</v>
      </c>
      <c r="G87" s="171">
        <f>'28-07-2022'!G7</f>
        <v>99.405185611127905</v>
      </c>
      <c r="H87" s="171">
        <f>'28-07-2022'!H7</f>
        <v>77.63762667688475</v>
      </c>
      <c r="I87" s="171">
        <f>'28-07-2022'!I7</f>
        <v>33.064746785215839</v>
      </c>
      <c r="J87" s="171">
        <f>'28-07-2022'!J7</f>
        <v>47.922385987939634</v>
      </c>
      <c r="K87" s="171">
        <f>'28-07-2022'!K7</f>
        <v>-1.5355400230127876</v>
      </c>
      <c r="L87" s="172">
        <f>'28-07-2022'!L7</f>
        <v>1.4258588622011765</v>
      </c>
      <c r="N87" s="206"/>
      <c r="O87" s="170">
        <f>'30-06-2022'!O18</f>
        <v>105.50839829743202</v>
      </c>
      <c r="P87" s="171">
        <f>'30-06-2022'!P18</f>
        <v>81.300693383179308</v>
      </c>
      <c r="Q87" s="171">
        <f>'30-06-2022'!Q18</f>
        <v>77.713443427884783</v>
      </c>
      <c r="R87" s="171">
        <f>'30-06-2022'!R18</f>
        <v>77.487668216949771</v>
      </c>
      <c r="S87" s="171">
        <f>'30-06-2022'!S18</f>
        <v>55.951586168256696</v>
      </c>
      <c r="T87" s="171">
        <f>'30-06-2022'!T18</f>
        <v>51.824986189204019</v>
      </c>
      <c r="U87" s="171">
        <f>'30-06-2022'!U18</f>
        <v>59.664270534354962</v>
      </c>
      <c r="V87" s="171">
        <f>'30-06-2022'!V18</f>
        <v>51.549044316265444</v>
      </c>
      <c r="W87" s="171">
        <f>'30-06-2022'!W18</f>
        <v>28.206788615557834</v>
      </c>
      <c r="X87" s="171">
        <f>'30-06-2022'!X18</f>
        <v>0.90099514665051017</v>
      </c>
      <c r="Y87" s="172">
        <f>'30-06-2022'!Y18</f>
        <v>2.0047663764668644</v>
      </c>
    </row>
    <row r="88" spans="1:25" ht="15" thickBot="1" x14ac:dyDescent="0.35">
      <c r="A88" s="12" t="s">
        <v>1</v>
      </c>
      <c r="B88" s="194">
        <f>'28-07-2022'!B8</f>
        <v>100</v>
      </c>
      <c r="C88" s="195"/>
      <c r="D88" s="177">
        <f>'28-07-2022'!D8</f>
        <v>82.328629248373886</v>
      </c>
      <c r="E88" s="177">
        <f>'28-07-2022'!E8</f>
        <v>80.21092558003825</v>
      </c>
      <c r="F88" s="177">
        <f>'28-07-2022'!F8</f>
        <v>93.845184764140981</v>
      </c>
      <c r="G88" s="177">
        <f>'28-07-2022'!G8</f>
        <v>88.293607269380644</v>
      </c>
      <c r="H88" s="177">
        <f>'28-07-2022'!H8</f>
        <v>100.09702947434978</v>
      </c>
      <c r="I88" s="177">
        <f>'28-07-2022'!I8</f>
        <v>59.607675078189537</v>
      </c>
      <c r="J88" s="177">
        <f>'28-07-2022'!J8</f>
        <v>59.818608390110789</v>
      </c>
      <c r="K88" s="195">
        <f>'28-07-2022'!K8</f>
        <v>0</v>
      </c>
      <c r="L88" s="196"/>
      <c r="N88" s="13"/>
      <c r="O88" s="186">
        <f>'30-06-2022'!O19</f>
        <v>100</v>
      </c>
      <c r="P88" s="187"/>
      <c r="Q88" s="174">
        <f>'30-06-2022'!Q19</f>
        <v>75.342839847667207</v>
      </c>
      <c r="R88" s="174">
        <f>'30-06-2022'!R19</f>
        <v>71.166070091559234</v>
      </c>
      <c r="S88" s="174">
        <f>'30-06-2022'!S19</f>
        <v>61.081613461942744</v>
      </c>
      <c r="T88" s="174">
        <f>'30-06-2022'!T19</f>
        <v>59.660089511930245</v>
      </c>
      <c r="U88" s="174">
        <f>'30-06-2022'!U19</f>
        <v>56.875574056820334</v>
      </c>
      <c r="V88" s="174">
        <f>'30-06-2022'!V19</f>
        <v>50.846643763098292</v>
      </c>
      <c r="W88" s="174">
        <f>'30-06-2022'!W19</f>
        <v>28.637428318211136</v>
      </c>
      <c r="X88" s="187">
        <f>'30-06-2022'!X19</f>
        <v>0</v>
      </c>
      <c r="Y88" s="188"/>
    </row>
    <row r="89" spans="1:25" x14ac:dyDescent="0.3">
      <c r="A89" s="5" t="s">
        <v>1</v>
      </c>
      <c r="B89" s="197">
        <f>AVERAGE(B68:C68,B72:C72,B76:C76,B80,B84,B88)</f>
        <v>100</v>
      </c>
      <c r="C89" s="198"/>
      <c r="D89" s="169">
        <f>AVERAGE(D68,D72,D76,D80,D84,D88)</f>
        <v>78.997864001927326</v>
      </c>
      <c r="E89" s="169">
        <f t="shared" ref="E89:K89" si="18">AVERAGE(E68,E72,E76,E80,E84,E88)</f>
        <v>87.071825768544883</v>
      </c>
      <c r="F89" s="169">
        <f t="shared" si="18"/>
        <v>92.527481475936597</v>
      </c>
      <c r="G89" s="169">
        <f t="shared" si="18"/>
        <v>92.627971025877585</v>
      </c>
      <c r="H89" s="169">
        <f>AVERAGE(H68,H72,H76,H80,H84,H88)</f>
        <v>89.651273899184844</v>
      </c>
      <c r="I89" s="169">
        <f t="shared" si="18"/>
        <v>69.374220571038293</v>
      </c>
      <c r="J89" s="169">
        <f t="shared" si="18"/>
        <v>57.318319042400098</v>
      </c>
      <c r="K89" s="198">
        <f t="shared" si="18"/>
        <v>0</v>
      </c>
      <c r="L89" s="199"/>
      <c r="N89" s="206">
        <v>44749</v>
      </c>
      <c r="O89" s="170">
        <f>'07-07-2022'!O16</f>
        <v>106.43219812651466</v>
      </c>
      <c r="P89" s="171">
        <f>'07-07-2022'!P16</f>
        <v>98.963683598653787</v>
      </c>
      <c r="Q89" s="171">
        <f>'07-07-2022'!Q16</f>
        <v>43.302113754153666</v>
      </c>
      <c r="R89" s="171">
        <f>'07-07-2022'!R16</f>
        <v>57.693094419992519</v>
      </c>
      <c r="S89" s="171">
        <f>'07-07-2022'!S16</f>
        <v>50.893928684648401</v>
      </c>
      <c r="T89" s="171">
        <f>'07-07-2022'!T16</f>
        <v>51.598512163067703</v>
      </c>
      <c r="U89" s="171">
        <f>'07-07-2022'!U16</f>
        <v>70.4635551333932</v>
      </c>
      <c r="V89" s="171">
        <f>'07-07-2022'!V16</f>
        <v>59.630684549503414</v>
      </c>
      <c r="W89" s="171">
        <f>'07-07-2022'!W16</f>
        <v>40.378125653078229</v>
      </c>
      <c r="X89" s="171">
        <f>'07-07-2022'!X16</f>
        <v>-13.557231992665217</v>
      </c>
      <c r="Y89" s="172">
        <f>'07-07-2022'!Y16</f>
        <v>-7.4978712978773157</v>
      </c>
    </row>
    <row r="90" spans="1:25" x14ac:dyDescent="0.3">
      <c r="A90" s="1" t="s">
        <v>2</v>
      </c>
      <c r="B90" s="200">
        <f>STDEV(B68,B72,B76,B80,B84,B88)</f>
        <v>6.3552874323130187E-15</v>
      </c>
      <c r="C90" s="201"/>
      <c r="D90" s="171">
        <f t="shared" ref="D90:K90" si="19">STDEV(D68,D72,D76,D80,D84,D88)</f>
        <v>6.7804142434192736</v>
      </c>
      <c r="E90" s="171">
        <f t="shared" si="19"/>
        <v>7.5999376827288936</v>
      </c>
      <c r="F90" s="171">
        <f t="shared" si="19"/>
        <v>19.300878379902667</v>
      </c>
      <c r="G90" s="171">
        <f t="shared" si="19"/>
        <v>13.063574218816358</v>
      </c>
      <c r="H90" s="171">
        <f t="shared" si="19"/>
        <v>18.863485227241075</v>
      </c>
      <c r="I90" s="171">
        <f t="shared" si="19"/>
        <v>22.2895491802308</v>
      </c>
      <c r="J90" s="171">
        <f t="shared" si="19"/>
        <v>18.363282667266034</v>
      </c>
      <c r="K90" s="201">
        <f t="shared" si="19"/>
        <v>0</v>
      </c>
      <c r="L90" s="202"/>
      <c r="N90" s="206"/>
      <c r="O90" s="170">
        <f>'07-07-2022'!O17</f>
        <v>115.64453038469443</v>
      </c>
      <c r="P90" s="171">
        <f>'07-07-2022'!P17</f>
        <v>87.672846090131145</v>
      </c>
      <c r="Q90" s="171">
        <f>'07-07-2022'!Q17</f>
        <v>54.610573855133829</v>
      </c>
      <c r="R90" s="171">
        <f>'07-07-2022'!R17</f>
        <v>57.992539379854634</v>
      </c>
      <c r="S90" s="171">
        <f>'07-07-2022'!S17</f>
        <v>47.881869617335397</v>
      </c>
      <c r="T90" s="171">
        <f>'07-07-2022'!T17</f>
        <v>62.572289993530113</v>
      </c>
      <c r="U90" s="171">
        <f>'07-07-2022'!U17</f>
        <v>69.142472266557789</v>
      </c>
      <c r="V90" s="171">
        <f>'07-07-2022'!V17</f>
        <v>68.948707741625142</v>
      </c>
      <c r="W90" s="171">
        <f>'07-07-2022'!W17</f>
        <v>45.169245010872011</v>
      </c>
      <c r="X90" s="171">
        <f>'07-07-2022'!X17</f>
        <v>36.59102029742369</v>
      </c>
      <c r="Y90" s="172">
        <f>'07-07-2022'!Y17</f>
        <v>-5.665971446120091</v>
      </c>
    </row>
    <row r="91" spans="1:25" ht="15" thickBot="1" x14ac:dyDescent="0.35">
      <c r="A91" s="6" t="s">
        <v>3</v>
      </c>
      <c r="B91" s="203">
        <f>B90/SQRT(6)</f>
        <v>2.5945352296482637E-15</v>
      </c>
      <c r="C91" s="204"/>
      <c r="D91" s="173">
        <f t="shared" ref="D91:K91" si="20">D90/SQRT(6)</f>
        <v>2.7680925235127458</v>
      </c>
      <c r="E91" s="173">
        <f t="shared" si="20"/>
        <v>3.1026615666059638</v>
      </c>
      <c r="F91" s="173">
        <f t="shared" si="20"/>
        <v>7.8795506030461988</v>
      </c>
      <c r="G91" s="173">
        <f t="shared" si="20"/>
        <v>5.3331818421795738</v>
      </c>
      <c r="H91" s="173">
        <f t="shared" si="20"/>
        <v>7.7009855962115044</v>
      </c>
      <c r="I91" s="173">
        <f t="shared" si="20"/>
        <v>9.0996703480394245</v>
      </c>
      <c r="J91" s="173">
        <f t="shared" si="20"/>
        <v>7.4967787562160462</v>
      </c>
      <c r="K91" s="204">
        <f t="shared" si="20"/>
        <v>0</v>
      </c>
      <c r="L91" s="205"/>
      <c r="N91" s="206"/>
      <c r="O91" s="170">
        <f>'07-07-2022'!O18</f>
        <v>108.12318482600475</v>
      </c>
      <c r="P91" s="171">
        <f>'07-07-2022'!P18</f>
        <v>83.163556974001324</v>
      </c>
      <c r="Q91" s="171">
        <f>'07-07-2022'!Q18</f>
        <v>49.85467868423008</v>
      </c>
      <c r="R91" s="171">
        <f>'07-07-2022'!R18</f>
        <v>56.213489588386338</v>
      </c>
      <c r="S91" s="171">
        <f>'07-07-2022'!S18</f>
        <v>60.01819785084998</v>
      </c>
      <c r="T91" s="171">
        <f>'07-07-2022'!T18</f>
        <v>70.058421864342264</v>
      </c>
      <c r="U91" s="171">
        <f>'07-07-2022'!U18</f>
        <v>80.415697681635422</v>
      </c>
      <c r="V91" s="171">
        <f>'07-07-2022'!V18</f>
        <v>71.78463275072238</v>
      </c>
      <c r="W91" s="171">
        <f>'07-07-2022'!W18</f>
        <v>50.805862967917072</v>
      </c>
      <c r="X91" s="171">
        <f>'07-07-2022'!X18</f>
        <v>-3.781228095956731</v>
      </c>
      <c r="Y91" s="172">
        <f>'07-07-2022'!Y18</f>
        <v>-6.088717464804331</v>
      </c>
    </row>
    <row r="92" spans="1:25" ht="15" thickBot="1" x14ac:dyDescent="0.35">
      <c r="N92" s="13"/>
      <c r="O92" s="186">
        <f>'07-07-2022'!O19</f>
        <v>100.00000000000004</v>
      </c>
      <c r="P92" s="187"/>
      <c r="Q92" s="174">
        <f>'07-07-2022'!Q19</f>
        <v>49.255788764505859</v>
      </c>
      <c r="R92" s="174">
        <f>'07-07-2022'!R19</f>
        <v>57.299707796077826</v>
      </c>
      <c r="S92" s="174">
        <f>'07-07-2022'!S19</f>
        <v>52.931332050944597</v>
      </c>
      <c r="T92" s="174">
        <f>'07-07-2022'!T19</f>
        <v>61.40974134031336</v>
      </c>
      <c r="U92" s="174">
        <f>'07-07-2022'!U19</f>
        <v>73.34057502719547</v>
      </c>
      <c r="V92" s="174">
        <f>'07-07-2022'!V19</f>
        <v>66.78800834728365</v>
      </c>
      <c r="W92" s="174">
        <f>'07-07-2022'!W19</f>
        <v>45.451077877289102</v>
      </c>
      <c r="X92" s="187">
        <f>'07-07-2022'!X19</f>
        <v>0</v>
      </c>
      <c r="Y92" s="188"/>
    </row>
    <row r="93" spans="1:25" x14ac:dyDescent="0.3">
      <c r="N93" s="5" t="s">
        <v>1</v>
      </c>
      <c r="O93" s="197">
        <f>AVERAGE(O72,O76:P76,O80:P80,O84:P84,O88,O92)</f>
        <v>100.00000000000001</v>
      </c>
      <c r="P93" s="198"/>
      <c r="Q93" s="169">
        <f t="shared" ref="Q93:X93" si="21">AVERAGE(Q72,Q76,Q80,Q84,Q88,Q92)</f>
        <v>64.899417033917842</v>
      </c>
      <c r="R93" s="169">
        <f t="shared" si="21"/>
        <v>67.133869729036519</v>
      </c>
      <c r="S93" s="169">
        <f t="shared" si="21"/>
        <v>62.144175156349526</v>
      </c>
      <c r="T93" s="169">
        <f t="shared" si="21"/>
        <v>62.177326551440217</v>
      </c>
      <c r="U93" s="169">
        <f t="shared" si="21"/>
        <v>62.271389098374968</v>
      </c>
      <c r="V93" s="169">
        <f t="shared" si="21"/>
        <v>57.217011448795574</v>
      </c>
      <c r="W93" s="169">
        <f t="shared" si="21"/>
        <v>39.633402808084249</v>
      </c>
      <c r="X93" s="198">
        <f t="shared" si="21"/>
        <v>0</v>
      </c>
      <c r="Y93" s="199"/>
    </row>
    <row r="94" spans="1:25" x14ac:dyDescent="0.3">
      <c r="N94" s="1" t="s">
        <v>2</v>
      </c>
      <c r="O94" s="200">
        <f>STDEV(O72,O76,O80,O84,O88,O92)</f>
        <v>2.6586074758753436E-14</v>
      </c>
      <c r="P94" s="201"/>
      <c r="Q94" s="171">
        <f t="shared" ref="Q94:X94" si="22">STDEV(Q72,Q76,Q80,Q84,Q88,Q92)</f>
        <v>11.67459072115417</v>
      </c>
      <c r="R94" s="171">
        <f t="shared" si="22"/>
        <v>11.556712651205416</v>
      </c>
      <c r="S94" s="171">
        <f t="shared" si="22"/>
        <v>10.197597110750591</v>
      </c>
      <c r="T94" s="171">
        <f t="shared" si="22"/>
        <v>6.9967910579129287</v>
      </c>
      <c r="U94" s="171">
        <f t="shared" si="22"/>
        <v>8.5661606409000406</v>
      </c>
      <c r="V94" s="171">
        <f t="shared" si="22"/>
        <v>8.8113076922688798</v>
      </c>
      <c r="W94" s="171">
        <f t="shared" si="22"/>
        <v>10.236351242893964</v>
      </c>
      <c r="X94" s="201">
        <f t="shared" si="22"/>
        <v>0</v>
      </c>
      <c r="Y94" s="202"/>
    </row>
    <row r="95" spans="1:25" ht="15" thickBot="1" x14ac:dyDescent="0.35">
      <c r="N95" s="6" t="s">
        <v>3</v>
      </c>
      <c r="O95" s="203">
        <f>O94/SQRT(5)</f>
        <v>1.18896540830928E-14</v>
      </c>
      <c r="P95" s="204"/>
      <c r="Q95" s="173">
        <f t="shared" ref="Q95:X95" si="23">Q94/SQRT(5)</f>
        <v>5.2210356923978027</v>
      </c>
      <c r="R95" s="173">
        <f t="shared" si="23"/>
        <v>5.1683190169054249</v>
      </c>
      <c r="S95" s="173">
        <f t="shared" si="23"/>
        <v>4.5605040693587542</v>
      </c>
      <c r="T95" s="173">
        <f t="shared" si="23"/>
        <v>3.129060085971195</v>
      </c>
      <c r="U95" s="173">
        <f t="shared" si="23"/>
        <v>3.830903499847131</v>
      </c>
      <c r="V95" s="173">
        <f t="shared" si="23"/>
        <v>3.9405365941160024</v>
      </c>
      <c r="W95" s="173">
        <f t="shared" si="23"/>
        <v>4.5778354441350722</v>
      </c>
      <c r="X95" s="204">
        <f t="shared" si="23"/>
        <v>0</v>
      </c>
      <c r="Y95" s="205"/>
    </row>
    <row r="97" spans="2:25" x14ac:dyDescent="0.3">
      <c r="N97" s="183" t="s">
        <v>6</v>
      </c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</row>
    <row r="98" spans="2:25" x14ac:dyDescent="0.3">
      <c r="N98" s="184" t="s">
        <v>5</v>
      </c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</row>
    <row r="99" spans="2:25" ht="15" thickBot="1" x14ac:dyDescent="0.35">
      <c r="N99" s="185" t="s">
        <v>30</v>
      </c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</row>
    <row r="100" spans="2:25" ht="25.8" x14ac:dyDescent="0.5">
      <c r="B100" s="34"/>
      <c r="N100" s="175"/>
      <c r="O100" s="179" t="s">
        <v>0</v>
      </c>
      <c r="P100" s="180"/>
      <c r="Q100" s="10" t="s">
        <v>7</v>
      </c>
      <c r="R100" s="10" t="s">
        <v>8</v>
      </c>
      <c r="S100" s="10" t="s">
        <v>9</v>
      </c>
      <c r="T100" s="10" t="s">
        <v>10</v>
      </c>
      <c r="U100" s="10" t="s">
        <v>11</v>
      </c>
      <c r="V100" s="10" t="s">
        <v>12</v>
      </c>
      <c r="W100" s="10" t="s">
        <v>15</v>
      </c>
      <c r="X100" s="180" t="s">
        <v>4</v>
      </c>
      <c r="Y100" s="181"/>
    </row>
    <row r="101" spans="2:25" x14ac:dyDescent="0.3">
      <c r="N101" s="206">
        <v>44644</v>
      </c>
      <c r="O101" s="170">
        <f>'23-06-2022'!O5</f>
        <v>101.64400275385816</v>
      </c>
      <c r="P101" s="171">
        <f>'23-06-2022'!P5</f>
        <v>109.25100904005721</v>
      </c>
      <c r="Q101" s="171">
        <f>'23-06-2022'!Q5</f>
        <v>83.169859577897029</v>
      </c>
      <c r="R101" s="171">
        <f>'23-06-2022'!R5</f>
        <v>93.97013307034301</v>
      </c>
      <c r="S101" s="171">
        <f>'23-06-2022'!S5</f>
        <v>85.610790868919807</v>
      </c>
      <c r="T101" s="171">
        <f>'23-06-2022'!T5</f>
        <v>73.840839919267651</v>
      </c>
      <c r="U101" s="171">
        <f>'23-06-2022'!U5</f>
        <v>97.180114257460829</v>
      </c>
      <c r="V101" s="171">
        <f>'23-06-2022'!V5</f>
        <v>85.29313305510469</v>
      </c>
      <c r="W101" s="171">
        <f>'23-06-2022'!W5</f>
        <v>71.165855596669459</v>
      </c>
      <c r="X101" s="171">
        <f>'23-06-2022'!X5</f>
        <v>-1.1758815354357857</v>
      </c>
      <c r="Y101" s="172">
        <f>'23-06-2022'!Y5</f>
        <v>-0.65760114306455908</v>
      </c>
    </row>
    <row r="102" spans="2:25" x14ac:dyDescent="0.3">
      <c r="N102" s="207"/>
      <c r="O102" s="170">
        <f>'23-06-2022'!O6</f>
        <v>94.973250945678558</v>
      </c>
      <c r="P102" s="171">
        <f>'23-06-2022'!P6</f>
        <v>105.42242620618003</v>
      </c>
      <c r="Q102" s="171">
        <f>'23-06-2022'!Q6</f>
        <v>82.099865848857746</v>
      </c>
      <c r="R102" s="171">
        <f>'23-06-2022'!R6</f>
        <v>98.551044345611771</v>
      </c>
      <c r="S102" s="171">
        <f>'23-06-2022'!S6</f>
        <v>111.20708291789552</v>
      </c>
      <c r="T102" s="171">
        <f>'23-06-2022'!T6</f>
        <v>83.90548151225029</v>
      </c>
      <c r="U102" s="171">
        <f>'23-06-2022'!U6</f>
        <v>97.347298909165076</v>
      </c>
      <c r="V102" s="171">
        <f>'23-06-2022'!V6</f>
        <v>84.791569134881868</v>
      </c>
      <c r="W102" s="171">
        <f>'23-06-2022'!W6</f>
        <v>66.401025758605414</v>
      </c>
      <c r="X102" s="171">
        <f>'23-06-2022'!X6</f>
        <v>0.16161436277958346</v>
      </c>
      <c r="Y102" s="172">
        <f>'23-06-2022'!Y6</f>
        <v>-5.5729047660588296E-2</v>
      </c>
    </row>
    <row r="103" spans="2:25" x14ac:dyDescent="0.3">
      <c r="N103" s="207"/>
      <c r="O103" s="170">
        <f>'23-06-2022'!O7</f>
        <v>107.31163170414719</v>
      </c>
      <c r="P103" s="171">
        <f>'23-06-2022'!P7</f>
        <v>81.397679350078832</v>
      </c>
      <c r="Q103" s="171">
        <f>'23-06-2022'!Q7</f>
        <v>82.116589794838717</v>
      </c>
      <c r="R103" s="171">
        <f>'23-06-2022'!R7</f>
        <v>91.679672450153589</v>
      </c>
      <c r="S103" s="171">
        <f>'23-06-2022'!S7</f>
        <v>84.356888542195321</v>
      </c>
      <c r="T103" s="171">
        <f>'23-06-2022'!T7</f>
        <v>75.596296201104877</v>
      </c>
      <c r="U103" s="171">
        <f>'23-06-2022'!U7</f>
        <v>93.334817442712762</v>
      </c>
      <c r="V103" s="171">
        <f>'23-06-2022'!V7</f>
        <v>72.269277287450521</v>
      </c>
      <c r="W103" s="171">
        <f>'23-06-2022'!W7</f>
        <v>63.124163735228841</v>
      </c>
      <c r="X103" s="171">
        <f>'23-06-2022'!X7</f>
        <v>-2.2291120808731406E-2</v>
      </c>
      <c r="Y103" s="172">
        <f>'23-06-2022'!Y7</f>
        <v>1.749888484190083</v>
      </c>
    </row>
    <row r="104" spans="2:25" x14ac:dyDescent="0.3">
      <c r="N104" s="11" t="s">
        <v>1</v>
      </c>
      <c r="O104" s="186">
        <f>'23-06-2022'!O8</f>
        <v>100</v>
      </c>
      <c r="P104" s="187"/>
      <c r="Q104" s="174">
        <f>'23-06-2022'!Q8</f>
        <v>82.462105073864493</v>
      </c>
      <c r="R104" s="174">
        <f>'23-06-2022'!R8</f>
        <v>94.733616622036109</v>
      </c>
      <c r="S104" s="174">
        <f>'23-06-2022'!S8</f>
        <v>93.724920776336873</v>
      </c>
      <c r="T104" s="174">
        <f>'23-06-2022'!T8</f>
        <v>77.780872544207611</v>
      </c>
      <c r="U104" s="174">
        <f>'23-06-2022'!U8</f>
        <v>95.954076869779556</v>
      </c>
      <c r="V104" s="174">
        <f>'23-06-2022'!V8</f>
        <v>80.784659825812355</v>
      </c>
      <c r="W104" s="174">
        <f>'23-06-2022'!W8</f>
        <v>66.897015030167907</v>
      </c>
      <c r="X104" s="187">
        <f>'23-06-2022'!X8</f>
        <v>3.3306690738754696E-16</v>
      </c>
      <c r="Y104" s="188"/>
    </row>
    <row r="105" spans="2:25" x14ac:dyDescent="0.3">
      <c r="N105" s="182">
        <v>44742</v>
      </c>
      <c r="O105" s="170">
        <f>'30-06-2022'!O26</f>
        <v>103.86935814825429</v>
      </c>
      <c r="P105" s="171">
        <f>'30-06-2022'!P26</f>
        <v>101.94203319271212</v>
      </c>
      <c r="Q105" s="171">
        <f>'30-06-2022'!Q26</f>
        <v>64.057674409184486</v>
      </c>
      <c r="R105" s="171">
        <f>'30-06-2022'!R26</f>
        <v>67.838750249703452</v>
      </c>
      <c r="S105" s="171">
        <f>'30-06-2022'!S26</f>
        <v>73.091066346948168</v>
      </c>
      <c r="T105" s="171">
        <f>'30-06-2022'!T26</f>
        <v>65.661321685155357</v>
      </c>
      <c r="U105" s="171">
        <f>'30-06-2022'!U26</f>
        <v>72.649698654559202</v>
      </c>
      <c r="V105" s="171">
        <f>'30-06-2022'!V26</f>
        <v>68.353687628029036</v>
      </c>
      <c r="W105" s="171">
        <f>'30-06-2022'!W26</f>
        <v>73.811969468883603</v>
      </c>
      <c r="X105" s="171">
        <f>'30-06-2022'!X26</f>
        <v>-2.9277625022132896</v>
      </c>
      <c r="Y105" s="172">
        <f>'30-06-2022'!Y26</f>
        <v>0.7356189408592535</v>
      </c>
    </row>
    <row r="106" spans="2:25" x14ac:dyDescent="0.3">
      <c r="N106" s="182"/>
      <c r="O106" s="170">
        <f>'30-06-2022'!O27</f>
        <v>110.46049871372212</v>
      </c>
      <c r="P106" s="171">
        <f>'30-06-2022'!P27</f>
        <v>83.757539573537656</v>
      </c>
      <c r="Q106" s="171">
        <f>'30-06-2022'!Q27</f>
        <v>82.389289861717145</v>
      </c>
      <c r="R106" s="171">
        <f>'30-06-2022'!R27</f>
        <v>69.457116724416153</v>
      </c>
      <c r="S106" s="171">
        <f>'30-06-2022'!S27</f>
        <v>83.051346881086545</v>
      </c>
      <c r="T106" s="171">
        <f>'30-06-2022'!T27</f>
        <v>68.530236897299005</v>
      </c>
      <c r="U106" s="171">
        <f>'30-06-2022'!U27</f>
        <v>70.560537051545765</v>
      </c>
      <c r="V106" s="171">
        <f>'30-06-2022'!V27</f>
        <v>64.631451313132956</v>
      </c>
      <c r="W106" s="171">
        <f>'30-06-2022'!W27</f>
        <v>65.676032114639668</v>
      </c>
      <c r="X106" s="171">
        <f>'30-06-2022'!X27</f>
        <v>-0.77975589279101432</v>
      </c>
      <c r="Y106" s="172">
        <f>'30-06-2022'!Y27</f>
        <v>8.8274543288550805E-2</v>
      </c>
    </row>
    <row r="107" spans="2:25" ht="21" x14ac:dyDescent="0.4">
      <c r="K107" s="36"/>
      <c r="N107" s="182"/>
      <c r="O107" s="170">
        <f>'30-06-2022'!O28</f>
        <v>115.08017865056607</v>
      </c>
      <c r="P107" s="171">
        <f>'30-06-2022'!P28</f>
        <v>84.890391721207791</v>
      </c>
      <c r="Q107" s="171">
        <f>'30-06-2022'!Q28</f>
        <v>64.675586986214654</v>
      </c>
      <c r="R107" s="171">
        <f>'30-06-2022'!R28</f>
        <v>54.009118144253954</v>
      </c>
      <c r="S107" s="171">
        <f>'30-06-2022'!S28</f>
        <v>47.35912709159134</v>
      </c>
      <c r="T107" s="171">
        <f>'30-06-2022'!T28</f>
        <v>49.212884553511273</v>
      </c>
      <c r="U107" s="171">
        <f>'30-06-2022'!U28</f>
        <v>72.17889694931533</v>
      </c>
      <c r="V107" s="171">
        <f>'30-06-2022'!V28</f>
        <v>57.334115862899637</v>
      </c>
      <c r="W107" s="171">
        <f>'30-06-2022'!W28</f>
        <v>68.074145621539444</v>
      </c>
      <c r="X107" s="171">
        <f>'30-06-2022'!X28</f>
        <v>0.88274187037463892</v>
      </c>
      <c r="Y107" s="172">
        <f>'30-06-2022'!Y28</f>
        <v>2.0008830404818623</v>
      </c>
    </row>
    <row r="108" spans="2:25" x14ac:dyDescent="0.3">
      <c r="N108" s="11"/>
      <c r="O108" s="189">
        <f>AVERAGE(O105:P107)</f>
        <v>100.00000000000001</v>
      </c>
      <c r="P108" s="190"/>
      <c r="Q108" s="176">
        <f>AVERAGE(Q105:Q107)</f>
        <v>70.37418375237209</v>
      </c>
      <c r="R108" s="176">
        <f t="shared" ref="R108:U108" si="24">AVERAGE(R105:R107)</f>
        <v>63.768328372791188</v>
      </c>
      <c r="S108" s="176">
        <f t="shared" si="24"/>
        <v>67.833846773208691</v>
      </c>
      <c r="T108" s="176">
        <f t="shared" si="24"/>
        <v>61.134814378655221</v>
      </c>
      <c r="U108" s="176">
        <f t="shared" si="24"/>
        <v>71.796377551806771</v>
      </c>
      <c r="V108" s="174">
        <f>AVERAGE(V105:V107)</f>
        <v>63.439751601353883</v>
      </c>
      <c r="W108" s="174">
        <f>AVERAGE(W105:W107)</f>
        <v>69.187382401687572</v>
      </c>
      <c r="X108" s="190">
        <f>AVERAGE(X105:Y107)</f>
        <v>0</v>
      </c>
      <c r="Y108" s="191"/>
    </row>
    <row r="109" spans="2:25" x14ac:dyDescent="0.3">
      <c r="N109" s="206">
        <v>44749</v>
      </c>
      <c r="O109" s="170">
        <f>'07-07-2022'!O26</f>
        <v>87.623655986710943</v>
      </c>
      <c r="P109" s="171">
        <f>'07-07-2022'!P26</f>
        <v>86.154690704922928</v>
      </c>
      <c r="Q109" s="171">
        <f>'07-07-2022'!Q26</f>
        <v>67.357843444796075</v>
      </c>
      <c r="R109" s="171">
        <f>'07-07-2022'!R26</f>
        <v>94.75866148308684</v>
      </c>
      <c r="S109" s="171">
        <f>'07-07-2022'!S26</f>
        <v>98.356150453582842</v>
      </c>
      <c r="T109" s="171">
        <f>'07-07-2022'!T26</f>
        <v>114.78464232041289</v>
      </c>
      <c r="U109" s="171">
        <f>'07-07-2022'!U26</f>
        <v>52.218448665338933</v>
      </c>
      <c r="V109" s="171">
        <f>'07-07-2022'!V26</f>
        <v>78.030378868715474</v>
      </c>
      <c r="W109" s="171">
        <f>'07-07-2022'!W26</f>
        <v>76.771256835597626</v>
      </c>
      <c r="X109" s="171">
        <f>'07-07-2022'!X26</f>
        <v>6.2905968265969952</v>
      </c>
      <c r="Y109" s="172">
        <f>'07-07-2022'!Y26</f>
        <v>-0.30478621764874242</v>
      </c>
    </row>
    <row r="110" spans="2:25" x14ac:dyDescent="0.3">
      <c r="N110" s="206"/>
      <c r="O110" s="170">
        <f>'07-07-2022'!O27</f>
        <v>133.25172824596456</v>
      </c>
      <c r="P110" s="171">
        <f>'07-07-2022'!P27</f>
        <v>107.58969564996929</v>
      </c>
      <c r="Q110" s="171">
        <f>'07-07-2022'!Q27</f>
        <v>91.490956183272033</v>
      </c>
      <c r="R110" s="171">
        <f>'07-07-2022'!R27</f>
        <v>122.57918835482396</v>
      </c>
      <c r="S110" s="171">
        <f>'07-07-2022'!S27</f>
        <v>126.32657046548003</v>
      </c>
      <c r="T110" s="171">
        <f>'07-07-2022'!T27</f>
        <v>127.10601568775661</v>
      </c>
      <c r="U110" s="171">
        <f>'07-07-2022'!U27</f>
        <v>36.149697654560335</v>
      </c>
      <c r="V110" s="171">
        <f>'07-07-2022'!V27</f>
        <v>47.871489526821399</v>
      </c>
      <c r="W110" s="171">
        <f>'07-07-2022'!W27</f>
        <v>62.471266321369583</v>
      </c>
      <c r="X110" s="171">
        <f>'07-07-2022'!X27</f>
        <v>-2.9129621474813843</v>
      </c>
      <c r="Y110" s="172">
        <f>'07-07-2022'!Y27</f>
        <v>-1.2041562266621431</v>
      </c>
    </row>
    <row r="111" spans="2:25" x14ac:dyDescent="0.3">
      <c r="N111" s="206"/>
      <c r="O111" s="170">
        <f>'07-07-2022'!O28</f>
        <v>90.651538516379333</v>
      </c>
      <c r="P111" s="171">
        <f>'07-07-2022'!P28</f>
        <v>94.728690896052996</v>
      </c>
      <c r="Q111" s="171">
        <f>'07-07-2022'!Q28</f>
        <v>80.338752882953784</v>
      </c>
      <c r="R111" s="171">
        <f>'07-07-2022'!R28</f>
        <v>99.255509294543245</v>
      </c>
      <c r="S111" s="171">
        <f>'07-07-2022'!S28</f>
        <v>99.105629556046779</v>
      </c>
      <c r="T111" s="171">
        <f>'07-07-2022'!T28</f>
        <v>77.430797373632799</v>
      </c>
      <c r="U111" s="171">
        <f>'07-07-2022'!U28</f>
        <v>46.162688073223357</v>
      </c>
      <c r="V111" s="171">
        <f>'07-07-2022'!V28</f>
        <v>78.150292487399284</v>
      </c>
      <c r="W111" s="171">
        <f>'07-07-2022'!W28</f>
        <v>60.612571727611474</v>
      </c>
      <c r="X111" s="171">
        <f>'07-07-2022'!X28</f>
        <v>-5.3112814269802522</v>
      </c>
      <c r="Y111" s="172">
        <f>'07-07-2022'!Y28</f>
        <v>3.4425891921755269</v>
      </c>
    </row>
    <row r="112" spans="2:25" x14ac:dyDescent="0.3">
      <c r="N112" s="13"/>
      <c r="O112" s="186">
        <f>'07-07-2022'!O29</f>
        <v>100</v>
      </c>
      <c r="P112" s="187"/>
      <c r="Q112" s="174">
        <f>'07-07-2022'!Q29</f>
        <v>79.729184170340616</v>
      </c>
      <c r="R112" s="174">
        <f>'07-07-2022'!R29</f>
        <v>105.53111971081802</v>
      </c>
      <c r="S112" s="174">
        <f>'07-07-2022'!S29</f>
        <v>107.92945015836989</v>
      </c>
      <c r="T112" s="174">
        <f>'07-07-2022'!T29</f>
        <v>106.44048512726744</v>
      </c>
      <c r="U112" s="174">
        <f>'07-07-2022'!U29</f>
        <v>44.843611464374213</v>
      </c>
      <c r="V112" s="174">
        <f>'07-07-2022'!V29</f>
        <v>68.017386960978726</v>
      </c>
      <c r="W112" s="174">
        <f>'07-07-2022'!W29</f>
        <v>66.618364961526225</v>
      </c>
      <c r="X112" s="187">
        <f>'07-07-2022'!X29</f>
        <v>0</v>
      </c>
      <c r="Y112" s="188"/>
    </row>
    <row r="113" spans="2:25" ht="21" x14ac:dyDescent="0.4">
      <c r="B113" s="36"/>
      <c r="N113" s="206">
        <v>44757</v>
      </c>
      <c r="O113" s="170" t="s">
        <v>32</v>
      </c>
      <c r="P113" s="171">
        <f>'15-07-2022'!P26</f>
        <v>138.8796189308419</v>
      </c>
      <c r="Q113" s="171">
        <f>'15-07-2022'!Q26</f>
        <v>66.165504399753246</v>
      </c>
      <c r="R113" s="171">
        <f>'15-07-2022'!R26</f>
        <v>124.0235846844943</v>
      </c>
      <c r="S113" s="171">
        <f>'15-07-2022'!S26</f>
        <v>67.209522578734919</v>
      </c>
      <c r="T113" s="171">
        <f>'15-07-2022'!T26</f>
        <v>89.88153208575973</v>
      </c>
      <c r="U113" s="171">
        <f>'15-07-2022'!U26</f>
        <v>63.99283791941351</v>
      </c>
      <c r="V113" s="171">
        <f>'15-07-2022'!V26</f>
        <v>98.586354884207324</v>
      </c>
      <c r="W113" s="171">
        <f>'15-07-2022'!W26</f>
        <v>83.702107794003126</v>
      </c>
      <c r="X113" s="171">
        <f>'15-07-2022'!X26</f>
        <v>0.50554686706987295</v>
      </c>
      <c r="Y113" s="172">
        <f>'15-07-2022'!Y26</f>
        <v>-0.42559996465111505</v>
      </c>
    </row>
    <row r="114" spans="2:25" x14ac:dyDescent="0.3">
      <c r="N114" s="206"/>
      <c r="O114" s="170">
        <f>'15-07-2022'!O27</f>
        <v>120.21434621225046</v>
      </c>
      <c r="P114" s="171">
        <f>'15-07-2022'!P27</f>
        <v>86.213387264975751</v>
      </c>
      <c r="Q114" s="171">
        <f>'15-07-2022'!Q27</f>
        <v>67.759744512082349</v>
      </c>
      <c r="R114" s="171">
        <f>'15-07-2022'!R27</f>
        <v>85.620833452053333</v>
      </c>
      <c r="S114" s="171">
        <f>'15-07-2022'!S27</f>
        <v>65.671716563312401</v>
      </c>
      <c r="T114" s="171">
        <f>'15-07-2022'!T27</f>
        <v>81.783369522162815</v>
      </c>
      <c r="U114" s="171">
        <f>'15-07-2022'!U27</f>
        <v>69.622036073225985</v>
      </c>
      <c r="V114" s="171">
        <f>'15-07-2022'!V27</f>
        <v>85.395101269023712</v>
      </c>
      <c r="W114" s="171">
        <f>'15-07-2022'!W27</f>
        <v>78.482042126674941</v>
      </c>
      <c r="X114" s="171">
        <f>'15-07-2022'!X27</f>
        <v>-1.032257046054303</v>
      </c>
      <c r="Y114" s="172">
        <f>'15-07-2022'!Y27</f>
        <v>-0.96171547607024976</v>
      </c>
    </row>
    <row r="115" spans="2:25" x14ac:dyDescent="0.3">
      <c r="N115" s="206"/>
      <c r="O115" s="170">
        <f>'15-07-2022'!O28</f>
        <v>75.265353262756832</v>
      </c>
      <c r="P115" s="171">
        <f>'15-07-2022'!P28</f>
        <v>79.427294329175041</v>
      </c>
      <c r="Q115" s="171">
        <f>'15-07-2022'!Q28</f>
        <v>60.211812291026277</v>
      </c>
      <c r="R115" s="171">
        <f>'15-07-2022'!R28</f>
        <v>97.358919583384207</v>
      </c>
      <c r="S115" s="171">
        <f>'15-07-2022'!S28</f>
        <v>70.045283390831941</v>
      </c>
      <c r="T115" s="171">
        <f>'15-07-2022'!T28</f>
        <v>71.498434056297896</v>
      </c>
      <c r="U115" s="171">
        <f>'15-07-2022'!U28</f>
        <v>63.879969725600347</v>
      </c>
      <c r="V115" s="171">
        <f>'15-07-2022'!V28</f>
        <v>77.621436864938005</v>
      </c>
      <c r="W115" s="171">
        <f>'15-07-2022'!W28</f>
        <v>69.495065662081217</v>
      </c>
      <c r="X115" s="171">
        <f>'15-07-2022'!X28</f>
        <v>-0.45381596195523133</v>
      </c>
      <c r="Y115" s="172">
        <f>'15-07-2022'!Y28</f>
        <v>2.3678415816610241</v>
      </c>
    </row>
    <row r="116" spans="2:25" x14ac:dyDescent="0.3">
      <c r="N116" s="13"/>
      <c r="O116" s="186">
        <f>'15-07-2022'!O29</f>
        <v>100</v>
      </c>
      <c r="P116" s="187"/>
      <c r="Q116" s="174">
        <f>'15-07-2022'!Q29</f>
        <v>64.712353734287277</v>
      </c>
      <c r="R116" s="174">
        <f>'15-07-2022'!R29</f>
        <v>102.33444590664395</v>
      </c>
      <c r="S116" s="174">
        <f>'15-07-2022'!S29</f>
        <v>67.642174177626416</v>
      </c>
      <c r="T116" s="174">
        <f>'15-07-2022'!T29</f>
        <v>81.054445221406823</v>
      </c>
      <c r="U116" s="174">
        <f>'15-07-2022'!U29</f>
        <v>65.831614572746616</v>
      </c>
      <c r="V116" s="174">
        <f>'15-07-2022'!V29</f>
        <v>87.200964339389671</v>
      </c>
      <c r="W116" s="174">
        <f>'15-07-2022'!W29</f>
        <v>77.226405194253104</v>
      </c>
      <c r="X116" s="187">
        <f>'15-07-2022'!X29</f>
        <v>0</v>
      </c>
      <c r="Y116" s="188"/>
    </row>
    <row r="117" spans="2:25" x14ac:dyDescent="0.3">
      <c r="N117" s="206">
        <v>44763</v>
      </c>
      <c r="O117" s="170">
        <f>'21-07-2022'!O26</f>
        <v>129.05554400702673</v>
      </c>
      <c r="P117" s="171">
        <f>'21-07-2022'!P26</f>
        <v>122.15472442260122</v>
      </c>
      <c r="Q117" s="171">
        <f>'21-07-2022'!Q26</f>
        <v>71.258983477921177</v>
      </c>
      <c r="R117" s="171">
        <f>'21-07-2022'!R26</f>
        <v>62.027068346822723</v>
      </c>
      <c r="S117" s="171">
        <f>'21-07-2022'!S26</f>
        <v>94.829015418710142</v>
      </c>
      <c r="T117" s="171">
        <f>'21-07-2022'!T26</f>
        <v>70.740962857957541</v>
      </c>
      <c r="U117" s="171">
        <f>'21-07-2022'!U26</f>
        <v>90.703337805079258</v>
      </c>
      <c r="V117" s="171">
        <f>'21-07-2022'!V26</f>
        <v>73.423574365917631</v>
      </c>
      <c r="W117" s="171">
        <f>'21-07-2022'!W26</f>
        <v>72.720547957016464</v>
      </c>
      <c r="X117" s="171">
        <f>'21-07-2022'!X26</f>
        <v>-0.26517861695227168</v>
      </c>
      <c r="Y117" s="172">
        <f>'21-07-2022'!Y26</f>
        <v>-0.5426900571951585</v>
      </c>
    </row>
    <row r="118" spans="2:25" x14ac:dyDescent="0.3">
      <c r="N118" s="206"/>
      <c r="O118" s="170">
        <f>'21-07-2022'!O27</f>
        <v>143.0421558827764</v>
      </c>
      <c r="P118" s="171">
        <f>'21-07-2022'!P27</f>
        <v>81.156920000562081</v>
      </c>
      <c r="Q118" s="171">
        <f>'21-07-2022'!Q27</f>
        <v>45.820356678620222</v>
      </c>
      <c r="R118" s="171">
        <f>'21-07-2022'!R27</f>
        <v>33.868830535876107</v>
      </c>
      <c r="S118" s="171">
        <f>'21-07-2022'!S27</f>
        <v>89.05676753704644</v>
      </c>
      <c r="T118" s="171">
        <f>'21-07-2022'!T27</f>
        <v>87.299187730610612</v>
      </c>
      <c r="U118" s="171">
        <f>'21-07-2022'!U27</f>
        <v>85.116087441843362</v>
      </c>
      <c r="V118" s="171">
        <f>'21-07-2022'!V27</f>
        <v>74.219106426124156</v>
      </c>
      <c r="W118" s="171">
        <f>'21-07-2022'!W27</f>
        <v>55.348278866549485</v>
      </c>
      <c r="X118" s="171">
        <f>'21-07-2022'!X27</f>
        <v>-1.68974083552542</v>
      </c>
      <c r="Y118" s="172">
        <f>'21-07-2022'!Y27</f>
        <v>0.84486990085585134</v>
      </c>
    </row>
    <row r="119" spans="2:25" x14ac:dyDescent="0.3">
      <c r="N119" s="206"/>
      <c r="O119" s="170">
        <f>'21-07-2022'!O28</f>
        <v>48.835983017606416</v>
      </c>
      <c r="P119" s="171">
        <f>'21-07-2022'!P28</f>
        <v>75.754672669427151</v>
      </c>
      <c r="Q119" s="171">
        <f>'21-07-2022'!Q28</f>
        <v>50.778576883489507</v>
      </c>
      <c r="R119" s="171">
        <f>'21-07-2022'!R28</f>
        <v>38.716038445505824</v>
      </c>
      <c r="S119" s="171">
        <f>'21-07-2022'!S28</f>
        <v>73.664091816148115</v>
      </c>
      <c r="T119" s="171">
        <f>'21-07-2022'!T28</f>
        <v>96.179584143585316</v>
      </c>
      <c r="U119" s="171">
        <f>'21-07-2022'!U28</f>
        <v>66.20826037858312</v>
      </c>
      <c r="V119" s="171">
        <f>'21-07-2022'!V28</f>
        <v>64.876195540805597</v>
      </c>
      <c r="W119" s="171">
        <f>'21-07-2022'!W28</f>
        <v>49.816531894096784</v>
      </c>
      <c r="X119" s="171">
        <f>'21-07-2022'!X28</f>
        <v>-1.4122293952825333</v>
      </c>
      <c r="Y119" s="172">
        <f>'21-07-2022'!Y28</f>
        <v>3.0649690040995297</v>
      </c>
    </row>
    <row r="120" spans="2:25" x14ac:dyDescent="0.3">
      <c r="N120" s="13"/>
      <c r="O120" s="186">
        <f>'21-07-2022'!O29</f>
        <v>100</v>
      </c>
      <c r="P120" s="187"/>
      <c r="Q120" s="174">
        <f>'21-07-2022'!Q29</f>
        <v>55.952639013343635</v>
      </c>
      <c r="R120" s="174">
        <f>'21-07-2022'!R29</f>
        <v>44.870645776068216</v>
      </c>
      <c r="S120" s="174">
        <f>'21-07-2022'!S29</f>
        <v>85.849958257301566</v>
      </c>
      <c r="T120" s="174">
        <f>'21-07-2022'!T29</f>
        <v>84.73991157738449</v>
      </c>
      <c r="U120" s="174">
        <f>'21-07-2022'!U29</f>
        <v>80.675895208501913</v>
      </c>
      <c r="V120" s="174">
        <f>'21-07-2022'!V29</f>
        <v>70.839625444282476</v>
      </c>
      <c r="W120" s="174">
        <f>'21-07-2022'!W29</f>
        <v>59.295119572554249</v>
      </c>
      <c r="X120" s="187">
        <f>'21-07-2022'!X29</f>
        <v>0</v>
      </c>
      <c r="Y120" s="188"/>
    </row>
    <row r="121" spans="2:25" x14ac:dyDescent="0.3">
      <c r="N121" s="206">
        <v>44770</v>
      </c>
      <c r="O121" s="170">
        <f>'28-07-2022'!O26</f>
        <v>135.72663766680409</v>
      </c>
      <c r="P121" s="171">
        <f>'28-07-2022'!P26</f>
        <v>125.98186263054497</v>
      </c>
      <c r="Q121" s="171">
        <f>'28-07-2022'!Q26</f>
        <v>67.614435962418611</v>
      </c>
      <c r="R121" s="171">
        <f>'28-07-2022'!R26</f>
        <v>52.275896266128164</v>
      </c>
      <c r="S121" s="171">
        <f>'28-07-2022'!S26</f>
        <v>84.37039199612822</v>
      </c>
      <c r="T121" s="171">
        <f>'28-07-2022'!T26</f>
        <v>86.066231555054841</v>
      </c>
      <c r="U121" s="171">
        <f>'28-07-2022'!U26</f>
        <v>56.755952953528549</v>
      </c>
      <c r="V121" s="171">
        <f>'28-07-2022'!V26</f>
        <v>45.11285354298311</v>
      </c>
      <c r="W121" s="171">
        <f>'28-07-2022'!W26</f>
        <v>63.159671961599493</v>
      </c>
      <c r="X121" s="171">
        <f>'28-07-2022'!X26</f>
        <v>0.6918372628339563</v>
      </c>
      <c r="Y121" s="172">
        <f>'28-07-2022'!Y26</f>
        <v>-0.34591910287326044</v>
      </c>
    </row>
    <row r="122" spans="2:25" x14ac:dyDescent="0.3">
      <c r="N122" s="206"/>
      <c r="O122" s="170">
        <f>'28-07-2022'!O27</f>
        <v>107.50475172142598</v>
      </c>
      <c r="P122" s="171">
        <f>'28-07-2022'!P27</f>
        <v>79.460027731624223</v>
      </c>
      <c r="Q122" s="171">
        <f>'28-07-2022'!Q27</f>
        <v>90.293187880731026</v>
      </c>
      <c r="R122" s="171">
        <f>'28-07-2022'!R27</f>
        <v>81.560859551171689</v>
      </c>
      <c r="S122" s="171">
        <f>'28-07-2022'!S27</f>
        <v>83.054206751438144</v>
      </c>
      <c r="T122" s="171">
        <f>'28-07-2022'!T27</f>
        <v>86.091531784936606</v>
      </c>
      <c r="U122" s="171">
        <f>'28-07-2022'!U27</f>
        <v>55.287921069744861</v>
      </c>
      <c r="V122" s="171">
        <f>'28-07-2022'!V27</f>
        <v>55.996629238454432</v>
      </c>
      <c r="W122" s="171">
        <f>'28-07-2022'!W27</f>
        <v>91.204380864800257</v>
      </c>
      <c r="X122" s="171">
        <f>'28-07-2022'!X27</f>
        <v>0.1603033075640877</v>
      </c>
      <c r="Y122" s="172">
        <f>'28-07-2022'!Y27</f>
        <v>-0.3965403067131763</v>
      </c>
    </row>
    <row r="123" spans="2:25" x14ac:dyDescent="0.3">
      <c r="N123" s="206"/>
      <c r="O123" s="170">
        <f>'28-07-2022'!O28</f>
        <v>50.909080388472553</v>
      </c>
      <c r="P123" s="171">
        <f>'28-07-2022'!P28</f>
        <v>100.41763986112824</v>
      </c>
      <c r="Q123" s="171">
        <f>'28-07-2022'!Q28</f>
        <v>64.906142153491672</v>
      </c>
      <c r="R123" s="171">
        <f>'28-07-2022'!R28</f>
        <v>61.084163001835307</v>
      </c>
      <c r="S123" s="171">
        <f>'28-07-2022'!S28</f>
        <v>77.131410866835338</v>
      </c>
      <c r="T123" s="171">
        <f>'28-07-2022'!T28</f>
        <v>48.150178576481572</v>
      </c>
      <c r="U123" s="171">
        <f>'28-07-2022'!U28</f>
        <v>48.251424755811648</v>
      </c>
      <c r="V123" s="171">
        <f>'28-07-2022'!V28</f>
        <v>29.166844314012678</v>
      </c>
      <c r="W123" s="171">
        <f>'28-07-2022'!W28</f>
        <v>74.878717321593257</v>
      </c>
      <c r="X123" s="171">
        <f>'28-07-2022'!X28</f>
        <v>-1.5355400230127876</v>
      </c>
      <c r="Y123" s="172">
        <f>'28-07-2022'!Y28</f>
        <v>1.4258588622011765</v>
      </c>
    </row>
    <row r="124" spans="2:25" ht="15" thickBot="1" x14ac:dyDescent="0.35">
      <c r="N124" s="13"/>
      <c r="O124" s="186">
        <f>'28-07-2022'!O29</f>
        <v>100</v>
      </c>
      <c r="P124" s="187"/>
      <c r="Q124" s="174">
        <f>'28-07-2022'!Q29</f>
        <v>74.271255332213755</v>
      </c>
      <c r="R124" s="174">
        <f>'28-07-2022'!R29</f>
        <v>64.973639606378399</v>
      </c>
      <c r="S124" s="174">
        <f>'28-07-2022'!S29</f>
        <v>81.518669871467239</v>
      </c>
      <c r="T124" s="174">
        <f>'28-07-2022'!T29</f>
        <v>73.435980638824347</v>
      </c>
      <c r="U124" s="174">
        <f>'28-07-2022'!U29</f>
        <v>53.431766259695024</v>
      </c>
      <c r="V124" s="174">
        <f>'28-07-2022'!V29</f>
        <v>43.425442365150076</v>
      </c>
      <c r="W124" s="174">
        <f>'28-07-2022'!W29</f>
        <v>76.414256715997666</v>
      </c>
      <c r="X124" s="187">
        <f>'28-07-2022'!X29</f>
        <v>-6.2912638062092207E-16</v>
      </c>
      <c r="Y124" s="188"/>
    </row>
    <row r="125" spans="2:25" x14ac:dyDescent="0.3">
      <c r="N125" s="5" t="s">
        <v>1</v>
      </c>
      <c r="O125" s="197">
        <f>AVERAGE(O104,O108:P108,O112:P112,O116:P116,O120,O124)</f>
        <v>100</v>
      </c>
      <c r="P125" s="198"/>
      <c r="Q125" s="169">
        <f t="shared" ref="Q125:X125" si="25">AVERAGE(Q104,Q108,Q112,Q116,Q120,Q124)</f>
        <v>71.250286846070296</v>
      </c>
      <c r="R125" s="169">
        <f t="shared" si="25"/>
        <v>79.36863266578932</v>
      </c>
      <c r="S125" s="169">
        <f t="shared" si="25"/>
        <v>84.083170002385117</v>
      </c>
      <c r="T125" s="169">
        <f t="shared" si="25"/>
        <v>80.76441824795765</v>
      </c>
      <c r="U125" s="169">
        <f t="shared" si="25"/>
        <v>68.755556987817343</v>
      </c>
      <c r="V125" s="169">
        <f t="shared" si="25"/>
        <v>68.951305089494539</v>
      </c>
      <c r="W125" s="169">
        <f t="shared" si="25"/>
        <v>69.273090646031122</v>
      </c>
      <c r="X125" s="198">
        <f t="shared" si="25"/>
        <v>-4.934324553889585E-17</v>
      </c>
      <c r="Y125" s="199"/>
    </row>
    <row r="126" spans="2:25" x14ac:dyDescent="0.3">
      <c r="N126" s="1" t="s">
        <v>2</v>
      </c>
      <c r="O126" s="200">
        <f>STDEV(O104,O108,O112,O116,O120,O124)</f>
        <v>6.3552874323130187E-15</v>
      </c>
      <c r="P126" s="201"/>
      <c r="Q126" s="171">
        <f t="shared" ref="Q126:X126" si="26">STDEV(Q104,Q108,Q112,Q116,Q120,Q124)</f>
        <v>9.8412699751806265</v>
      </c>
      <c r="R126" s="171">
        <f t="shared" si="26"/>
        <v>24.854309311782632</v>
      </c>
      <c r="S126" s="171">
        <f t="shared" si="26"/>
        <v>15.528383599331145</v>
      </c>
      <c r="T126" s="171">
        <f t="shared" si="26"/>
        <v>14.987180949541493</v>
      </c>
      <c r="U126" s="171">
        <f t="shared" si="26"/>
        <v>18.472951453459931</v>
      </c>
      <c r="V126" s="171">
        <f t="shared" si="26"/>
        <v>15.228021496968095</v>
      </c>
      <c r="W126" s="171">
        <f t="shared" si="26"/>
        <v>6.7307060785679873</v>
      </c>
      <c r="X126" s="201">
        <f t="shared" si="26"/>
        <v>3.1372759913913075E-16</v>
      </c>
      <c r="Y126" s="202"/>
    </row>
    <row r="127" spans="2:25" ht="15" thickBot="1" x14ac:dyDescent="0.35">
      <c r="N127" s="6" t="s">
        <v>3</v>
      </c>
      <c r="O127" s="203">
        <f>O126/SQRT(6)</f>
        <v>2.5945352296482637E-15</v>
      </c>
      <c r="P127" s="204"/>
      <c r="Q127" s="173">
        <f>Q126/SQRT(6)</f>
        <v>4.0176816433608344</v>
      </c>
      <c r="R127" s="173">
        <f>R126/SQRT(6)</f>
        <v>10.146729287195333</v>
      </c>
      <c r="S127" s="173">
        <f t="shared" ref="S127:X127" si="27">S126/SQRT(6)</f>
        <v>6.3394360580940283</v>
      </c>
      <c r="T127" s="173">
        <f t="shared" si="27"/>
        <v>6.1184910015228899</v>
      </c>
      <c r="U127" s="173">
        <f t="shared" si="27"/>
        <v>7.5415508506969511</v>
      </c>
      <c r="V127" s="173">
        <f t="shared" si="27"/>
        <v>6.2168137432841819</v>
      </c>
      <c r="W127" s="173">
        <f>W126/SQRT(6)</f>
        <v>2.7477992501901123</v>
      </c>
      <c r="X127" s="204">
        <f t="shared" si="27"/>
        <v>1.2807875601988225E-16</v>
      </c>
      <c r="Y127" s="205"/>
    </row>
  </sheetData>
  <mergeCells count="198">
    <mergeCell ref="O125:P125"/>
    <mergeCell ref="X125:Y125"/>
    <mergeCell ref="O126:P126"/>
    <mergeCell ref="X126:Y126"/>
    <mergeCell ref="O127:P127"/>
    <mergeCell ref="X127:Y127"/>
    <mergeCell ref="N117:N119"/>
    <mergeCell ref="O120:P120"/>
    <mergeCell ref="X120:Y120"/>
    <mergeCell ref="N121:N123"/>
    <mergeCell ref="O124:P124"/>
    <mergeCell ref="X124:Y124"/>
    <mergeCell ref="N109:N111"/>
    <mergeCell ref="O112:P112"/>
    <mergeCell ref="X112:Y112"/>
    <mergeCell ref="N113:N115"/>
    <mergeCell ref="O116:P116"/>
    <mergeCell ref="X116:Y116"/>
    <mergeCell ref="N101:N103"/>
    <mergeCell ref="O104:P104"/>
    <mergeCell ref="X104:Y104"/>
    <mergeCell ref="N105:N107"/>
    <mergeCell ref="O108:P108"/>
    <mergeCell ref="X108:Y108"/>
    <mergeCell ref="O95:P95"/>
    <mergeCell ref="X95:Y95"/>
    <mergeCell ref="N97:Y97"/>
    <mergeCell ref="N98:Y98"/>
    <mergeCell ref="N99:Y99"/>
    <mergeCell ref="O100:P100"/>
    <mergeCell ref="X100:Y100"/>
    <mergeCell ref="O92:P92"/>
    <mergeCell ref="X92:Y92"/>
    <mergeCell ref="O93:P93"/>
    <mergeCell ref="X93:Y93"/>
    <mergeCell ref="O94:P94"/>
    <mergeCell ref="X94:Y94"/>
    <mergeCell ref="B89:C89"/>
    <mergeCell ref="K89:L89"/>
    <mergeCell ref="N89:N91"/>
    <mergeCell ref="B90:C90"/>
    <mergeCell ref="K90:L90"/>
    <mergeCell ref="B91:C91"/>
    <mergeCell ref="K91:L91"/>
    <mergeCell ref="A85:A87"/>
    <mergeCell ref="N85:N87"/>
    <mergeCell ref="B88:C88"/>
    <mergeCell ref="K88:L88"/>
    <mergeCell ref="O88:P88"/>
    <mergeCell ref="X88:Y88"/>
    <mergeCell ref="A81:A83"/>
    <mergeCell ref="N81:N83"/>
    <mergeCell ref="B84:C84"/>
    <mergeCell ref="K84:L84"/>
    <mergeCell ref="O84:P84"/>
    <mergeCell ref="X84:Y84"/>
    <mergeCell ref="B76:C76"/>
    <mergeCell ref="K76:L76"/>
    <mergeCell ref="O76:Y76"/>
    <mergeCell ref="A77:A79"/>
    <mergeCell ref="N77:N79"/>
    <mergeCell ref="B80:C80"/>
    <mergeCell ref="K80:L80"/>
    <mergeCell ref="O80:P80"/>
    <mergeCell ref="X80:Y80"/>
    <mergeCell ref="B72:C72"/>
    <mergeCell ref="K72:L72"/>
    <mergeCell ref="O72:P72"/>
    <mergeCell ref="X72:Y72"/>
    <mergeCell ref="A73:A75"/>
    <mergeCell ref="N73:N75"/>
    <mergeCell ref="B68:C68"/>
    <mergeCell ref="K68:L68"/>
    <mergeCell ref="O68:P68"/>
    <mergeCell ref="X68:Y68"/>
    <mergeCell ref="A69:A71"/>
    <mergeCell ref="N69:N71"/>
    <mergeCell ref="A63:L63"/>
    <mergeCell ref="O63:P63"/>
    <mergeCell ref="X63:Y63"/>
    <mergeCell ref="B64:C64"/>
    <mergeCell ref="K64:L64"/>
    <mergeCell ref="A65:A67"/>
    <mergeCell ref="N65:Y65"/>
    <mergeCell ref="N66:Y66"/>
    <mergeCell ref="N67:Y67"/>
    <mergeCell ref="O60:P60"/>
    <mergeCell ref="X60:Y60"/>
    <mergeCell ref="A61:L61"/>
    <mergeCell ref="O61:P61"/>
    <mergeCell ref="X61:Y61"/>
    <mergeCell ref="A62:L62"/>
    <mergeCell ref="O62:P62"/>
    <mergeCell ref="X62:Y62"/>
    <mergeCell ref="B57:C57"/>
    <mergeCell ref="K57:L57"/>
    <mergeCell ref="N57:N59"/>
    <mergeCell ref="B58:C58"/>
    <mergeCell ref="K58:L58"/>
    <mergeCell ref="B59:C59"/>
    <mergeCell ref="K59:L59"/>
    <mergeCell ref="B52:L52"/>
    <mergeCell ref="O52:P52"/>
    <mergeCell ref="X52:Y52"/>
    <mergeCell ref="A53:A55"/>
    <mergeCell ref="N53:N55"/>
    <mergeCell ref="B56:C56"/>
    <mergeCell ref="K56:L56"/>
    <mergeCell ref="O56:P56"/>
    <mergeCell ref="X56:Y56"/>
    <mergeCell ref="B48:C48"/>
    <mergeCell ref="K48:L48"/>
    <mergeCell ref="O48:P48"/>
    <mergeCell ref="X48:Y48"/>
    <mergeCell ref="A49:A51"/>
    <mergeCell ref="N49:N51"/>
    <mergeCell ref="B44:C44"/>
    <mergeCell ref="K44:L44"/>
    <mergeCell ref="O44:P44"/>
    <mergeCell ref="X44:Y44"/>
    <mergeCell ref="A45:A47"/>
    <mergeCell ref="N45:N47"/>
    <mergeCell ref="B40:C40"/>
    <mergeCell ref="K40:L40"/>
    <mergeCell ref="O40:P40"/>
    <mergeCell ref="X40:Y40"/>
    <mergeCell ref="A41:A43"/>
    <mergeCell ref="N41:N43"/>
    <mergeCell ref="B36:C36"/>
    <mergeCell ref="K36:L36"/>
    <mergeCell ref="O36:P36"/>
    <mergeCell ref="X36:Y36"/>
    <mergeCell ref="A37:A39"/>
    <mergeCell ref="N37:N39"/>
    <mergeCell ref="A33:L33"/>
    <mergeCell ref="N33:Y33"/>
    <mergeCell ref="A34:L34"/>
    <mergeCell ref="N34:Y34"/>
    <mergeCell ref="A35:L35"/>
    <mergeCell ref="N35:Y35"/>
    <mergeCell ref="B30:C30"/>
    <mergeCell ref="K30:L30"/>
    <mergeCell ref="O30:P30"/>
    <mergeCell ref="X30:Y30"/>
    <mergeCell ref="B31:C31"/>
    <mergeCell ref="K31:L31"/>
    <mergeCell ref="O31:P31"/>
    <mergeCell ref="X31:Y31"/>
    <mergeCell ref="B28:C28"/>
    <mergeCell ref="K28:L28"/>
    <mergeCell ref="O28:P28"/>
    <mergeCell ref="X28:Y28"/>
    <mergeCell ref="B29:C29"/>
    <mergeCell ref="K29:L29"/>
    <mergeCell ref="O29:P29"/>
    <mergeCell ref="X29:Y29"/>
    <mergeCell ref="B24:C24"/>
    <mergeCell ref="K24:L24"/>
    <mergeCell ref="O24:P24"/>
    <mergeCell ref="X24:Y24"/>
    <mergeCell ref="A25:A27"/>
    <mergeCell ref="N25:N27"/>
    <mergeCell ref="B20:C20"/>
    <mergeCell ref="K20:L20"/>
    <mergeCell ref="O20:P20"/>
    <mergeCell ref="X20:Y20"/>
    <mergeCell ref="A21:A23"/>
    <mergeCell ref="N21:N23"/>
    <mergeCell ref="B16:C16"/>
    <mergeCell ref="K16:L16"/>
    <mergeCell ref="O16:P16"/>
    <mergeCell ref="X16:Y16"/>
    <mergeCell ref="A17:A19"/>
    <mergeCell ref="N17:N19"/>
    <mergeCell ref="B12:C12"/>
    <mergeCell ref="K12:L12"/>
    <mergeCell ref="O12:P12"/>
    <mergeCell ref="X12:Y12"/>
    <mergeCell ref="A13:A15"/>
    <mergeCell ref="N13:N15"/>
    <mergeCell ref="B8:C8"/>
    <mergeCell ref="K8:L8"/>
    <mergeCell ref="O8:P8"/>
    <mergeCell ref="X8:Y8"/>
    <mergeCell ref="A9:A11"/>
    <mergeCell ref="N9:N11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CDB5-E602-4F4C-96ED-020BA97F1D33}">
  <dimension ref="A1:Y135"/>
  <sheetViews>
    <sheetView topLeftCell="A97"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125"/>
      <c r="B4" s="179" t="s">
        <v>0</v>
      </c>
      <c r="C4" s="180"/>
      <c r="D4" s="10">
        <v>31.25</v>
      </c>
      <c r="E4" s="10">
        <v>62.5</v>
      </c>
      <c r="F4" s="10">
        <v>125</v>
      </c>
      <c r="G4" s="10">
        <v>250</v>
      </c>
      <c r="H4" s="10">
        <v>500</v>
      </c>
      <c r="I4" s="10">
        <v>1000</v>
      </c>
      <c r="J4" s="10">
        <v>2000</v>
      </c>
      <c r="K4" s="180" t="s">
        <v>4</v>
      </c>
      <c r="L4" s="181"/>
      <c r="N4" s="125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182">
        <f>'24-03-2022'!A5</f>
        <v>44644</v>
      </c>
      <c r="B5" s="126">
        <f>'24-03-2022'!B5</f>
        <v>96.967030921610146</v>
      </c>
      <c r="C5" s="127">
        <f>'24-03-2022'!C5</f>
        <v>113.8027641443026</v>
      </c>
      <c r="D5" s="127">
        <f>'24-03-2022'!D5</f>
        <v>80.241736224804455</v>
      </c>
      <c r="E5" s="127">
        <f>'24-03-2022'!E5</f>
        <v>62.252534969801843</v>
      </c>
      <c r="F5" s="127">
        <f>'24-03-2022'!F5</f>
        <v>65.344815523144334</v>
      </c>
      <c r="G5" s="127">
        <f>'24-03-2022'!G5</f>
        <v>56.509738937741716</v>
      </c>
      <c r="H5" s="127">
        <f>'24-03-2022'!H5</f>
        <v>58.313566974883628</v>
      </c>
      <c r="I5" s="127">
        <f>'24-03-2022'!I5</f>
        <v>50.398808391015812</v>
      </c>
      <c r="J5" s="127">
        <f>'24-03-2022'!J5</f>
        <v>44.165168167914281</v>
      </c>
      <c r="K5" s="127">
        <f>'24-03-2022'!K5</f>
        <v>-0.86919209342126891</v>
      </c>
      <c r="L5" s="128">
        <f>'24-03-2022'!L5</f>
        <v>-2.4521435359178883</v>
      </c>
      <c r="N5" s="182">
        <f>'24-03-2022'!N5</f>
        <v>44644</v>
      </c>
      <c r="O5" s="7">
        <f>'24-03-2022'!O5</f>
        <v>96.967030921610146</v>
      </c>
      <c r="P5" s="131">
        <f>'24-03-2022'!P5</f>
        <v>113.8027641443026</v>
      </c>
      <c r="Q5" s="131">
        <f>'24-03-2022'!Q5</f>
        <v>75.848742975850314</v>
      </c>
      <c r="R5" s="131">
        <f>'24-03-2022'!R5</f>
        <v>86.880317099986485</v>
      </c>
      <c r="S5" s="131">
        <f>'24-03-2022'!S5</f>
        <v>80.13130135594362</v>
      </c>
      <c r="T5" s="131">
        <f>'24-03-2022'!T5</f>
        <v>82.830905093642613</v>
      </c>
      <c r="U5" s="131">
        <f>'24-03-2022'!U5</f>
        <v>76.793608763901716</v>
      </c>
      <c r="V5" s="131">
        <f>'24-03-2022'!V5</f>
        <v>66.768243380670512</v>
      </c>
      <c r="W5" s="131">
        <f>'24-03-2022'!W5</f>
        <v>37.08483501769814</v>
      </c>
      <c r="X5" s="131">
        <f>'24-03-2022'!X5</f>
        <v>-0.86919209342126891</v>
      </c>
      <c r="Y5" s="9">
        <f>'24-03-2022'!Y5</f>
        <v>-2.4521435359178883</v>
      </c>
    </row>
    <row r="6" spans="1:25" x14ac:dyDescent="0.3">
      <c r="A6" s="182"/>
      <c r="B6" s="126">
        <f>'24-03-2022'!B6</f>
        <v>116.40420416362961</v>
      </c>
      <c r="C6" s="127">
        <f>'24-03-2022'!C6</f>
        <v>105.00450466739248</v>
      </c>
      <c r="D6" s="127">
        <f>'24-03-2022'!D6</f>
        <v>75.640140731591558</v>
      </c>
      <c r="E6" s="127">
        <f>'24-03-2022'!E6</f>
        <v>63.540985657489458</v>
      </c>
      <c r="F6" s="127">
        <f>'24-03-2022'!F6</f>
        <v>60.215560558910497</v>
      </c>
      <c r="G6" s="127">
        <f>'24-03-2022'!G6</f>
        <v>58.841219131852718</v>
      </c>
      <c r="H6" s="127">
        <f>'24-03-2022'!H6</f>
        <v>52.239446222598382</v>
      </c>
      <c r="I6" s="127">
        <f>'24-03-2022'!I6</f>
        <v>55.209017099565244</v>
      </c>
      <c r="J6" s="127">
        <f>'24-03-2022'!J6</f>
        <v>41.858228446268036</v>
      </c>
      <c r="K6" s="127">
        <f>'24-03-2022'!K6</f>
        <v>-0.23110278195013326</v>
      </c>
      <c r="L6" s="128">
        <f>'24-03-2022'!L6</f>
        <v>-0.12066425606336441</v>
      </c>
      <c r="N6" s="182"/>
      <c r="O6" s="7">
        <f>'24-03-2022'!O6</f>
        <v>116.40420416362961</v>
      </c>
      <c r="P6" s="131">
        <f>'24-03-2022'!P6</f>
        <v>105.00450466739248</v>
      </c>
      <c r="Q6" s="131">
        <f>'24-03-2022'!Q6</f>
        <v>98.770868101316864</v>
      </c>
      <c r="R6" s="131">
        <f>'24-03-2022'!R6</f>
        <v>90.119845973656396</v>
      </c>
      <c r="S6" s="131">
        <f>'24-03-2022'!S6</f>
        <v>89.678093698622291</v>
      </c>
      <c r="T6" s="131">
        <f>'24-03-2022'!T6</f>
        <v>97.605117947440078</v>
      </c>
      <c r="U6" s="131">
        <f>'24-03-2022'!U6</f>
        <v>77.431697618244613</v>
      </c>
      <c r="V6" s="131">
        <f>'24-03-2022'!V6</f>
        <v>70.05686051332178</v>
      </c>
      <c r="W6" s="131">
        <f>'24-03-2022'!W6</f>
        <v>32.937253807443398</v>
      </c>
      <c r="X6" s="131">
        <f>'24-03-2022'!X6</f>
        <v>-0.23110278195013326</v>
      </c>
      <c r="Y6" s="9">
        <f>'24-03-2022'!Y6</f>
        <v>-0.12066425606336441</v>
      </c>
    </row>
    <row r="7" spans="1:25" x14ac:dyDescent="0.3">
      <c r="A7" s="182"/>
      <c r="B7" s="126">
        <f>'24-03-2022'!B7</f>
        <v>112.17072855697879</v>
      </c>
      <c r="C7" s="127">
        <f>'24-03-2022'!C7</f>
        <v>55.650767546086392</v>
      </c>
      <c r="D7" s="127">
        <f>'24-03-2022'!D7</f>
        <v>78.671056389924942</v>
      </c>
      <c r="E7" s="127">
        <f>'24-03-2022'!E7</f>
        <v>70.339091489026657</v>
      </c>
      <c r="F7" s="127">
        <f>'24-03-2022'!F7</f>
        <v>65.271188620211177</v>
      </c>
      <c r="G7" s="127">
        <f>'24-03-2022'!G7</f>
        <v>58.374917241789042</v>
      </c>
      <c r="H7" s="127">
        <f>'24-03-2022'!H7</f>
        <v>57.55276844416511</v>
      </c>
      <c r="I7" s="127">
        <f>'24-03-2022'!I7</f>
        <v>52.656661682193665</v>
      </c>
      <c r="J7" s="127">
        <f>'24-03-2022'!J7</f>
        <v>36.5326423882643</v>
      </c>
      <c r="K7" s="127">
        <f>'24-03-2022'!K7</f>
        <v>2.7261951160149076</v>
      </c>
      <c r="L7" s="128">
        <f>'24-03-2022'!L7</f>
        <v>0.94690755133774707</v>
      </c>
      <c r="N7" s="182"/>
      <c r="O7" s="7">
        <f>'24-03-2022'!O7</f>
        <v>112.17072855697879</v>
      </c>
      <c r="P7" s="131">
        <f>'24-03-2022'!P7</f>
        <v>55.650767546086392</v>
      </c>
      <c r="Q7" s="131">
        <f>'24-03-2022'!Q7</f>
        <v>84.352507640618555</v>
      </c>
      <c r="R7" s="131">
        <f>'24-03-2022'!R7</f>
        <v>91.48193087832901</v>
      </c>
      <c r="S7" s="131">
        <f>'24-03-2022'!S7</f>
        <v>93.543436619120314</v>
      </c>
      <c r="T7" s="131">
        <f>'24-03-2022'!T7</f>
        <v>89.21179546558453</v>
      </c>
      <c r="U7" s="131">
        <f>'24-03-2022'!U7</f>
        <v>82.180548745836788</v>
      </c>
      <c r="V7" s="131">
        <f>'24-03-2022'!V7</f>
        <v>73.897659304329125</v>
      </c>
      <c r="W7" s="131">
        <f>'24-03-2022'!W7</f>
        <v>31.931035923973621</v>
      </c>
      <c r="X7" s="131">
        <f>'24-03-2022'!X7</f>
        <v>2.7261951160149076</v>
      </c>
      <c r="Y7" s="9">
        <f>'24-03-2022'!Y7</f>
        <v>0.94690755133774707</v>
      </c>
    </row>
    <row r="8" spans="1:25" x14ac:dyDescent="0.3">
      <c r="A8" s="11" t="s">
        <v>1</v>
      </c>
      <c r="B8" s="186">
        <f>AVERAGE(B5:C7)</f>
        <v>100</v>
      </c>
      <c r="C8" s="187"/>
      <c r="D8" s="122">
        <f>AVERAGE(D5:D7)</f>
        <v>78.184311115440323</v>
      </c>
      <c r="E8" s="122">
        <f t="shared" ref="E8:F8" si="0">AVERAGE(E5:E7)</f>
        <v>65.377537372105976</v>
      </c>
      <c r="F8" s="122">
        <f t="shared" si="0"/>
        <v>63.610521567422005</v>
      </c>
      <c r="G8" s="122">
        <f>AVERAGE(G5:G7)</f>
        <v>57.908625103794492</v>
      </c>
      <c r="H8" s="122">
        <f>AVERAGE(H5:H7)</f>
        <v>56.035260547215707</v>
      </c>
      <c r="I8" s="122">
        <f>AVERAGE(I5:I7)</f>
        <v>52.754829057591571</v>
      </c>
      <c r="J8" s="122">
        <f>AVERAGE(J5:J7)</f>
        <v>40.852013000815539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123">
        <f>AVERAGE(Q5:Q7)</f>
        <v>86.324039572595254</v>
      </c>
      <c r="R8" s="123">
        <f t="shared" ref="R8:U8" si="1">AVERAGE(R5:R7)</f>
        <v>89.494031317323959</v>
      </c>
      <c r="S8" s="123">
        <f t="shared" si="1"/>
        <v>87.784277224562075</v>
      </c>
      <c r="T8" s="123">
        <f t="shared" si="1"/>
        <v>89.882606168889083</v>
      </c>
      <c r="U8" s="123">
        <f t="shared" si="1"/>
        <v>78.801951709327696</v>
      </c>
      <c r="V8" s="122">
        <f>AVERAGE(V5:V7)</f>
        <v>70.240921066107134</v>
      </c>
      <c r="W8" s="122">
        <f>AVERAGE(W5:W7)</f>
        <v>33.984374916371721</v>
      </c>
      <c r="X8" s="190">
        <f>AVERAGE(X5:Y7)</f>
        <v>0</v>
      </c>
      <c r="Y8" s="191"/>
    </row>
    <row r="9" spans="1:25" x14ac:dyDescent="0.3">
      <c r="A9" s="182">
        <f>'31-03-2022'!A5</f>
        <v>44651</v>
      </c>
      <c r="B9" s="126">
        <f>'31-03-2022'!B5</f>
        <v>103.445129465782</v>
      </c>
      <c r="C9" s="127">
        <f>'31-03-2022'!C5</f>
        <v>100.4904289409953</v>
      </c>
      <c r="D9" s="127">
        <f>'31-03-2022'!D5</f>
        <v>73.375213493315755</v>
      </c>
      <c r="E9" s="127">
        <f>'31-03-2022'!E5</f>
        <v>63.489714543629077</v>
      </c>
      <c r="F9" s="127">
        <f>'31-03-2022'!F5</f>
        <v>64.292230181564761</v>
      </c>
      <c r="G9" s="127">
        <f>'31-03-2022'!G5</f>
        <v>61.106493862448495</v>
      </c>
      <c r="H9" s="127">
        <f>'31-03-2022'!H5</f>
        <v>52.132942360018362</v>
      </c>
      <c r="I9" s="127">
        <f>'31-03-2022'!I5</f>
        <v>46.272166597574206</v>
      </c>
      <c r="J9" s="127">
        <f>'31-03-2022'!J5</f>
        <v>31.486473679203751</v>
      </c>
      <c r="K9" s="127">
        <f>'31-03-2022'!K5</f>
        <v>0.40733613084857578</v>
      </c>
      <c r="L9" s="128">
        <f>'31-03-2022'!L5</f>
        <v>-1.3679198874734477</v>
      </c>
      <c r="N9" s="182">
        <f>'31-03-2022'!N5</f>
        <v>44651</v>
      </c>
      <c r="O9" s="7">
        <f>'31-03-2022'!O5</f>
        <v>103.445129465782</v>
      </c>
      <c r="P9" s="131">
        <f>'31-03-2022'!P5</f>
        <v>100.4904289409953</v>
      </c>
      <c r="Q9" s="131">
        <f>'31-03-2022'!Q5</f>
        <v>102.36295999388717</v>
      </c>
      <c r="R9" s="131">
        <f>'31-03-2022'!R5</f>
        <v>64.924509299862848</v>
      </c>
      <c r="S9" s="131">
        <f>'31-03-2022'!S5</f>
        <v>72.584862783568227</v>
      </c>
      <c r="T9" s="131">
        <f>'31-03-2022'!T5</f>
        <v>68.377750831624354</v>
      </c>
      <c r="U9" s="131">
        <f>'31-03-2022'!U5</f>
        <v>61.167289513390635</v>
      </c>
      <c r="V9" s="131">
        <f>'31-03-2022'!V5</f>
        <v>52.059983592762975</v>
      </c>
      <c r="W9" s="131">
        <f>'31-03-2022'!W5</f>
        <v>33.115816692702289</v>
      </c>
      <c r="X9" s="131">
        <f>'31-03-2022'!X5</f>
        <v>0.40733613084857578</v>
      </c>
      <c r="Y9" s="9">
        <f>'31-03-2022'!Y5</f>
        <v>-1.3679198874734477</v>
      </c>
    </row>
    <row r="10" spans="1:25" x14ac:dyDescent="0.3">
      <c r="A10" s="182"/>
      <c r="B10" s="126">
        <f>'31-03-2022'!B6</f>
        <v>105.70675522132846</v>
      </c>
      <c r="C10" s="127">
        <f>'31-03-2022'!C6</f>
        <v>100.80656487639452</v>
      </c>
      <c r="D10" s="127">
        <f>'31-03-2022'!D6</f>
        <v>52.801705391631437</v>
      </c>
      <c r="E10" s="127">
        <f>'31-03-2022'!E6</f>
        <v>53.081366473090249</v>
      </c>
      <c r="F10" s="127">
        <f>'31-03-2022'!F6</f>
        <v>50.929176150614495</v>
      </c>
      <c r="G10" s="127">
        <f>'31-03-2022'!G6</f>
        <v>47.232748391334589</v>
      </c>
      <c r="H10" s="127">
        <f>'31-03-2022'!H6</f>
        <v>43.864626931266805</v>
      </c>
      <c r="I10" s="127">
        <f>'31-03-2022'!I6</f>
        <v>42.721656372805079</v>
      </c>
      <c r="J10" s="127">
        <f>'31-03-2022'!J6</f>
        <v>27.6927754150413</v>
      </c>
      <c r="K10" s="127">
        <f>'31-03-2022'!K6</f>
        <v>-0.27358412848426567</v>
      </c>
      <c r="L10" s="128">
        <f>'31-03-2022'!L6</f>
        <v>-6.0798217764938666E-3</v>
      </c>
      <c r="N10" s="182"/>
      <c r="O10" s="7">
        <f>'31-03-2022'!O6</f>
        <v>105.70675522132846</v>
      </c>
      <c r="P10" s="131">
        <f>'31-03-2022'!P6</f>
        <v>100.80656487639452</v>
      </c>
      <c r="Q10" s="131">
        <f>'31-03-2022'!Q6</f>
        <v>89.243084942955647</v>
      </c>
      <c r="R10" s="131">
        <f>'31-03-2022'!R6</f>
        <v>92.209954019680339</v>
      </c>
      <c r="S10" s="131">
        <f>'31-03-2022'!S6</f>
        <v>54.722870791027113</v>
      </c>
      <c r="T10" s="131">
        <f>'31-03-2022'!T6</f>
        <v>72.803733649709642</v>
      </c>
      <c r="U10" s="131">
        <f>'31-03-2022'!U6</f>
        <v>80.646470462491635</v>
      </c>
      <c r="V10" s="131">
        <f>'31-03-2022'!V6</f>
        <v>55.026849045737833</v>
      </c>
      <c r="W10" s="131">
        <f>'31-03-2022'!W6</f>
        <v>26.014792619414198</v>
      </c>
      <c r="X10" s="131">
        <f>'31-03-2022'!X6</f>
        <v>-0.27358412848426567</v>
      </c>
      <c r="Y10" s="9">
        <f>'31-03-2022'!Y6</f>
        <v>-6.0798217764938666E-3</v>
      </c>
    </row>
    <row r="11" spans="1:25" x14ac:dyDescent="0.3">
      <c r="A11" s="182"/>
      <c r="B11" s="126">
        <f>'31-03-2022'!B7</f>
        <v>92.246432497370577</v>
      </c>
      <c r="C11" s="127">
        <f>'31-03-2022'!C7</f>
        <v>97.304688998129208</v>
      </c>
      <c r="D11" s="127">
        <f>'31-03-2022'!D7</f>
        <v>53.737971824014828</v>
      </c>
      <c r="E11" s="127">
        <f>'31-03-2022'!E7</f>
        <v>58.759751658958137</v>
      </c>
      <c r="F11" s="127">
        <f>'31-03-2022'!F7</f>
        <v>53.835244140772289</v>
      </c>
      <c r="G11" s="127">
        <f>'31-03-2022'!G7</f>
        <v>55.184924260937102</v>
      </c>
      <c r="H11" s="127">
        <f>'31-03-2022'!H7</f>
        <v>48.096057868337503</v>
      </c>
      <c r="I11" s="127">
        <f>'31-03-2022'!I7</f>
        <v>46.284326090137618</v>
      </c>
      <c r="J11" s="127">
        <f>'31-03-2022'!J7</f>
        <v>34.878914124398356</v>
      </c>
      <c r="K11" s="127">
        <f>'31-03-2022'!K7</f>
        <v>0.48029218029158927</v>
      </c>
      <c r="L11" s="128">
        <f>'31-03-2022'!L7</f>
        <v>0.75995552659404386</v>
      </c>
      <c r="N11" s="182"/>
      <c r="O11" s="7">
        <f>'31-03-2022'!O7</f>
        <v>92.246432497370577</v>
      </c>
      <c r="P11" s="131">
        <f>'31-03-2022'!P7</f>
        <v>97.304688998129208</v>
      </c>
      <c r="Q11" s="131">
        <f>'31-03-2022'!Q7</f>
        <v>95.79694091026478</v>
      </c>
      <c r="R11" s="131">
        <f>'31-03-2022'!R7</f>
        <v>100.81871893333319</v>
      </c>
      <c r="S11" s="131">
        <f>'31-03-2022'!S7</f>
        <v>57.069611182642547</v>
      </c>
      <c r="T11" s="131">
        <f>'31-03-2022'!T7</f>
        <v>77.94711022216201</v>
      </c>
      <c r="U11" s="131">
        <f>'31-03-2022'!U7</f>
        <v>71.18654469314977</v>
      </c>
      <c r="V11" s="131">
        <f>'31-03-2022'!V7</f>
        <v>49.433583931563653</v>
      </c>
      <c r="W11" s="131">
        <f>'31-03-2022'!W7</f>
        <v>27.109128831372111</v>
      </c>
      <c r="X11" s="131">
        <f>'31-03-2022'!X7</f>
        <v>0.48029218029158927</v>
      </c>
      <c r="Y11" s="9">
        <f>'31-03-2022'!Y7</f>
        <v>0.75995552659404386</v>
      </c>
    </row>
    <row r="12" spans="1:25" x14ac:dyDescent="0.3">
      <c r="A12" s="11" t="s">
        <v>1</v>
      </c>
      <c r="B12" s="186">
        <f>AVERAGE(B9:C11)</f>
        <v>100.00000000000001</v>
      </c>
      <c r="C12" s="187"/>
      <c r="D12" s="122">
        <f>AVERAGE(D9:D11)</f>
        <v>59.971630236320671</v>
      </c>
      <c r="E12" s="122">
        <f t="shared" ref="E12:G12" si="2">AVERAGE(E9:E11)</f>
        <v>58.44361089189249</v>
      </c>
      <c r="F12" s="122">
        <f t="shared" si="2"/>
        <v>56.352216824317189</v>
      </c>
      <c r="G12" s="122">
        <f t="shared" si="2"/>
        <v>54.508055504906729</v>
      </c>
      <c r="H12" s="122">
        <f>AVERAGE(H9:H11)</f>
        <v>48.031209053207562</v>
      </c>
      <c r="I12" s="122">
        <f>AVERAGE(I9:I11)</f>
        <v>45.092716353505637</v>
      </c>
      <c r="J12" s="122">
        <f>AVERAGE(J9:J11)</f>
        <v>31.352721072881138</v>
      </c>
      <c r="K12" s="187">
        <v>0</v>
      </c>
      <c r="L12" s="188"/>
      <c r="N12" s="11" t="s">
        <v>1</v>
      </c>
      <c r="O12" s="189">
        <f>AVERAGE(O9:P11)</f>
        <v>100.00000000000001</v>
      </c>
      <c r="P12" s="190"/>
      <c r="Q12" s="123">
        <f>AVERAGE(Q9:Q11)</f>
        <v>95.800995282369186</v>
      </c>
      <c r="R12" s="123">
        <f t="shared" ref="R12:U12" si="3">AVERAGE(R9:R11)</f>
        <v>85.984394084292134</v>
      </c>
      <c r="S12" s="123">
        <f t="shared" si="3"/>
        <v>61.459114919079298</v>
      </c>
      <c r="T12" s="123">
        <f>AVERAGE(T9:T11)</f>
        <v>73.042864901165331</v>
      </c>
      <c r="U12" s="123">
        <f t="shared" si="3"/>
        <v>71.000101556344021</v>
      </c>
      <c r="V12" s="122">
        <f>AVERAGE(V9:V11)</f>
        <v>52.173472190021492</v>
      </c>
      <c r="W12" s="122">
        <f>AVERAGE(W9:W11)</f>
        <v>28.746579381162871</v>
      </c>
      <c r="X12" s="190">
        <f>AVERAGE(X9:Y11)</f>
        <v>2.7755575615628914E-16</v>
      </c>
      <c r="Y12" s="191"/>
    </row>
    <row r="13" spans="1:25" x14ac:dyDescent="0.3">
      <c r="A13" s="182">
        <f>'07-04-2022'!A5</f>
        <v>44658</v>
      </c>
      <c r="B13" s="126">
        <f>'07-04-2022'!B5</f>
        <v>86.400660792995708</v>
      </c>
      <c r="C13" s="127">
        <f>'07-04-2022'!C5</f>
        <v>101.21043706201206</v>
      </c>
      <c r="D13" s="127">
        <f>'07-04-2022'!D5</f>
        <v>88.058565952366607</v>
      </c>
      <c r="E13" s="127">
        <f>'07-04-2022'!E5</f>
        <v>84.284981629363742</v>
      </c>
      <c r="F13" s="127">
        <f>'07-04-2022'!F5</f>
        <v>75.290236819162772</v>
      </c>
      <c r="G13" s="127">
        <f>'07-04-2022'!G5</f>
        <v>69.784517152602277</v>
      </c>
      <c r="H13" s="127">
        <f>'07-04-2022'!H5</f>
        <v>63.647801282351182</v>
      </c>
      <c r="I13" s="127">
        <f>'07-04-2022'!I5</f>
        <v>71.962063099403736</v>
      </c>
      <c r="J13" s="127">
        <f>'07-04-2022'!J5</f>
        <v>70.539232173570127</v>
      </c>
      <c r="K13" s="127">
        <f>'07-04-2022'!K5</f>
        <v>-0.62686900139382551</v>
      </c>
      <c r="L13" s="128">
        <f>'07-04-2022'!L5</f>
        <v>0.54851000173170117</v>
      </c>
      <c r="N13" s="182">
        <f>'07-04-2022'!N5</f>
        <v>44658</v>
      </c>
      <c r="O13" s="7">
        <f>'07-04-2022'!O5</f>
        <v>86.400660792995708</v>
      </c>
      <c r="P13" s="131">
        <f>'07-04-2022'!P5</f>
        <v>101.21043706201206</v>
      </c>
      <c r="Q13" s="131">
        <f>'07-04-2022'!Q5</f>
        <v>73.558099631972425</v>
      </c>
      <c r="R13" s="131">
        <f>'07-04-2022'!R5</f>
        <v>73.632335347057307</v>
      </c>
      <c r="S13" s="131">
        <f>'07-04-2022'!S5</f>
        <v>80.610374572541943</v>
      </c>
      <c r="T13" s="131">
        <f>'07-04-2022'!T5</f>
        <v>70.984635402283089</v>
      </c>
      <c r="U13" s="131">
        <f>'07-04-2022'!U5</f>
        <v>68.349313607587845</v>
      </c>
      <c r="V13" s="131">
        <f>'07-04-2022'!V5</f>
        <v>43.703476547667847</v>
      </c>
      <c r="W13" s="131">
        <f>'07-04-2022'!W5</f>
        <v>25.553152096078929</v>
      </c>
      <c r="X13" s="131">
        <f>'07-04-2022'!X5</f>
        <v>-0.62686900139382551</v>
      </c>
      <c r="Y13" s="9">
        <f>'07-04-2022'!Y5</f>
        <v>0.54851000173170117</v>
      </c>
    </row>
    <row r="14" spans="1:25" x14ac:dyDescent="0.3">
      <c r="A14" s="182"/>
      <c r="B14" s="126">
        <f>'07-04-2022'!B6</f>
        <v>103.37560301510185</v>
      </c>
      <c r="C14" s="127">
        <f>'07-04-2022'!C6</f>
        <v>105.03351186173819</v>
      </c>
      <c r="D14" s="127">
        <f>'07-04-2022'!D6</f>
        <v>57.065676652488968</v>
      </c>
      <c r="E14" s="127">
        <f>'07-04-2022'!E6</f>
        <v>81.699146624126314</v>
      </c>
      <c r="F14" s="127">
        <f>'07-04-2022'!F6</f>
        <v>58.278174895881477</v>
      </c>
      <c r="G14" s="127">
        <f>'07-04-2022'!G6</f>
        <v>61.878546237618394</v>
      </c>
      <c r="H14" s="127">
        <f>'07-04-2022'!H6</f>
        <v>58.735950743775248</v>
      </c>
      <c r="I14" s="127">
        <f>'07-04-2022'!I6</f>
        <v>58.29054567142957</v>
      </c>
      <c r="J14" s="127">
        <f>'07-04-2022'!J6</f>
        <v>65.565527757253733</v>
      </c>
      <c r="K14" s="127">
        <f>'07-04-2022'!K6</f>
        <v>-0.24332379859495229</v>
      </c>
      <c r="L14" s="128">
        <f>'07-04-2022'!L6</f>
        <v>-4.5365578967378868E-2</v>
      </c>
      <c r="N14" s="182"/>
      <c r="O14" s="7">
        <f>'07-04-2022'!O6</f>
        <v>103.37560301510185</v>
      </c>
      <c r="P14" s="131">
        <f>'07-04-2022'!P6</f>
        <v>105.03351186173819</v>
      </c>
      <c r="Q14" s="131">
        <f>'07-04-2022'!Q6</f>
        <v>71.81359535649942</v>
      </c>
      <c r="R14" s="131">
        <f>'07-04-2022'!R6</f>
        <v>100.51758882421372</v>
      </c>
      <c r="S14" s="131">
        <f>'07-04-2022'!S6</f>
        <v>83.666361732119398</v>
      </c>
      <c r="T14" s="131">
        <f>'07-04-2022'!T6</f>
        <v>83.530261077497727</v>
      </c>
      <c r="U14" s="131">
        <f>'07-04-2022'!U6</f>
        <v>77.665739141959094</v>
      </c>
      <c r="V14" s="131">
        <f>'07-04-2022'!V6</f>
        <v>56.50892353841413</v>
      </c>
      <c r="W14" s="131">
        <f>'07-04-2022'!W6</f>
        <v>28.312192708051423</v>
      </c>
      <c r="X14" s="131">
        <f>'07-04-2022'!X6</f>
        <v>-0.24332379859495229</v>
      </c>
      <c r="Y14" s="9">
        <f>'07-04-2022'!Y6</f>
        <v>-4.5365578967378868E-2</v>
      </c>
    </row>
    <row r="15" spans="1:25" x14ac:dyDescent="0.3">
      <c r="A15" s="182"/>
      <c r="B15" s="126">
        <f>'07-04-2022'!B7</f>
        <v>99.292708743476794</v>
      </c>
      <c r="C15" s="127">
        <f>'07-04-2022'!C7</f>
        <v>104.68707852467541</v>
      </c>
      <c r="D15" s="127">
        <f>'07-04-2022'!D7</f>
        <v>89.976290583636441</v>
      </c>
      <c r="E15" s="127">
        <f>'07-04-2022'!E7</f>
        <v>78.952469413171031</v>
      </c>
      <c r="F15" s="127">
        <f>'07-04-2022'!F7</f>
        <v>76.156307256390662</v>
      </c>
      <c r="G15" s="127">
        <f>'07-04-2022'!G7</f>
        <v>70.168064659942047</v>
      </c>
      <c r="H15" s="127">
        <f>'07-04-2022'!H7</f>
        <v>62.027012136889994</v>
      </c>
      <c r="I15" s="127">
        <f>'07-04-2022'!I7</f>
        <v>67.099703037551066</v>
      </c>
      <c r="J15" s="127">
        <f>'07-04-2022'!J7</f>
        <v>62.422930419777863</v>
      </c>
      <c r="K15" s="127">
        <f>'07-04-2022'!K7</f>
        <v>0.21445527565608108</v>
      </c>
      <c r="L15" s="128">
        <f>'07-04-2022'!L7</f>
        <v>0.15259310156837444</v>
      </c>
      <c r="N15" s="182"/>
      <c r="O15" s="7">
        <f>'07-04-2022'!O7</f>
        <v>99.292708743476794</v>
      </c>
      <c r="P15" s="131">
        <f>'07-04-2022'!P7</f>
        <v>104.68707852467541</v>
      </c>
      <c r="Q15" s="131">
        <f>'07-04-2022'!Q7</f>
        <v>81.79812389030738</v>
      </c>
      <c r="R15" s="131">
        <f>'07-04-2022'!R7</f>
        <v>96.929588258024893</v>
      </c>
      <c r="S15" s="131">
        <f>'07-04-2022'!S7</f>
        <v>85.447982021502114</v>
      </c>
      <c r="T15" s="131" t="s">
        <v>21</v>
      </c>
      <c r="U15" s="131">
        <f>'07-04-2022'!U7</f>
        <v>81.043414400237694</v>
      </c>
      <c r="V15" s="131">
        <f>'07-04-2022'!V7</f>
        <v>59.948448987167758</v>
      </c>
      <c r="W15" s="131">
        <f>'07-04-2022'!W7</f>
        <v>34.028248744318461</v>
      </c>
      <c r="X15" s="131">
        <f>'07-04-2022'!X7</f>
        <v>0.21445527565608108</v>
      </c>
      <c r="Y15" s="9">
        <f>'07-04-2022'!Y7</f>
        <v>0.15259310156837444</v>
      </c>
    </row>
    <row r="16" spans="1:25" x14ac:dyDescent="0.3">
      <c r="A16" s="13" t="s">
        <v>1</v>
      </c>
      <c r="B16" s="186">
        <f>'07-04-2022'!B8</f>
        <v>100</v>
      </c>
      <c r="C16" s="187"/>
      <c r="D16" s="122">
        <f>'07-04-2022'!D8</f>
        <v>78.366844396164012</v>
      </c>
      <c r="E16" s="122">
        <f>'07-04-2022'!E8</f>
        <v>81.645532555553686</v>
      </c>
      <c r="F16" s="122">
        <f>'07-04-2022'!F8</f>
        <v>69.908239657144975</v>
      </c>
      <c r="G16" s="122">
        <f>'07-04-2022'!G8</f>
        <v>67.277042683387563</v>
      </c>
      <c r="H16" s="122">
        <f>'07-04-2022'!H8</f>
        <v>61.470254721005482</v>
      </c>
      <c r="I16" s="122">
        <f>'07-04-2022'!I8</f>
        <v>65.784103936128133</v>
      </c>
      <c r="J16" s="122">
        <f>'07-04-2022'!J8</f>
        <v>66.175896783533901</v>
      </c>
      <c r="K16" s="187">
        <f>'07-04-2022'!K8</f>
        <v>0</v>
      </c>
      <c r="L16" s="188"/>
      <c r="N16" s="37" t="s">
        <v>1</v>
      </c>
      <c r="O16" s="186">
        <f>'07-04-2022'!O8</f>
        <v>100</v>
      </c>
      <c r="P16" s="187"/>
      <c r="Q16" s="122">
        <f>'07-04-2022'!Q8</f>
        <v>75.723272959593075</v>
      </c>
      <c r="R16" s="122">
        <f>'07-04-2022'!R8</f>
        <v>90.359837476431991</v>
      </c>
      <c r="S16" s="122">
        <f>'07-04-2022'!S8</f>
        <v>83.241572775387809</v>
      </c>
      <c r="T16" s="122">
        <f>'07-04-2022'!T8</f>
        <v>51.504965493260272</v>
      </c>
      <c r="U16" s="122">
        <f>'07-04-2022'!U8</f>
        <v>75.686155716594882</v>
      </c>
      <c r="V16" s="122">
        <f>'07-04-2022'!V8</f>
        <v>53.386949691083238</v>
      </c>
      <c r="W16" s="122">
        <f>'07-04-2022'!W8</f>
        <v>29.297864516149605</v>
      </c>
      <c r="X16" s="187">
        <f>'07-04-2022'!X8</f>
        <v>0</v>
      </c>
      <c r="Y16" s="188"/>
    </row>
    <row r="17" spans="1:25" x14ac:dyDescent="0.3">
      <c r="A17" s="182">
        <f>'14-04-2022'!A5</f>
        <v>44665</v>
      </c>
      <c r="B17" s="126">
        <f>'14-04-2022'!B5</f>
        <v>100.79740927441875</v>
      </c>
      <c r="C17" s="127">
        <f>'14-04-2022'!C5</f>
        <v>135.60872054439284</v>
      </c>
      <c r="D17" s="127">
        <f>'14-04-2022'!D5</f>
        <v>78.421664995695949</v>
      </c>
      <c r="E17" s="127">
        <f>'14-04-2022'!E5</f>
        <v>78.957857858352739</v>
      </c>
      <c r="F17" s="127">
        <f>'14-04-2022'!F5</f>
        <v>64.336288467681172</v>
      </c>
      <c r="G17" s="127">
        <f>'14-04-2022'!G5</f>
        <v>56.375882009718254</v>
      </c>
      <c r="H17" s="127">
        <f>'14-04-2022'!H5</f>
        <v>65.326187711105774</v>
      </c>
      <c r="I17" s="127">
        <f>'14-04-2022'!I5</f>
        <v>47.322469742488423</v>
      </c>
      <c r="J17" s="127">
        <f>'14-04-2022'!J5</f>
        <v>44.868354010031602</v>
      </c>
      <c r="K17" s="127">
        <f>'14-04-2022'!K5</f>
        <v>-0.76991877414225807</v>
      </c>
      <c r="L17" s="128">
        <f>'14-04-2022'!L5</f>
        <v>-0.72867246015992471</v>
      </c>
      <c r="N17" s="182">
        <f>'14-04-2022'!N5</f>
        <v>44665</v>
      </c>
      <c r="O17" s="7">
        <f>'14-04-2022'!O5</f>
        <v>93.379613851312186</v>
      </c>
      <c r="P17" s="131">
        <f>'14-04-2022'!P5</f>
        <v>103.36178085453322</v>
      </c>
      <c r="Q17" s="131">
        <f>'14-04-2022'!Q5</f>
        <v>83.655399681942228</v>
      </c>
      <c r="R17" s="131">
        <f>'14-04-2022'!R5</f>
        <v>75.839912720442371</v>
      </c>
      <c r="S17" s="131">
        <f>'14-04-2022'!S5</f>
        <v>83.191107258013517</v>
      </c>
      <c r="T17" s="131">
        <f>'14-04-2022'!T5</f>
        <v>52.561096386984858</v>
      </c>
      <c r="U17" s="131">
        <f>'14-04-2022'!U5</f>
        <v>65.341872719778081</v>
      </c>
      <c r="V17" s="131">
        <f>'14-04-2022'!V5</f>
        <v>52.419232513800424</v>
      </c>
      <c r="W17" s="131">
        <f>'14-04-2022'!W5</f>
        <v>23.014423615036858</v>
      </c>
      <c r="X17" s="131">
        <f>'14-04-2022'!X5</f>
        <v>-0.50942590619891426</v>
      </c>
      <c r="Y17" s="9">
        <f>'14-04-2022'!Y5</f>
        <v>-1.1155773988622071</v>
      </c>
    </row>
    <row r="18" spans="1:25" x14ac:dyDescent="0.3">
      <c r="A18" s="182"/>
      <c r="B18" s="126">
        <f>'14-04-2022'!B6</f>
        <v>94.012510472800955</v>
      </c>
      <c r="C18" s="127">
        <f>'14-04-2022'!C6</f>
        <v>74.523962077273765</v>
      </c>
      <c r="D18" s="127">
        <f>'14-04-2022'!D6</f>
        <v>89.042412609951654</v>
      </c>
      <c r="E18" s="127">
        <f>'14-04-2022'!E6</f>
        <v>92.238943555863401</v>
      </c>
      <c r="F18" s="127">
        <f>'14-04-2022'!F6</f>
        <v>85.165323629407112</v>
      </c>
      <c r="G18" s="127">
        <f>'14-04-2022'!G6</f>
        <v>72.626656218389215</v>
      </c>
      <c r="H18" s="127">
        <f>'14-04-2022'!H6</f>
        <v>74.523946712084538</v>
      </c>
      <c r="I18" s="127">
        <f>'14-04-2022'!I6</f>
        <v>71.409911467175306</v>
      </c>
      <c r="J18" s="127">
        <f>'14-04-2022'!J6</f>
        <v>46.951255989685272</v>
      </c>
      <c r="K18" s="127">
        <f>'14-04-2022'!K6</f>
        <v>-0.31621623467174692</v>
      </c>
      <c r="L18" s="128">
        <f>'14-04-2022'!L6</f>
        <v>-0.33683862340345183</v>
      </c>
      <c r="N18" s="182"/>
      <c r="O18" s="7">
        <f>'14-04-2022'!O6</f>
        <v>100.52447840770539</v>
      </c>
      <c r="P18" s="131">
        <f>'14-04-2022'!P6</f>
        <v>100.52447264236558</v>
      </c>
      <c r="Q18" s="131">
        <f>'14-04-2022'!Q6</f>
        <v>72.022439086902779</v>
      </c>
      <c r="R18" s="131">
        <f>'14-04-2022'!R6</f>
        <v>86.853812266090358</v>
      </c>
      <c r="S18" s="131">
        <f>'14-04-2022'!S6</f>
        <v>88.28536920267257</v>
      </c>
      <c r="T18" s="131">
        <f>'14-04-2022'!T6</f>
        <v>80.28932332895269</v>
      </c>
      <c r="U18" s="131">
        <f>'14-04-2022'!U6</f>
        <v>71.635538662825198</v>
      </c>
      <c r="V18" s="131">
        <f>'14-04-2022'!V6</f>
        <v>43.468823036145494</v>
      </c>
      <c r="W18" s="131">
        <f>'14-04-2022'!W6</f>
        <v>25.02633310951537</v>
      </c>
      <c r="X18" s="131">
        <f>'14-04-2022'!X6</f>
        <v>0.36756059167952887</v>
      </c>
      <c r="Y18" s="9">
        <f>'14-04-2022'!Y6</f>
        <v>0.19990114684299681</v>
      </c>
    </row>
    <row r="19" spans="1:25" x14ac:dyDescent="0.3">
      <c r="A19" s="182"/>
      <c r="B19" s="126">
        <f>'14-04-2022'!B7</f>
        <v>110.71698491616402</v>
      </c>
      <c r="C19" s="127">
        <f>'14-04-2022'!C7</f>
        <v>84.340412714949679</v>
      </c>
      <c r="D19" s="127">
        <f>'14-04-2022'!D7</f>
        <v>74.008380079456757</v>
      </c>
      <c r="E19" s="127">
        <f>'14-04-2022'!E7</f>
        <v>78.029834231977318</v>
      </c>
      <c r="F19" s="127">
        <f>'14-04-2022'!F7</f>
        <v>82.319377133231654</v>
      </c>
      <c r="G19" s="127">
        <f>'14-04-2022'!G7</f>
        <v>84.443525426867666</v>
      </c>
      <c r="H19" s="127">
        <f>'14-04-2022'!H7</f>
        <v>79.102213811215208</v>
      </c>
      <c r="I19" s="127">
        <f>'14-04-2022'!I7</f>
        <v>69.120774844572125</v>
      </c>
      <c r="J19" s="127">
        <f>'14-04-2022'!J7</f>
        <v>46.641917853931311</v>
      </c>
      <c r="K19" s="127">
        <f>'14-04-2022'!K7</f>
        <v>0.87990612781045274</v>
      </c>
      <c r="L19" s="128">
        <f>'14-04-2022'!L7</f>
        <v>1.2717399645669256</v>
      </c>
      <c r="N19" s="182"/>
      <c r="O19" s="7">
        <f>'14-04-2022'!O7</f>
        <v>99.247684331246134</v>
      </c>
      <c r="P19" s="131">
        <f>'14-04-2022'!P7</f>
        <v>102.96196991283752</v>
      </c>
      <c r="Q19" s="131">
        <f>'14-04-2022'!Q7</f>
        <v>86.544288467624412</v>
      </c>
      <c r="R19" s="131">
        <f>'14-04-2022'!R7</f>
        <v>72.280376546514375</v>
      </c>
      <c r="S19" s="131">
        <f>'14-04-2022'!S7</f>
        <v>94.205022177901</v>
      </c>
      <c r="T19" s="131">
        <f>'14-04-2022'!T7</f>
        <v>62.736713602244691</v>
      </c>
      <c r="U19" s="131">
        <f>'14-04-2022'!U7</f>
        <v>68.11469752793279</v>
      </c>
      <c r="V19" s="131">
        <f>'14-04-2022'!V7</f>
        <v>41.856714874463009</v>
      </c>
      <c r="W19" s="131">
        <f>'14-04-2022'!W7</f>
        <v>24.987641914039649</v>
      </c>
      <c r="X19" s="131">
        <f>'14-04-2022'!X7</f>
        <v>0.35466304607597121</v>
      </c>
      <c r="Y19" s="9">
        <f>'14-04-2022'!Y7</f>
        <v>0.70287852046262433</v>
      </c>
    </row>
    <row r="20" spans="1:25" x14ac:dyDescent="0.3">
      <c r="A20" s="12" t="s">
        <v>1</v>
      </c>
      <c r="B20" s="186">
        <f>'14-04-2022'!B8</f>
        <v>100</v>
      </c>
      <c r="C20" s="187"/>
      <c r="D20" s="122">
        <f>'14-04-2022'!D8</f>
        <v>80.490819228368125</v>
      </c>
      <c r="E20" s="122">
        <f>'14-04-2022'!E8</f>
        <v>83.075545215397824</v>
      </c>
      <c r="F20" s="122">
        <f>'14-04-2022'!F8</f>
        <v>77.273663076773317</v>
      </c>
      <c r="G20" s="122">
        <f>'14-04-2022'!G8</f>
        <v>71.148687884991716</v>
      </c>
      <c r="H20" s="122">
        <f>'14-04-2022'!H8</f>
        <v>72.984116078135173</v>
      </c>
      <c r="I20" s="122">
        <f>'14-04-2022'!I8</f>
        <v>62.617718684745284</v>
      </c>
      <c r="J20" s="122">
        <f>'14-04-2022'!J8</f>
        <v>46.153842617882731</v>
      </c>
      <c r="K20" s="187">
        <f>'14-04-2022'!K8</f>
        <v>0</v>
      </c>
      <c r="L20" s="188"/>
      <c r="N20" s="12" t="s">
        <v>1</v>
      </c>
      <c r="O20" s="186">
        <f>'14-04-2022'!O8</f>
        <v>100.00000000000001</v>
      </c>
      <c r="P20" s="187"/>
      <c r="Q20" s="122">
        <f>'14-04-2022'!Q8</f>
        <v>80.740709078823144</v>
      </c>
      <c r="R20" s="122">
        <f>'14-04-2022'!R8</f>
        <v>78.324700511015706</v>
      </c>
      <c r="S20" s="122">
        <f>'14-04-2022'!S8</f>
        <v>88.560499546195686</v>
      </c>
      <c r="T20" s="122">
        <f>'14-04-2022'!T8</f>
        <v>65.195711106060756</v>
      </c>
      <c r="U20" s="122">
        <f>'14-04-2022'!U8</f>
        <v>68.364036303512023</v>
      </c>
      <c r="V20" s="122">
        <f>'14-04-2022'!V8</f>
        <v>45.914923474802976</v>
      </c>
      <c r="W20" s="122">
        <f>'14-04-2022'!W8</f>
        <v>24.342799546197295</v>
      </c>
      <c r="X20" s="187">
        <f>'14-04-2022'!X8</f>
        <v>0</v>
      </c>
      <c r="Y20" s="188"/>
    </row>
    <row r="21" spans="1:25" x14ac:dyDescent="0.3">
      <c r="A21" s="182">
        <f>'21-04-2022'!A5</f>
        <v>44672</v>
      </c>
      <c r="B21" s="126">
        <f>'21-04-2022'!B5</f>
        <v>102.12042276706271</v>
      </c>
      <c r="C21" s="127">
        <f>'21-04-2022'!C5</f>
        <v>88.321598713684807</v>
      </c>
      <c r="D21" s="127">
        <f>'21-04-2022'!D5</f>
        <v>69.751818647022262</v>
      </c>
      <c r="E21" s="127">
        <f>'21-04-2022'!E5</f>
        <v>72.627242097964142</v>
      </c>
      <c r="F21" s="127">
        <f>'21-04-2022'!F5</f>
        <v>68.306066494119435</v>
      </c>
      <c r="G21" s="127">
        <f>'21-04-2022'!G5</f>
        <v>68.900435762921191</v>
      </c>
      <c r="H21" s="127">
        <f>'21-04-2022'!H5</f>
        <v>63.342348474087729</v>
      </c>
      <c r="I21" s="127">
        <f>'21-04-2022'!I5</f>
        <v>54.25022164435191</v>
      </c>
      <c r="J21" s="127">
        <f>'21-04-2022'!J5</f>
        <v>44.403096524433685</v>
      </c>
      <c r="K21" s="127">
        <f>'21-04-2022'!K5</f>
        <v>3.6973566837495229</v>
      </c>
      <c r="L21" s="128">
        <f>'21-04-2022'!L5</f>
        <v>9.9060148477180379E-2</v>
      </c>
      <c r="N21" s="192">
        <v>44672</v>
      </c>
      <c r="O21" s="7">
        <f>'21-04-2022'!O5</f>
        <v>89.982824971577443</v>
      </c>
      <c r="P21" s="131">
        <f>'21-04-2022'!P5</f>
        <v>91.752272777476193</v>
      </c>
      <c r="Q21" s="131">
        <f>'21-04-2022'!Q5</f>
        <v>100.96899318744408</v>
      </c>
      <c r="R21" s="131">
        <f>'21-04-2022'!R5</f>
        <v>84.188357069761693</v>
      </c>
      <c r="S21" s="131">
        <f>'21-04-2022'!S5</f>
        <v>91.674499118533689</v>
      </c>
      <c r="T21" s="131">
        <f>'21-04-2022'!T5</f>
        <v>92.8606097128269</v>
      </c>
      <c r="U21" s="131">
        <f>'21-04-2022'!U5</f>
        <v>75.691093710586415</v>
      </c>
      <c r="V21" s="131">
        <f>'21-04-2022'!V5</f>
        <v>68.671608102776403</v>
      </c>
      <c r="W21" s="131">
        <f>'21-04-2022'!W5</f>
        <v>31.707551402417018</v>
      </c>
      <c r="X21" s="131">
        <f>'21-04-2022'!X5</f>
        <v>-1.3092646558906689</v>
      </c>
      <c r="Y21" s="9">
        <f>'21-04-2022'!Y5</f>
        <v>-0.10370412757368987</v>
      </c>
    </row>
    <row r="22" spans="1:25" x14ac:dyDescent="0.3">
      <c r="A22" s="182"/>
      <c r="B22" s="126">
        <f>'21-04-2022'!B6</f>
        <v>95.77521617116426</v>
      </c>
      <c r="C22" s="127">
        <f>'21-04-2022'!C6</f>
        <v>103.69469010555389</v>
      </c>
      <c r="D22" s="127">
        <f>'21-04-2022'!D6</f>
        <v>79.663192981795987</v>
      </c>
      <c r="E22" s="127">
        <f>'21-04-2022'!E6</f>
        <v>72.40234231845713</v>
      </c>
      <c r="F22" s="127">
        <f>'21-04-2022'!F6</f>
        <v>80.30574976016355</v>
      </c>
      <c r="G22" s="127">
        <f>'21-04-2022'!G6</f>
        <v>67.743832604380856</v>
      </c>
      <c r="H22" s="127">
        <f>'21-04-2022'!H6</f>
        <v>68.097245175779449</v>
      </c>
      <c r="I22" s="127">
        <f>'21-04-2022'!I6</f>
        <v>56.675857504763577</v>
      </c>
      <c r="J22" s="127">
        <f>'21-04-2022'!J6</f>
        <v>45.222348816865107</v>
      </c>
      <c r="K22" s="127">
        <f>'21-04-2022'!K6</f>
        <v>-2.5354066050615294</v>
      </c>
      <c r="L22" s="128">
        <f>'21-04-2022'!L6</f>
        <v>-1.4109394240085775</v>
      </c>
      <c r="N22" s="193"/>
      <c r="O22" s="7">
        <f>'21-04-2022'!O6</f>
        <v>97.741192211416589</v>
      </c>
      <c r="P22" s="131">
        <f>'21-04-2022'!P6</f>
        <v>106.29679305845225</v>
      </c>
      <c r="Q22" s="131">
        <f>'21-04-2022'!Q6</f>
        <v>108.57180151955264</v>
      </c>
      <c r="R22" s="131">
        <f>'21-04-2022'!R6</f>
        <v>98.966198327565252</v>
      </c>
      <c r="S22" s="131">
        <f>'21-04-2022'!S6</f>
        <v>97.566185542758262</v>
      </c>
      <c r="T22" s="131">
        <f>'21-04-2022'!T6</f>
        <v>83.157793793353491</v>
      </c>
      <c r="U22" s="131">
        <f>'21-04-2022'!U6</f>
        <v>90.099491254914</v>
      </c>
      <c r="V22" s="131">
        <f>'21-04-2022'!V6</f>
        <v>59.707682507716342</v>
      </c>
      <c r="W22" s="131">
        <f>'21-04-2022'!W6</f>
        <v>48.138185772628361</v>
      </c>
      <c r="X22" s="131">
        <f>'21-04-2022'!X6</f>
        <v>-0.57037360711198226</v>
      </c>
      <c r="Y22" s="9">
        <f>'21-04-2022'!Y6</f>
        <v>0.11018502436378108</v>
      </c>
    </row>
    <row r="23" spans="1:25" x14ac:dyDescent="0.3">
      <c r="A23" s="182"/>
      <c r="B23" s="126">
        <f>'21-04-2022'!B7</f>
        <v>103.00393145543993</v>
      </c>
      <c r="C23" s="127">
        <f>'21-04-2022'!C7</f>
        <v>107.08414078709441</v>
      </c>
      <c r="D23" s="127">
        <f>'21-04-2022'!D7</f>
        <v>73.751707483744525</v>
      </c>
      <c r="E23" s="127">
        <f>'21-04-2022'!E7</f>
        <v>66.410533931776669</v>
      </c>
      <c r="F23" s="127">
        <f>'21-04-2022'!F7</f>
        <v>64.177664865505605</v>
      </c>
      <c r="G23" s="127">
        <f>'21-04-2022'!G7</f>
        <v>67.454690791108646</v>
      </c>
      <c r="H23" s="127">
        <f>'21-04-2022'!H7</f>
        <v>65.928627718060625</v>
      </c>
      <c r="I23" s="127">
        <f>'21-04-2022'!I7</f>
        <v>54.250216856958382</v>
      </c>
      <c r="J23" s="127">
        <f>'21-04-2022'!J7</f>
        <v>44.419158229723365</v>
      </c>
      <c r="K23" s="127">
        <f>'21-04-2022'!K7</f>
        <v>-0.83264143528355949</v>
      </c>
      <c r="L23" s="128">
        <f>'21-04-2022'!L7</f>
        <v>0.98257063212696283</v>
      </c>
      <c r="N23" s="193"/>
      <c r="O23" s="7">
        <f>'21-04-2022'!O7</f>
        <v>109.03846375543742</v>
      </c>
      <c r="P23" s="131">
        <f>'21-04-2022'!P7</f>
        <v>105.18845322564015</v>
      </c>
      <c r="Q23" s="131">
        <f>'21-04-2022'!Q7</f>
        <v>111.25514921598445</v>
      </c>
      <c r="R23" s="131">
        <f>'21-04-2022'!R7</f>
        <v>103.2634465120108</v>
      </c>
      <c r="S23" s="131">
        <f>'21-04-2022'!S7</f>
        <v>102.50509973428554</v>
      </c>
      <c r="T23" s="131">
        <f>'21-04-2022'!T7</f>
        <v>76.254980263802835</v>
      </c>
      <c r="U23" s="131">
        <f>'21-04-2022'!U7</f>
        <v>86.560578258348102</v>
      </c>
      <c r="V23" s="131">
        <f>'21-04-2022'!V7</f>
        <v>60.835461409071968</v>
      </c>
      <c r="W23" s="131">
        <f>'21-04-2022'!W7</f>
        <v>33.710340467373058</v>
      </c>
      <c r="X23" s="131">
        <f>'21-04-2022'!X7</f>
        <v>1.5490810168152569</v>
      </c>
      <c r="Y23" s="9">
        <f>'21-04-2022'!Y7</f>
        <v>0.32407634939730323</v>
      </c>
    </row>
    <row r="24" spans="1:25" ht="15" thickBot="1" x14ac:dyDescent="0.35">
      <c r="A24" s="12" t="s">
        <v>1</v>
      </c>
      <c r="B24" s="194">
        <f>'21-04-2022'!B8</f>
        <v>100</v>
      </c>
      <c r="C24" s="195"/>
      <c r="D24" s="124">
        <f>'21-04-2022'!D8</f>
        <v>74.388906370854258</v>
      </c>
      <c r="E24" s="124">
        <f>'21-04-2022'!E8</f>
        <v>70.480039449399314</v>
      </c>
      <c r="F24" s="124">
        <f>'21-04-2022'!F8</f>
        <v>70.929827039929535</v>
      </c>
      <c r="G24" s="124">
        <f>'21-04-2022'!G8</f>
        <v>68.032986386136898</v>
      </c>
      <c r="H24" s="124">
        <f>'21-04-2022'!H8</f>
        <v>65.789407122642601</v>
      </c>
      <c r="I24" s="124">
        <f>'21-04-2022'!I8</f>
        <v>55.058765335357954</v>
      </c>
      <c r="J24" s="124">
        <f>'21-04-2022'!J8</f>
        <v>44.681534523674053</v>
      </c>
      <c r="K24" s="195">
        <f>'21-04-2022'!K8</f>
        <v>0</v>
      </c>
      <c r="L24" s="196"/>
      <c r="N24" s="12" t="s">
        <v>1</v>
      </c>
      <c r="O24" s="186">
        <f>'21-04-2022'!O8</f>
        <v>100</v>
      </c>
      <c r="P24" s="187"/>
      <c r="Q24" s="122">
        <f>'21-04-2022'!Q8</f>
        <v>106.93198130766039</v>
      </c>
      <c r="R24" s="122">
        <f>'21-04-2022'!R8</f>
        <v>95.472667303112573</v>
      </c>
      <c r="S24" s="122">
        <f>'21-04-2022'!S8</f>
        <v>97.248594798525815</v>
      </c>
      <c r="T24" s="122">
        <f>'21-04-2022'!T8</f>
        <v>84.091127923327747</v>
      </c>
      <c r="U24" s="122">
        <f>'21-04-2022'!U8</f>
        <v>84.11705440794951</v>
      </c>
      <c r="V24" s="122">
        <f>'21-04-2022'!V8</f>
        <v>63.071584006521569</v>
      </c>
      <c r="W24" s="122">
        <f>'21-04-2022'!W8</f>
        <v>37.852025880806146</v>
      </c>
      <c r="X24" s="187">
        <f>'21-04-2022'!X8</f>
        <v>0</v>
      </c>
      <c r="Y24" s="188"/>
    </row>
    <row r="25" spans="1:25" x14ac:dyDescent="0.3">
      <c r="A25" s="182">
        <v>44686</v>
      </c>
      <c r="B25" s="126">
        <f>'05-05-2022'!B5</f>
        <v>90.979452814972731</v>
      </c>
      <c r="C25" s="127">
        <f>'05-05-2022'!C5</f>
        <v>109.4715730300173</v>
      </c>
      <c r="D25" s="127">
        <f>'05-05-2022'!D5</f>
        <v>71.819137619737006</v>
      </c>
      <c r="E25" s="127">
        <f>'05-05-2022'!E5</f>
        <v>56.4173924292122</v>
      </c>
      <c r="F25" s="127">
        <f>'05-05-2022'!F5</f>
        <v>62.932237479150601</v>
      </c>
      <c r="G25" s="127">
        <f>'05-05-2022'!G5</f>
        <v>51.923827362025158</v>
      </c>
      <c r="H25" s="127">
        <f>'05-05-2022'!H5</f>
        <v>53.594297388126257</v>
      </c>
      <c r="I25" s="127">
        <f>'05-05-2022'!I5</f>
        <v>46.945822303257692</v>
      </c>
      <c r="J25" s="127">
        <f>'05-05-2022'!J5</f>
        <v>32.546354647839514</v>
      </c>
      <c r="K25" s="127">
        <f>'05-05-2022'!K5</f>
        <v>2.0769530446970723</v>
      </c>
      <c r="L25" s="128">
        <f>'05-05-2022'!L5</f>
        <v>0.90762240844845299</v>
      </c>
      <c r="N25" s="192">
        <v>44693</v>
      </c>
      <c r="O25" s="7">
        <f>'12-05-2022'!O5</f>
        <v>97.203819723540903</v>
      </c>
      <c r="P25" s="131">
        <f>'12-05-2022'!P5</f>
        <v>82.953395996612969</v>
      </c>
      <c r="Q25" s="131">
        <f>'12-05-2022'!Q5</f>
        <v>83.812460898244368</v>
      </c>
      <c r="R25" s="131">
        <f>'12-05-2022'!R5</f>
        <v>91.645141149255494</v>
      </c>
      <c r="S25" s="131">
        <f>'12-05-2022'!S5</f>
        <v>80.797305090306381</v>
      </c>
      <c r="T25" s="131">
        <f>'12-05-2022'!T5</f>
        <v>86.99606424966899</v>
      </c>
      <c r="U25" s="131">
        <f>'12-05-2022'!U5</f>
        <v>85.244239917665851</v>
      </c>
      <c r="V25" s="131">
        <f>'12-05-2022'!V5</f>
        <v>61.796740957742955</v>
      </c>
      <c r="W25" s="131">
        <f>'12-05-2022'!W5</f>
        <v>32.554741882696327</v>
      </c>
      <c r="X25" s="131">
        <f>'12-05-2022'!X5</f>
        <v>0.41549651512012603</v>
      </c>
      <c r="Y25" s="9">
        <f>'12-05-2022'!Y5</f>
        <v>-0.10668145710785604</v>
      </c>
    </row>
    <row r="26" spans="1:25" x14ac:dyDescent="0.3">
      <c r="A26" s="182"/>
      <c r="B26" s="126">
        <f>'05-05-2022'!B6</f>
        <v>102.75627546009359</v>
      </c>
      <c r="C26" s="127">
        <f>'05-05-2022'!C6</f>
        <v>98.078960382689175</v>
      </c>
      <c r="D26" s="127">
        <f>'05-05-2022'!D6</f>
        <v>78.901940188488837</v>
      </c>
      <c r="E26" s="127">
        <f>'05-05-2022'!E6</f>
        <v>67.726485060110633</v>
      </c>
      <c r="F26" s="127">
        <f>'05-05-2022'!F6</f>
        <v>68.21092256249436</v>
      </c>
      <c r="G26" s="127">
        <f>'05-05-2022'!G6</f>
        <v>53.260202387227366</v>
      </c>
      <c r="H26" s="127">
        <f>'05-05-2022'!H6</f>
        <v>48.215379821798138</v>
      </c>
      <c r="I26" s="127">
        <f>'05-05-2022'!I6</f>
        <v>52.475084860267337</v>
      </c>
      <c r="J26" s="127">
        <f>'05-05-2022'!J6</f>
        <v>37.307200943058717</v>
      </c>
      <c r="K26" s="127">
        <f>'05-05-2022'!K6</f>
        <v>-11.871483372471577</v>
      </c>
      <c r="L26" s="128">
        <f>'05-05-2022'!L6</f>
        <v>2.1270667969925694</v>
      </c>
      <c r="N26" s="193"/>
      <c r="O26" s="7">
        <f>'12-05-2022'!O6</f>
        <v>108.97809719149457</v>
      </c>
      <c r="P26" s="131">
        <f>'12-05-2022'!P6</f>
        <v>89.505897507319077</v>
      </c>
      <c r="Q26" s="131">
        <f>'12-05-2022'!Q6</f>
        <v>85.311626465125045</v>
      </c>
      <c r="R26" s="131">
        <f>'12-05-2022'!R6</f>
        <v>85.59798226900935</v>
      </c>
      <c r="S26" s="131">
        <f>'12-05-2022'!S6</f>
        <v>72.695113789759603</v>
      </c>
      <c r="T26" s="131">
        <f>'12-05-2022'!T6</f>
        <v>73.166756871436206</v>
      </c>
      <c r="U26" s="131">
        <f>'12-05-2022'!U6</f>
        <v>91.678828147931313</v>
      </c>
      <c r="V26" s="131">
        <f>'12-05-2022'!V6</f>
        <v>55.800108810478278</v>
      </c>
      <c r="W26" s="131">
        <f>'12-05-2022'!W6</f>
        <v>34.289726480393817</v>
      </c>
      <c r="X26" s="131">
        <f>'12-05-2022'!X6</f>
        <v>-1.5047722228427849</v>
      </c>
      <c r="Y26" s="9">
        <f>'12-05-2022'!Y6</f>
        <v>0.65131931096918427</v>
      </c>
    </row>
    <row r="27" spans="1:25" x14ac:dyDescent="0.3">
      <c r="A27" s="182"/>
      <c r="B27" s="126">
        <f>'05-05-2022'!B7</f>
        <v>101.62036042246675</v>
      </c>
      <c r="C27" s="127">
        <f>'05-05-2022'!C7</f>
        <v>97.093377889760418</v>
      </c>
      <c r="D27" s="127">
        <f>'05-05-2022'!D7</f>
        <v>75.494177651231482</v>
      </c>
      <c r="E27" s="127">
        <f>'05-05-2022'!E7</f>
        <v>65.204070043600979</v>
      </c>
      <c r="F27" s="127">
        <f>'05-05-2022'!F7</f>
        <v>66.00590003711568</v>
      </c>
      <c r="G27" s="127">
        <f>'05-05-2022'!G7</f>
        <v>59.056742438474139</v>
      </c>
      <c r="H27" s="127">
        <f>'05-05-2022'!H7</f>
        <v>52.274627361888662</v>
      </c>
      <c r="I27" s="127">
        <f>'05-05-2022'!I7</f>
        <v>49.484939829535264</v>
      </c>
      <c r="J27" s="127">
        <f>'05-05-2022'!J7</f>
        <v>32.379305902791721</v>
      </c>
      <c r="K27" s="127">
        <f>'05-05-2022'!K7</f>
        <v>2.7785511775265754</v>
      </c>
      <c r="L27" s="128">
        <f>'05-05-2022'!L7</f>
        <v>3.9812899448069068</v>
      </c>
      <c r="N27" s="193"/>
      <c r="O27" s="7">
        <f>'12-05-2022'!O7</f>
        <v>124.92982102746569</v>
      </c>
      <c r="P27" s="131">
        <f>'12-05-2022'!P7</f>
        <v>96.428968553566804</v>
      </c>
      <c r="Q27" s="131">
        <f>'12-05-2022'!Q7</f>
        <v>88.293090254344193</v>
      </c>
      <c r="R27" s="131">
        <f>'12-05-2022'!R7</f>
        <v>93.413812745628817</v>
      </c>
      <c r="S27" s="131">
        <f>'12-05-2022'!S7</f>
        <v>87.181354037482805</v>
      </c>
      <c r="T27" s="131">
        <f>'12-05-2022'!T7</f>
        <v>86.962382271036191</v>
      </c>
      <c r="U27" s="131">
        <f>'12-05-2022'!U7</f>
        <v>86.659181712803232</v>
      </c>
      <c r="V27" s="131">
        <f>'12-05-2022'!V7</f>
        <v>67.591241072866666</v>
      </c>
      <c r="W27" s="131">
        <f>'12-05-2022'!W7</f>
        <v>36.36159361495708</v>
      </c>
      <c r="X27" s="131">
        <f>'12-05-2022'!X7</f>
        <v>1.0218982590914374</v>
      </c>
      <c r="Y27" s="9">
        <f>'12-05-2022'!Y7</f>
        <v>-0.47726040523010926</v>
      </c>
    </row>
    <row r="28" spans="1:25" ht="15" thickBot="1" x14ac:dyDescent="0.35">
      <c r="A28" s="12" t="s">
        <v>1</v>
      </c>
      <c r="B28" s="194">
        <f>'05-05-2022'!B8</f>
        <v>99.999999999999986</v>
      </c>
      <c r="C28" s="195"/>
      <c r="D28" s="124">
        <f>'05-05-2022'!D8</f>
        <v>75.405085153152456</v>
      </c>
      <c r="E28" s="124">
        <f>'05-05-2022'!E8</f>
        <v>63.115982510974597</v>
      </c>
      <c r="F28" s="124">
        <f>'05-05-2022'!F8</f>
        <v>65.716353359586876</v>
      </c>
      <c r="G28" s="124">
        <f>'05-05-2022'!G8</f>
        <v>54.746924062575552</v>
      </c>
      <c r="H28" s="124">
        <f>'05-05-2022'!H8</f>
        <v>51.361434857271014</v>
      </c>
      <c r="I28" s="124">
        <f>'05-05-2022'!I8</f>
        <v>49.6352823310201</v>
      </c>
      <c r="J28" s="124">
        <f>'05-05-2022'!J8</f>
        <v>34.077620497896646</v>
      </c>
      <c r="K28" s="195">
        <f>'05-05-2022'!K8</f>
        <v>0</v>
      </c>
      <c r="L28" s="196"/>
      <c r="N28" s="12" t="s">
        <v>1</v>
      </c>
      <c r="O28" s="194">
        <f>'12-05-2022'!O8</f>
        <v>100</v>
      </c>
      <c r="P28" s="195"/>
      <c r="Q28" s="122">
        <f>'12-05-2022'!Q8</f>
        <v>85.805725872571202</v>
      </c>
      <c r="R28" s="122">
        <f>'12-05-2022'!R8</f>
        <v>90.218978721297887</v>
      </c>
      <c r="S28" s="122">
        <f>'12-05-2022'!S8</f>
        <v>80.224590972516268</v>
      </c>
      <c r="T28" s="122">
        <f>'12-05-2022'!T8</f>
        <v>82.375067797380453</v>
      </c>
      <c r="U28" s="122">
        <f>'12-05-2022'!U8</f>
        <v>87.860749926133465</v>
      </c>
      <c r="V28" s="122">
        <f>'12-05-2022'!V8</f>
        <v>61.729363613695966</v>
      </c>
      <c r="W28" s="122">
        <f>'12-05-2022'!W8</f>
        <v>34.40202065934907</v>
      </c>
      <c r="X28" s="195">
        <f>'12-05-2022'!X8</f>
        <v>-4.2558549277297669E-16</v>
      </c>
      <c r="Y28" s="196"/>
    </row>
    <row r="29" spans="1:25" x14ac:dyDescent="0.3">
      <c r="A29" s="5" t="s">
        <v>1</v>
      </c>
      <c r="B29" s="197">
        <f>AVERAGE(B8:C8,B12:C12,B16:C16,B20,B24,B28)</f>
        <v>100</v>
      </c>
      <c r="C29" s="198"/>
      <c r="D29" s="127">
        <f t="shared" ref="D29:J29" si="4">AVERAGE(D8,D12,D16,D20,D24)</f>
        <v>74.280502269429491</v>
      </c>
      <c r="E29" s="127">
        <f t="shared" si="4"/>
        <v>71.804453096869864</v>
      </c>
      <c r="F29" s="127">
        <f t="shared" si="4"/>
        <v>67.614893633117404</v>
      </c>
      <c r="G29" s="127">
        <f t="shared" si="4"/>
        <v>63.77507951264348</v>
      </c>
      <c r="H29" s="127">
        <f t="shared" si="4"/>
        <v>60.862049504441302</v>
      </c>
      <c r="I29" s="127">
        <f t="shared" si="4"/>
        <v>56.26162667346572</v>
      </c>
      <c r="J29" s="127">
        <f t="shared" si="4"/>
        <v>45.843201599757478</v>
      </c>
      <c r="K29" s="198">
        <f>AVERAGE(K8,K12,K16,K20,K24,K28)</f>
        <v>0</v>
      </c>
      <c r="L29" s="199"/>
      <c r="N29" s="5" t="s">
        <v>1</v>
      </c>
      <c r="O29" s="197">
        <f>AVERAGE(O8:P8,O12:P12,O16:P16,O20,O24,O28)</f>
        <v>100</v>
      </c>
      <c r="P29" s="198"/>
      <c r="Q29" s="130">
        <f>AVERAGE(Q8,Q12,Q16,Q20,Q24,Q28)</f>
        <v>88.554454012268707</v>
      </c>
      <c r="R29" s="130">
        <f t="shared" ref="R29:X29" si="5">AVERAGE(R8,R12,R16,R20,R24,R28)</f>
        <v>88.309101568912368</v>
      </c>
      <c r="S29" s="130">
        <f t="shared" si="5"/>
        <v>83.086441706044482</v>
      </c>
      <c r="T29" s="130">
        <f>AVERAGE(T8,T12,T16,T20,T24,T28)</f>
        <v>74.348723898347274</v>
      </c>
      <c r="U29" s="130">
        <f t="shared" si="5"/>
        <v>77.638341603310266</v>
      </c>
      <c r="V29" s="130">
        <f t="shared" si="5"/>
        <v>57.752869007038726</v>
      </c>
      <c r="W29" s="130">
        <f t="shared" si="5"/>
        <v>31.437610816672784</v>
      </c>
      <c r="X29" s="198">
        <f t="shared" si="5"/>
        <v>-2.4671622769447925E-17</v>
      </c>
      <c r="Y29" s="199"/>
    </row>
    <row r="30" spans="1:25" x14ac:dyDescent="0.3">
      <c r="A30" s="1" t="s">
        <v>2</v>
      </c>
      <c r="B30" s="200">
        <f>STDEV(B8,B12,B16,B20,B24,B28)</f>
        <v>8.9877336795563548E-15</v>
      </c>
      <c r="C30" s="201"/>
      <c r="D30" s="127">
        <f t="shared" ref="D30:J30" si="6">STDEV(D8,D12,D16,D20,D24)</f>
        <v>8.2955036393592145</v>
      </c>
      <c r="E30" s="127">
        <f t="shared" si="6"/>
        <v>10.552911732379826</v>
      </c>
      <c r="F30" s="127">
        <f t="shared" si="6"/>
        <v>7.9439116810175987</v>
      </c>
      <c r="G30" s="127">
        <f t="shared" si="6"/>
        <v>7.1598994181557378</v>
      </c>
      <c r="H30" s="127">
        <f t="shared" si="6"/>
        <v>9.4805277150427916</v>
      </c>
      <c r="I30" s="127">
        <f t="shared" si="6"/>
        <v>8.2092408529428162</v>
      </c>
      <c r="J30" s="127">
        <f t="shared" si="6"/>
        <v>12.745101521801939</v>
      </c>
      <c r="K30" s="201">
        <f>STDEV(K8,K12,K16,K20,K24,K28)</f>
        <v>0</v>
      </c>
      <c r="L30" s="202"/>
      <c r="N30" s="1" t="s">
        <v>2</v>
      </c>
      <c r="O30" s="200">
        <f>STDEV(O8,O12,O16,O20,O24,O28)</f>
        <v>8.9877336795563548E-15</v>
      </c>
      <c r="P30" s="201"/>
      <c r="Q30" s="127">
        <f t="shared" ref="Q30:X30" si="7">STDEV(Q8,Q12,Q16,Q20,Q24,Q28)</f>
        <v>11.211333033339869</v>
      </c>
      <c r="R30" s="127">
        <f t="shared" si="7"/>
        <v>5.7561516729573752</v>
      </c>
      <c r="S30" s="127">
        <f t="shared" si="7"/>
        <v>12.071098270092145</v>
      </c>
      <c r="T30" s="127">
        <f t="shared" si="7"/>
        <v>14.198298066548862</v>
      </c>
      <c r="U30" s="127">
        <f t="shared" si="7"/>
        <v>7.5062019617600262</v>
      </c>
      <c r="V30" s="127">
        <f t="shared" si="7"/>
        <v>8.8360687816681729</v>
      </c>
      <c r="W30" s="127">
        <f t="shared" si="7"/>
        <v>4.8698042073788708</v>
      </c>
      <c r="X30" s="201">
        <f t="shared" si="7"/>
        <v>2.2561386287807724E-16</v>
      </c>
      <c r="Y30" s="202"/>
    </row>
    <row r="31" spans="1:25" ht="15" thickBot="1" x14ac:dyDescent="0.35">
      <c r="A31" s="6" t="s">
        <v>3</v>
      </c>
      <c r="B31" s="203">
        <f>B30/SQRT(6)</f>
        <v>3.6692269098233674E-15</v>
      </c>
      <c r="C31" s="204"/>
      <c r="D31" s="129">
        <f>D30/SQRT(6)</f>
        <v>3.3866251793051538</v>
      </c>
      <c r="E31" s="129">
        <f>E30/SQRT(6)</f>
        <v>4.3082081741601073</v>
      </c>
      <c r="F31" s="129">
        <f t="shared" ref="F31:I31" si="8">F30/SQRT(6)</f>
        <v>3.2430883633713474</v>
      </c>
      <c r="G31" s="129">
        <f>G30/SQRT(6)</f>
        <v>2.9230166973552878</v>
      </c>
      <c r="H31" s="129">
        <f>H30/SQRT(6)</f>
        <v>3.8704092323614936</v>
      </c>
      <c r="I31" s="129">
        <f t="shared" si="8"/>
        <v>3.3514085442200097</v>
      </c>
      <c r="J31" s="129">
        <f>J30/SQRT(6)</f>
        <v>5.2031659080640207</v>
      </c>
      <c r="K31" s="204">
        <f>K30/SQRT(6)</f>
        <v>0</v>
      </c>
      <c r="L31" s="205"/>
      <c r="N31" s="6" t="s">
        <v>3</v>
      </c>
      <c r="O31" s="203">
        <f>O30/SQRT(6)</f>
        <v>3.6692269098233674E-15</v>
      </c>
      <c r="P31" s="204"/>
      <c r="Q31" s="129">
        <f t="shared" ref="Q31:X31" si="9">Q30/SQRT(6)</f>
        <v>4.5770075446820382</v>
      </c>
      <c r="R31" s="129">
        <f t="shared" si="9"/>
        <v>2.3499390801355537</v>
      </c>
      <c r="S31" s="129">
        <f t="shared" si="9"/>
        <v>4.928005232786413</v>
      </c>
      <c r="T31" s="129">
        <f t="shared" si="9"/>
        <v>5.7964309131649445</v>
      </c>
      <c r="U31" s="129">
        <f t="shared" si="9"/>
        <v>3.0643941187650259</v>
      </c>
      <c r="V31" s="129">
        <f t="shared" si="9"/>
        <v>3.6073099745371406</v>
      </c>
      <c r="W31" s="129">
        <f t="shared" si="9"/>
        <v>1.9880892425561516</v>
      </c>
      <c r="X31" s="204">
        <f t="shared" si="9"/>
        <v>9.2106473824923446E-17</v>
      </c>
      <c r="Y31" s="205"/>
    </row>
    <row r="32" spans="1:25" x14ac:dyDescent="0.3">
      <c r="A32" s="2"/>
      <c r="B32" s="2"/>
      <c r="C32" s="2"/>
      <c r="D32" s="2"/>
      <c r="E32" s="2"/>
      <c r="N32" s="2"/>
      <c r="O32" s="2"/>
      <c r="P32" s="2"/>
      <c r="Q32" s="2"/>
      <c r="R32" s="2"/>
    </row>
    <row r="33" spans="1:25" x14ac:dyDescent="0.3">
      <c r="A33" s="183" t="s">
        <v>6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N33" s="183" t="s">
        <v>6</v>
      </c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</row>
    <row r="34" spans="1:25" x14ac:dyDescent="0.3">
      <c r="A34" s="184" t="s">
        <v>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N34" s="184" t="s">
        <v>5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thickBot="1" x14ac:dyDescent="0.35">
      <c r="A35" s="185" t="s">
        <v>16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N35" s="185" t="s">
        <v>22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 x14ac:dyDescent="0.3">
      <c r="A36" s="125"/>
      <c r="B36" s="179" t="s">
        <v>0</v>
      </c>
      <c r="C36" s="180"/>
      <c r="D36" s="10" t="s">
        <v>7</v>
      </c>
      <c r="E36" s="10" t="s">
        <v>8</v>
      </c>
      <c r="F36" s="10" t="s">
        <v>9</v>
      </c>
      <c r="G36" s="10" t="s">
        <v>10</v>
      </c>
      <c r="H36" s="10" t="s">
        <v>11</v>
      </c>
      <c r="I36" s="10" t="s">
        <v>12</v>
      </c>
      <c r="J36" s="10" t="s">
        <v>15</v>
      </c>
      <c r="K36" s="180" t="s">
        <v>4</v>
      </c>
      <c r="L36" s="181"/>
      <c r="N36" s="125"/>
      <c r="O36" s="179" t="s">
        <v>0</v>
      </c>
      <c r="P36" s="180"/>
      <c r="Q36" s="10" t="s">
        <v>7</v>
      </c>
      <c r="R36" s="10" t="s">
        <v>8</v>
      </c>
      <c r="S36" s="10" t="s">
        <v>9</v>
      </c>
      <c r="T36" s="10" t="s">
        <v>10</v>
      </c>
      <c r="U36" s="10" t="s">
        <v>11</v>
      </c>
      <c r="V36" s="10" t="s">
        <v>12</v>
      </c>
      <c r="W36" s="10" t="s">
        <v>15</v>
      </c>
      <c r="X36" s="180" t="s">
        <v>4</v>
      </c>
      <c r="Y36" s="181"/>
    </row>
    <row r="37" spans="1:25" x14ac:dyDescent="0.3">
      <c r="A37" s="182">
        <f>'31-03-2022'!A16</f>
        <v>44651</v>
      </c>
      <c r="B37" s="126">
        <f>'31-03-2022'!B16</f>
        <v>111.40927809729101</v>
      </c>
      <c r="C37" s="127">
        <f>'31-03-2022'!C16</f>
        <v>113.29906832329824</v>
      </c>
      <c r="D37" s="127">
        <f>'31-03-2022'!D16</f>
        <v>100.14613853295418</v>
      </c>
      <c r="E37" s="127">
        <f>'31-03-2022'!E16</f>
        <v>78.950281077024712</v>
      </c>
      <c r="F37" s="127">
        <f>'31-03-2022'!F16</f>
        <v>87.356060847404862</v>
      </c>
      <c r="G37" s="127">
        <f>'31-03-2022'!G16</f>
        <v>60.808320138740797</v>
      </c>
      <c r="H37" s="127">
        <f>'31-03-2022'!H16</f>
        <v>60.082649721185554</v>
      </c>
      <c r="I37" s="127">
        <f>'31-03-2022'!I16</f>
        <v>54.50399488536538</v>
      </c>
      <c r="J37" s="127">
        <f>'31-03-2022'!J16</f>
        <v>26.338596834083827</v>
      </c>
      <c r="K37" s="127">
        <f>'31-03-2022'!K16</f>
        <v>3.1773620036553392</v>
      </c>
      <c r="L37" s="128">
        <f>'31-03-2022'!L16</f>
        <v>-2.522236212155669</v>
      </c>
      <c r="N37" s="182">
        <f>'14-04-2022'!N16</f>
        <v>44665</v>
      </c>
      <c r="O37" s="126">
        <f>'14-04-2022'!O16</f>
        <v>100.79740927441875</v>
      </c>
      <c r="P37" s="127">
        <f>'14-04-2022'!P16</f>
        <v>135.60872054439284</v>
      </c>
      <c r="Q37" s="127">
        <f>'14-04-2022'!Q16</f>
        <v>81.968786537419675</v>
      </c>
      <c r="R37" s="127">
        <f>'14-04-2022'!R16</f>
        <v>77.452388909262496</v>
      </c>
      <c r="S37" s="127">
        <f>'14-04-2022'!S16</f>
        <v>71.079950174430181</v>
      </c>
      <c r="T37" s="127">
        <f>'14-04-2022'!T16</f>
        <v>79.88588763080385</v>
      </c>
      <c r="U37" s="127">
        <f>'14-04-2022'!U16</f>
        <v>74.276481120341927</v>
      </c>
      <c r="V37" s="127">
        <f>'14-04-2022'!V16</f>
        <v>65.779884872760064</v>
      </c>
      <c r="W37" s="127">
        <f>'14-04-2022'!W16</f>
        <v>46.518178911984315</v>
      </c>
      <c r="X37" s="127">
        <f>'14-04-2022'!X16</f>
        <v>-0.76991877414225807</v>
      </c>
      <c r="Y37" s="128">
        <f>'14-04-2022'!Y16</f>
        <v>-0.72867246015992471</v>
      </c>
    </row>
    <row r="38" spans="1:25" x14ac:dyDescent="0.3">
      <c r="A38" s="182"/>
      <c r="B38" s="126">
        <f>'31-03-2022'!B17</f>
        <v>96.39680645715012</v>
      </c>
      <c r="C38" s="127">
        <f>'31-03-2022'!C17</f>
        <v>79.872497229477958</v>
      </c>
      <c r="D38" s="127">
        <f>'31-03-2022'!D17</f>
        <v>102.02081245566421</v>
      </c>
      <c r="E38" s="127">
        <f>'31-03-2022'!E17</f>
        <v>74.127545034970183</v>
      </c>
      <c r="F38" s="127">
        <f>'31-03-2022'!F17</f>
        <v>87.44677218400183</v>
      </c>
      <c r="G38" s="127">
        <f>'31-03-2022'!G17</f>
        <v>68.851259068337626</v>
      </c>
      <c r="H38" s="127">
        <f>'31-03-2022'!H17</f>
        <v>68.548890199150009</v>
      </c>
      <c r="I38" s="127">
        <f>'31-03-2022'!I17</f>
        <v>56.151888213780694</v>
      </c>
      <c r="J38" s="127">
        <f>'31-03-2022'!J17</f>
        <v>39.763648243806259</v>
      </c>
      <c r="K38" s="127">
        <f>'31-03-2022'!K17</f>
        <v>0.59213396668729235</v>
      </c>
      <c r="L38" s="128">
        <f>'31-03-2022'!L17</f>
        <v>-0.33008274896651302</v>
      </c>
      <c r="N38" s="182"/>
      <c r="O38" s="126">
        <f>'14-04-2022'!O17</f>
        <v>94.012510472800955</v>
      </c>
      <c r="P38" s="127">
        <f>'14-04-2022'!P17</f>
        <v>74.523962077273765</v>
      </c>
      <c r="Q38" s="127">
        <f>'14-04-2022'!Q17</f>
        <v>82.876187006803917</v>
      </c>
      <c r="R38" s="127">
        <f>'14-04-2022'!R17</f>
        <v>71.265552441274991</v>
      </c>
      <c r="S38" s="127">
        <f>'14-04-2022'!S17</f>
        <v>80.112739284668834</v>
      </c>
      <c r="T38" s="127">
        <f>'14-04-2022'!T17</f>
        <v>73.534056687773472</v>
      </c>
      <c r="U38" s="127">
        <f>'14-04-2022'!U17</f>
        <v>67.532819413592918</v>
      </c>
      <c r="V38" s="127">
        <f>'14-04-2022'!V17</f>
        <v>72.152332826705916</v>
      </c>
      <c r="W38" s="127">
        <f>'14-04-2022'!W17</f>
        <v>47.673060338300409</v>
      </c>
      <c r="X38" s="127">
        <f>'14-04-2022'!X17</f>
        <v>-0.31621623467174692</v>
      </c>
      <c r="Y38" s="128">
        <f>'14-04-2022'!Y17</f>
        <v>-0.33683862340345183</v>
      </c>
    </row>
    <row r="39" spans="1:25" x14ac:dyDescent="0.3">
      <c r="A39" s="182"/>
      <c r="B39" s="126">
        <f>'31-03-2022'!B18</f>
        <v>99.994959730366077</v>
      </c>
      <c r="C39" s="127">
        <f>'31-03-2022'!C18</f>
        <v>99.027390162416637</v>
      </c>
      <c r="D39" s="127">
        <f>'31-03-2022'!D18</f>
        <v>107.26685905729549</v>
      </c>
      <c r="E39" s="127">
        <f>'31-03-2022'!E18</f>
        <v>58.011439074786658</v>
      </c>
      <c r="F39" s="127">
        <f>'31-03-2022'!F18</f>
        <v>63.333080709717706</v>
      </c>
      <c r="G39" s="127">
        <f>'31-03-2022'!G18</f>
        <v>67.959277775281095</v>
      </c>
      <c r="H39" s="127">
        <f>'31-03-2022'!H18</f>
        <v>59.886106239089841</v>
      </c>
      <c r="I39" s="127">
        <f>'31-03-2022'!I18</f>
        <v>56.454250324561478</v>
      </c>
      <c r="J39" s="127">
        <f>'31-03-2022'!J18</f>
        <v>21.863584203114247</v>
      </c>
      <c r="K39" s="127">
        <f>'31-03-2022'!K18</f>
        <v>-0.43591095206126812</v>
      </c>
      <c r="L39" s="128">
        <f>'31-03-2022'!L18</f>
        <v>-0.48126605715918314</v>
      </c>
      <c r="N39" s="182"/>
      <c r="O39" s="126">
        <f>'14-04-2022'!O18</f>
        <v>110.71698491616402</v>
      </c>
      <c r="P39" s="127">
        <f>'14-04-2022'!P18</f>
        <v>84.340412714949679</v>
      </c>
      <c r="Q39" s="127">
        <f>'14-04-2022'!Q18</f>
        <v>73.472190289837812</v>
      </c>
      <c r="R39" s="127">
        <f>'14-04-2022'!R18</f>
        <v>62.315249812925302</v>
      </c>
      <c r="S39" s="127">
        <f>'14-04-2022'!S18</f>
        <v>47.074991858594423</v>
      </c>
      <c r="T39" s="127">
        <f>'14-04-2022'!T18</f>
        <v>57.778241319928348</v>
      </c>
      <c r="U39" s="127">
        <f>'14-04-2022'!U18</f>
        <v>77.225543401473203</v>
      </c>
      <c r="V39" s="127">
        <f>'14-04-2022'!V18</f>
        <v>75.307626677748871</v>
      </c>
      <c r="W39" s="127">
        <f>'14-04-2022'!W18</f>
        <v>51.715128428698605</v>
      </c>
      <c r="X39" s="127">
        <f>'14-04-2022'!X18</f>
        <v>0.87990612781045274</v>
      </c>
      <c r="Y39" s="128">
        <f>'14-04-2022'!Y18</f>
        <v>1.2717399645669256</v>
      </c>
    </row>
    <row r="40" spans="1:25" x14ac:dyDescent="0.3">
      <c r="A40" s="11" t="s">
        <v>1</v>
      </c>
      <c r="B40" s="186">
        <f>AVERAGE(B37:C39)</f>
        <v>100</v>
      </c>
      <c r="C40" s="187"/>
      <c r="D40" s="122">
        <f>AVERAGE(D37:D39)</f>
        <v>103.14460334863797</v>
      </c>
      <c r="E40" s="122">
        <f t="shared" ref="E40:F40" si="10">AVERAGE(E37:E39)</f>
        <v>70.363088395593863</v>
      </c>
      <c r="F40" s="122">
        <f t="shared" si="10"/>
        <v>79.378637913708133</v>
      </c>
      <c r="G40" s="122">
        <f>AVERAGE(G37:G39)</f>
        <v>65.872952327453177</v>
      </c>
      <c r="H40" s="122">
        <f>AVERAGE(H37:H39)</f>
        <v>62.839215386475132</v>
      </c>
      <c r="I40" s="122">
        <f>AVERAGE(I37:I39)</f>
        <v>55.70337780790252</v>
      </c>
      <c r="J40" s="122">
        <f>AVERAGE(J37:J39)</f>
        <v>29.321943093668111</v>
      </c>
      <c r="K40" s="187">
        <v>0</v>
      </c>
      <c r="L40" s="188"/>
      <c r="N40" s="11" t="s">
        <v>1</v>
      </c>
      <c r="O40" s="186">
        <f>'14-04-2022'!O19</f>
        <v>100</v>
      </c>
      <c r="P40" s="187"/>
      <c r="Q40" s="122">
        <f>'14-04-2022'!Q19</f>
        <v>79.439054611353797</v>
      </c>
      <c r="R40" s="122">
        <f>'14-04-2022'!R19</f>
        <v>70.344397054487601</v>
      </c>
      <c r="S40" s="122">
        <f>'14-04-2022'!S19</f>
        <v>66.08922710589782</v>
      </c>
      <c r="T40" s="122">
        <f>'14-04-2022'!T19</f>
        <v>70.39939521283523</v>
      </c>
      <c r="U40" s="122">
        <f>'14-04-2022'!U19</f>
        <v>73.011614645136021</v>
      </c>
      <c r="V40" s="122">
        <f>'14-04-2022'!V19</f>
        <v>71.079948125738284</v>
      </c>
      <c r="W40" s="122">
        <f>'14-04-2022'!W19</f>
        <v>48.635455892994436</v>
      </c>
      <c r="X40" s="187">
        <f>'14-04-2022'!X19</f>
        <v>0</v>
      </c>
      <c r="Y40" s="188"/>
    </row>
    <row r="41" spans="1:25" x14ac:dyDescent="0.3">
      <c r="A41" s="182">
        <f>'07-04-2022'!A16</f>
        <v>44658</v>
      </c>
      <c r="B41" s="126">
        <f>'07-04-2022'!B16</f>
        <v>93.812160747875936</v>
      </c>
      <c r="C41" s="127">
        <f>'07-04-2022'!C16</f>
        <v>100.99451114926281</v>
      </c>
      <c r="D41" s="127">
        <f>'07-04-2022'!D16</f>
        <v>67.817137070337239</v>
      </c>
      <c r="E41" s="127">
        <f>'07-04-2022'!E16</f>
        <v>68.716447516568053</v>
      </c>
      <c r="F41" s="127">
        <f>'07-04-2022'!F16</f>
        <v>57.14690638302406</v>
      </c>
      <c r="G41" s="127">
        <f>'07-04-2022'!G16</f>
        <v>46.209311368638353</v>
      </c>
      <c r="H41" s="127">
        <f>'07-04-2022'!H16</f>
        <v>37.094647045729594</v>
      </c>
      <c r="I41" s="127">
        <f>'07-04-2022'!I16</f>
        <v>58.277125512407743</v>
      </c>
      <c r="J41" s="127">
        <f>'07-04-2022'!J16</f>
        <v>55.542724042430315</v>
      </c>
      <c r="K41" s="127">
        <f>'07-04-2022'!K16</f>
        <v>0.10127422912438576</v>
      </c>
      <c r="L41" s="128">
        <f>'07-04-2022'!L16</f>
        <v>-0.23900681854941819</v>
      </c>
      <c r="N41" s="182">
        <v>44672</v>
      </c>
      <c r="O41" s="126">
        <f>'21-04-2022'!O16</f>
        <v>102.12042276706271</v>
      </c>
      <c r="P41" s="127">
        <f>'21-04-2022'!P16</f>
        <v>88.321598713684807</v>
      </c>
      <c r="Q41" s="127">
        <f>'21-04-2022'!Q16</f>
        <v>71.342133328622538</v>
      </c>
      <c r="R41" s="127">
        <f>'21-04-2022'!R16</f>
        <v>77.831919209095773</v>
      </c>
      <c r="S41" s="127">
        <f>'21-04-2022'!S16</f>
        <v>71.101171843825838</v>
      </c>
      <c r="T41" s="127">
        <f>'21-04-2022'!T16</f>
        <v>62.780116978045925</v>
      </c>
      <c r="U41" s="127">
        <f>'21-04-2022'!U16</f>
        <v>59.149692843224877</v>
      </c>
      <c r="V41" s="127">
        <f>'21-04-2022'!V16</f>
        <v>56.097559516038558</v>
      </c>
      <c r="W41" s="127">
        <f>'21-04-2022'!W16</f>
        <v>43.905119030640897</v>
      </c>
      <c r="X41" s="127">
        <f>'21-04-2022'!X16</f>
        <v>3.6973566837495229</v>
      </c>
      <c r="Y41" s="128">
        <f>'21-04-2022'!Y16</f>
        <v>9.9060148477180379E-2</v>
      </c>
    </row>
    <row r="42" spans="1:25" x14ac:dyDescent="0.3">
      <c r="A42" s="182"/>
      <c r="B42" s="126">
        <f>'07-04-2022'!B17</f>
        <v>115.24984320935692</v>
      </c>
      <c r="C42" s="127">
        <f>'07-04-2022'!C17</f>
        <v>80.978712888649994</v>
      </c>
      <c r="D42" s="127">
        <f>'07-04-2022'!D17</f>
        <v>71.633145315350376</v>
      </c>
      <c r="E42" s="127">
        <f>'07-04-2022'!E17</f>
        <v>61.59486436903682</v>
      </c>
      <c r="F42" s="127">
        <f>'07-04-2022'!F17</f>
        <v>80.067245731990852</v>
      </c>
      <c r="G42" s="127">
        <f>'07-04-2022'!G17</f>
        <v>54.254522005098387</v>
      </c>
      <c r="H42" s="127">
        <f>'07-04-2022'!H17</f>
        <v>53.0270763560981</v>
      </c>
      <c r="I42" s="127">
        <f>'07-04-2022'!I17</f>
        <v>57.4264219877629</v>
      </c>
      <c r="J42" s="127">
        <f>'07-04-2022'!J17</f>
        <v>50.207614131535713</v>
      </c>
      <c r="K42" s="127">
        <f>'07-04-2022'!K17</f>
        <v>-0.8223451106614158</v>
      </c>
      <c r="L42" s="128">
        <f>'07-04-2022'!L17</f>
        <v>-0.50637024016159771</v>
      </c>
      <c r="N42" s="182"/>
      <c r="O42" s="126">
        <f>'21-04-2022'!O17</f>
        <v>95.77521617116426</v>
      </c>
      <c r="P42" s="127">
        <f>'21-04-2022'!P17</f>
        <v>103.69469010555389</v>
      </c>
      <c r="Q42" s="127">
        <f>'21-04-2022'!Q17</f>
        <v>68.547027978916134</v>
      </c>
      <c r="R42" s="127">
        <f>'21-04-2022'!R17</f>
        <v>67.85628608467951</v>
      </c>
      <c r="S42" s="127">
        <f>'21-04-2022'!S17</f>
        <v>71.534900122763133</v>
      </c>
      <c r="T42" s="127">
        <f>'21-04-2022'!T17</f>
        <v>63.952777054482404</v>
      </c>
      <c r="U42" s="127">
        <f>'21-04-2022'!U17</f>
        <v>59.358514161564862</v>
      </c>
      <c r="V42" s="127">
        <f>'21-04-2022'!V17</f>
        <v>56.402770215690751</v>
      </c>
      <c r="W42" s="127">
        <f>'21-04-2022'!W17</f>
        <v>46.68416028136086</v>
      </c>
      <c r="X42" s="127">
        <f>'21-04-2022'!X17</f>
        <v>-2.5354066050615294</v>
      </c>
      <c r="Y42" s="128">
        <f>'21-04-2022'!Y17</f>
        <v>-1.4109394240085775</v>
      </c>
    </row>
    <row r="43" spans="1:25" x14ac:dyDescent="0.3">
      <c r="A43" s="182"/>
      <c r="B43" s="126">
        <f>'07-04-2022'!B18</f>
        <v>100.42332866211879</v>
      </c>
      <c r="C43" s="127">
        <f>'07-04-2022'!C18</f>
        <v>108.54144334273546</v>
      </c>
      <c r="D43" s="127">
        <f>'07-04-2022'!D18</f>
        <v>75.193940510957333</v>
      </c>
      <c r="E43" s="127">
        <f>'07-04-2022'!E18</f>
        <v>71.171331570885982</v>
      </c>
      <c r="F43" s="127">
        <f>'07-04-2022'!F18</f>
        <v>69.810211002032091</v>
      </c>
      <c r="G43" s="127">
        <f>'07-04-2022'!G18</f>
        <v>58.775391278950451</v>
      </c>
      <c r="H43" s="127">
        <f>'07-04-2022'!H18</f>
        <v>71.936961664501197</v>
      </c>
      <c r="I43" s="127">
        <f>'07-04-2022'!I18</f>
        <v>59.419495919457752</v>
      </c>
      <c r="J43" s="127">
        <f>'07-04-2022'!J18</f>
        <v>58.666015292588185</v>
      </c>
      <c r="K43" s="127">
        <f>'07-04-2022'!K18</f>
        <v>0.30787311326193356</v>
      </c>
      <c r="L43" s="128">
        <f>'07-04-2022'!L18</f>
        <v>1.1585748269861107</v>
      </c>
      <c r="N43" s="182"/>
      <c r="O43" s="126">
        <f>'21-04-2022'!O18</f>
        <v>103.00393145543993</v>
      </c>
      <c r="P43" s="127">
        <f>'21-04-2022'!P18</f>
        <v>107.08414078709441</v>
      </c>
      <c r="Q43" s="127">
        <f>'21-04-2022'!Q18</f>
        <v>70.201606237552483</v>
      </c>
      <c r="R43" s="127">
        <f>'21-04-2022'!R18</f>
        <v>73.558940689603929</v>
      </c>
      <c r="S43" s="127">
        <f>'21-04-2022'!S18</f>
        <v>60.740002737431617</v>
      </c>
      <c r="T43" s="127">
        <f>'21-04-2022'!T18</f>
        <v>62.394578602371205</v>
      </c>
      <c r="U43" s="127">
        <f>'21-04-2022'!U18</f>
        <v>61.382559515799187</v>
      </c>
      <c r="V43" s="127">
        <f>'21-04-2022'!V18</f>
        <v>55.149796825412331</v>
      </c>
      <c r="W43" s="127">
        <f>'21-04-2022'!W18</f>
        <v>49.49532494266019</v>
      </c>
      <c r="X43" s="127">
        <f>'21-04-2022'!X18</f>
        <v>-0.83264143528355949</v>
      </c>
      <c r="Y43" s="128">
        <f>'21-04-2022'!Y18</f>
        <v>0.98257063212696283</v>
      </c>
    </row>
    <row r="44" spans="1:25" x14ac:dyDescent="0.3">
      <c r="A44" s="11" t="s">
        <v>1</v>
      </c>
      <c r="B44" s="186">
        <f>'07-04-2022'!B19</f>
        <v>99.999999999999986</v>
      </c>
      <c r="C44" s="187"/>
      <c r="D44" s="122">
        <f>'07-04-2022'!D19</f>
        <v>71.548074298881644</v>
      </c>
      <c r="E44" s="122">
        <f>'07-04-2022'!E19</f>
        <v>67.160881152163611</v>
      </c>
      <c r="F44" s="122">
        <f>'07-04-2022'!F19</f>
        <v>69.008121039015677</v>
      </c>
      <c r="G44" s="122">
        <f>'07-04-2022'!G19</f>
        <v>53.079741550895733</v>
      </c>
      <c r="H44" s="122">
        <f>'07-04-2022'!H19</f>
        <v>54.019561688776299</v>
      </c>
      <c r="I44" s="122">
        <f>'07-04-2022'!I19</f>
        <v>58.374347806542801</v>
      </c>
      <c r="J44" s="122">
        <f>'07-04-2022'!J19</f>
        <v>54.805451155518064</v>
      </c>
      <c r="K44" s="187">
        <f>'07-04-2022'!K19</f>
        <v>0</v>
      </c>
      <c r="L44" s="188"/>
      <c r="N44" s="11" t="s">
        <v>1</v>
      </c>
      <c r="O44" s="186">
        <f>'21-04-2022'!O19</f>
        <v>100</v>
      </c>
      <c r="P44" s="187"/>
      <c r="Q44" s="122">
        <f>'21-04-2022'!Q19</f>
        <v>70.030255848363723</v>
      </c>
      <c r="R44" s="122">
        <f>'21-04-2022'!R19</f>
        <v>73.082381994459737</v>
      </c>
      <c r="S44" s="122">
        <f>'21-04-2022'!S19</f>
        <v>67.792024901340199</v>
      </c>
      <c r="T44" s="122">
        <f>'21-04-2022'!T19</f>
        <v>63.042490878299844</v>
      </c>
      <c r="U44" s="122">
        <f>'21-04-2022'!U19</f>
        <v>59.963588840196309</v>
      </c>
      <c r="V44" s="122">
        <f>'21-04-2022'!V19</f>
        <v>55.883375519047213</v>
      </c>
      <c r="W44" s="122">
        <f>'21-04-2022'!W19</f>
        <v>46.694868084887311</v>
      </c>
      <c r="X44" s="187">
        <f>'21-04-2022'!X19</f>
        <v>0</v>
      </c>
      <c r="Y44" s="188"/>
    </row>
    <row r="45" spans="1:25" x14ac:dyDescent="0.3">
      <c r="A45" s="182">
        <f>'14-04-2022'!A16</f>
        <v>44665</v>
      </c>
      <c r="B45" s="126">
        <f>'14-04-2022'!B16</f>
        <v>115.42719209154907</v>
      </c>
      <c r="C45" s="127">
        <f>'14-04-2022'!C16</f>
        <v>104.42831281196597</v>
      </c>
      <c r="D45" s="127">
        <f>'14-04-2022'!D16</f>
        <v>92.049173886299741</v>
      </c>
      <c r="E45" s="127">
        <f>'14-04-2022'!E16</f>
        <v>77.427125488643924</v>
      </c>
      <c r="F45" s="127">
        <f>'14-04-2022'!F16</f>
        <v>84.889112523251612</v>
      </c>
      <c r="G45" s="127">
        <f>'14-04-2022'!G16</f>
        <v>76.78013410215101</v>
      </c>
      <c r="H45" s="127">
        <f>'14-04-2022'!H16</f>
        <v>66.557634202678003</v>
      </c>
      <c r="I45" s="127">
        <f>'14-04-2022'!I16</f>
        <v>61.4248270858563</v>
      </c>
      <c r="J45" s="127">
        <f>'14-04-2022'!J16</f>
        <v>45.746021162664711</v>
      </c>
      <c r="K45" s="127">
        <f>'14-04-2022'!K16</f>
        <v>-1.4844898451123603</v>
      </c>
      <c r="L45" s="128">
        <f>'14-04-2022'!L16</f>
        <v>3.5942002018783431E-3</v>
      </c>
      <c r="N45" s="182">
        <v>44686</v>
      </c>
      <c r="O45" s="126">
        <f>'05-05-2022'!O16</f>
        <v>90.979452814972731</v>
      </c>
      <c r="P45" s="127">
        <f>'05-05-2022'!P16</f>
        <v>109.4715730300173</v>
      </c>
      <c r="Q45" s="127">
        <f>'05-05-2022'!Q16</f>
        <v>63.249622502691508</v>
      </c>
      <c r="R45" s="127">
        <f>'05-05-2022'!R16</f>
        <v>60.025614954044912</v>
      </c>
      <c r="S45" s="127">
        <f>'05-05-2022'!S16</f>
        <v>55.481932400767342</v>
      </c>
      <c r="T45" s="127">
        <f>'05-05-2022'!T16</f>
        <v>53.828162395237477</v>
      </c>
      <c r="U45" s="127">
        <f>'05-05-2022'!U16</f>
        <v>52.792469883808245</v>
      </c>
      <c r="V45" s="127">
        <f>'05-05-2022'!V16</f>
        <v>49.184249848172222</v>
      </c>
      <c r="W45" s="127">
        <f>'05-05-2022'!W16</f>
        <v>32.112032142349619</v>
      </c>
      <c r="X45" s="127">
        <f>'05-05-2022'!X16</f>
        <v>2.0769530446970723</v>
      </c>
      <c r="Y45" s="128">
        <f>'05-05-2022'!Y16</f>
        <v>0.90762240844845299</v>
      </c>
    </row>
    <row r="46" spans="1:25" x14ac:dyDescent="0.3">
      <c r="A46" s="182"/>
      <c r="B46" s="126">
        <f>'14-04-2022'!B17</f>
        <v>113.55092156983021</v>
      </c>
      <c r="C46" s="127">
        <f>'14-04-2022'!C17</f>
        <v>87.304556459533117</v>
      </c>
      <c r="D46" s="127">
        <f>'14-04-2022'!D17</f>
        <v>95.370407691861601</v>
      </c>
      <c r="E46" s="127">
        <f>'14-04-2022'!E17</f>
        <v>84.155853904612727</v>
      </c>
      <c r="F46" s="127">
        <f>'14-04-2022'!F17</f>
        <v>86.700689048161877</v>
      </c>
      <c r="G46" s="127">
        <f>'14-04-2022'!G17</f>
        <v>84.738148080646624</v>
      </c>
      <c r="H46" s="127">
        <f>'14-04-2022'!H17</f>
        <v>64.099063077624379</v>
      </c>
      <c r="I46" s="127">
        <f>'14-04-2022'!I17</f>
        <v>62.11494887477177</v>
      </c>
      <c r="J46" s="127">
        <f>'14-04-2022'!J17</f>
        <v>43.783473767848591</v>
      </c>
      <c r="K46" s="127">
        <f>'14-04-2022'!K17</f>
        <v>-6.1105420494978455E-2</v>
      </c>
      <c r="L46" s="128">
        <f>'14-04-2022'!L17</f>
        <v>0.45648993825466089</v>
      </c>
      <c r="N46" s="182"/>
      <c r="O46" s="126">
        <f>'05-05-2022'!O17</f>
        <v>102.75627546009359</v>
      </c>
      <c r="P46" s="127">
        <f>'05-05-2022'!P17</f>
        <v>98.078960382689175</v>
      </c>
      <c r="Q46" s="127">
        <f>'05-05-2022'!Q17</f>
        <v>68.227627561458974</v>
      </c>
      <c r="R46" s="127">
        <f>'05-05-2022'!R17</f>
        <v>67.442505056105574</v>
      </c>
      <c r="S46" s="127">
        <f>'05-05-2022'!S17</f>
        <v>59.925384960257226</v>
      </c>
      <c r="T46" s="127">
        <f>'05-05-2022'!T17</f>
        <v>51.63984486882341</v>
      </c>
      <c r="U46" s="127">
        <f>'05-05-2022'!U17</f>
        <v>56.701377411610629</v>
      </c>
      <c r="V46" s="127">
        <f>'05-05-2022'!V17</f>
        <v>50.437104856944735</v>
      </c>
      <c r="W46" s="127">
        <f>'05-05-2022'!W17</f>
        <v>31.44384214055183</v>
      </c>
      <c r="X46" s="127">
        <f>'05-05-2022'!X17</f>
        <v>-11.871483372471577</v>
      </c>
      <c r="Y46" s="128">
        <f>'05-05-2022'!Y17</f>
        <v>2.1270667969925694</v>
      </c>
    </row>
    <row r="47" spans="1:25" x14ac:dyDescent="0.3">
      <c r="A47" s="182"/>
      <c r="B47" s="126">
        <f>'14-04-2022'!B18</f>
        <v>88.339737536081103</v>
      </c>
      <c r="C47" s="127">
        <f>'14-04-2022'!C18</f>
        <v>90.949279531040574</v>
      </c>
      <c r="D47" s="127">
        <f>'14-04-2022'!D18</f>
        <v>86.420333398289259</v>
      </c>
      <c r="E47" s="127">
        <f>'14-04-2022'!E18</f>
        <v>88.102512288631019</v>
      </c>
      <c r="F47" s="127">
        <f>'14-04-2022'!F18</f>
        <v>87.326123267569599</v>
      </c>
      <c r="G47" s="127">
        <f>'14-04-2022'!G18</f>
        <v>89.590599547595687</v>
      </c>
      <c r="H47" s="127">
        <f>'14-04-2022'!H18</f>
        <v>72.186481117989359</v>
      </c>
      <c r="I47" s="127">
        <f>'14-04-2022'!I18</f>
        <v>54.027530834406797</v>
      </c>
      <c r="J47" s="127">
        <f>'14-04-2022'!J18</f>
        <v>48.765322869366166</v>
      </c>
      <c r="K47" s="127">
        <f>'14-04-2022'!K18</f>
        <v>0.73685362225336104</v>
      </c>
      <c r="L47" s="128">
        <f>'14-04-2022'!L18</f>
        <v>0.34865750489743536</v>
      </c>
      <c r="N47" s="182"/>
      <c r="O47" s="126">
        <f>'05-05-2022'!O18</f>
        <v>101.62036042246675</v>
      </c>
      <c r="P47" s="127">
        <f>'05-05-2022'!P18</f>
        <v>97.093377889760418</v>
      </c>
      <c r="Q47" s="127">
        <f>'05-05-2022'!Q18</f>
        <v>65.705217523342696</v>
      </c>
      <c r="R47" s="127">
        <f>'05-05-2022'!R18</f>
        <v>61.261764963852812</v>
      </c>
      <c r="S47" s="127">
        <f>'05-05-2022'!S18</f>
        <v>58.906399936989303</v>
      </c>
      <c r="T47" s="127">
        <f>'05-05-2022'!T18</f>
        <v>55.816022423272862</v>
      </c>
      <c r="U47" s="127">
        <f>'05-05-2022'!U18</f>
        <v>53.043042379080759</v>
      </c>
      <c r="V47" s="127">
        <f>'05-05-2022'!V18</f>
        <v>47.99821483525816</v>
      </c>
      <c r="W47" s="127">
        <f>'05-05-2022'!W18</f>
        <v>32.713403392887301</v>
      </c>
      <c r="X47" s="127">
        <f>'05-05-2022'!X18</f>
        <v>2.7785511775265754</v>
      </c>
      <c r="Y47" s="128">
        <f>'05-05-2022'!Y18</f>
        <v>3.9812899448069068</v>
      </c>
    </row>
    <row r="48" spans="1:25" x14ac:dyDescent="0.3">
      <c r="A48" s="13" t="s">
        <v>1</v>
      </c>
      <c r="B48" s="186">
        <f>'14-04-2022'!B19</f>
        <v>100</v>
      </c>
      <c r="C48" s="187"/>
      <c r="D48" s="122">
        <f>'14-04-2022'!D19</f>
        <v>91.279971658816862</v>
      </c>
      <c r="E48" s="122">
        <f>'14-04-2022'!E19</f>
        <v>83.228497227295904</v>
      </c>
      <c r="F48" s="122">
        <f>'14-04-2022'!F19</f>
        <v>86.30530827966102</v>
      </c>
      <c r="G48" s="122">
        <f>'14-04-2022'!G19</f>
        <v>83.702960576797764</v>
      </c>
      <c r="H48" s="122">
        <f>'14-04-2022'!H19</f>
        <v>67.614392799430576</v>
      </c>
      <c r="I48" s="122">
        <f>'14-04-2022'!I19</f>
        <v>59.189102265011627</v>
      </c>
      <c r="J48" s="122">
        <f>'14-04-2022'!J19</f>
        <v>46.09827259995982</v>
      </c>
      <c r="K48" s="187">
        <f>'14-04-2022'!K19</f>
        <v>0</v>
      </c>
      <c r="L48" s="188"/>
      <c r="N48" s="11" t="s">
        <v>1</v>
      </c>
      <c r="O48" s="186">
        <f>'05-05-2022'!O19</f>
        <v>99.999999999999986</v>
      </c>
      <c r="P48" s="187"/>
      <c r="Q48" s="122">
        <f>'05-05-2022'!Q19</f>
        <v>65.727489195831069</v>
      </c>
      <c r="R48" s="122">
        <f>'05-05-2022'!R19</f>
        <v>62.909961658001102</v>
      </c>
      <c r="S48" s="122">
        <f>'05-05-2022'!S19</f>
        <v>58.10457243267129</v>
      </c>
      <c r="T48" s="122">
        <f>'05-05-2022'!T19</f>
        <v>53.761343229111247</v>
      </c>
      <c r="U48" s="122">
        <f>'05-05-2022'!U19</f>
        <v>54.178963224833211</v>
      </c>
      <c r="V48" s="122">
        <f>'05-05-2022'!V19</f>
        <v>49.206523180125039</v>
      </c>
      <c r="W48" s="122">
        <f>'05-05-2022'!W19</f>
        <v>32.089759225262917</v>
      </c>
      <c r="X48" s="187">
        <f>'05-05-2022'!X19</f>
        <v>0</v>
      </c>
      <c r="Y48" s="188"/>
    </row>
    <row r="49" spans="1:25" x14ac:dyDescent="0.3">
      <c r="A49" s="192">
        <v>44672</v>
      </c>
      <c r="B49" s="126">
        <f>'21-04-2022'!B16</f>
        <v>93.702846533458569</v>
      </c>
      <c r="C49" s="127">
        <f>'21-04-2022'!C16</f>
        <v>102.41826366719927</v>
      </c>
      <c r="D49" s="127">
        <f>'21-04-2022'!D16</f>
        <v>59.72236318066701</v>
      </c>
      <c r="E49" s="127">
        <f>'21-04-2022'!E16</f>
        <v>54.097173066641737</v>
      </c>
      <c r="F49" s="127">
        <f>'21-04-2022'!F16</f>
        <v>52.841762943626577</v>
      </c>
      <c r="G49" s="127">
        <f>'21-04-2022'!G16</f>
        <v>42.303593142317659</v>
      </c>
      <c r="H49" s="127">
        <f>'21-04-2022'!H16</f>
        <v>37.54752937758736</v>
      </c>
      <c r="I49" s="127">
        <f>'21-04-2022'!I16</f>
        <v>41.241325805538558</v>
      </c>
      <c r="J49" s="127">
        <f>'21-04-2022'!J16</f>
        <v>30.389295379092207</v>
      </c>
      <c r="K49" s="127">
        <f>'21-04-2022'!K16</f>
        <v>-0.10260575612396446</v>
      </c>
      <c r="L49" s="128">
        <f>'21-04-2022'!L16</f>
        <v>0.23538872353337223</v>
      </c>
      <c r="N49" s="192">
        <v>44693</v>
      </c>
      <c r="O49" s="126">
        <f>'12-05-2022'!O16</f>
        <v>110.6131517204124</v>
      </c>
      <c r="P49" s="127">
        <f>'12-05-2022'!P16</f>
        <v>98.607534784715071</v>
      </c>
      <c r="Q49" s="127">
        <f>'12-05-2022'!Q16</f>
        <v>65.736020246810682</v>
      </c>
      <c r="R49" s="127">
        <f>'12-05-2022'!R16</f>
        <v>58.279893471483504</v>
      </c>
      <c r="S49" s="127">
        <f>'12-05-2022'!S16</f>
        <v>61.256727005294501</v>
      </c>
      <c r="T49" s="127">
        <f>'12-05-2022'!T16</f>
        <v>58.841565071332212</v>
      </c>
      <c r="U49" s="127">
        <f>'12-05-2022'!U16</f>
        <v>58.279895563853437</v>
      </c>
      <c r="V49" s="127">
        <f>'12-05-2022'!V16</f>
        <v>55.780484354572792</v>
      </c>
      <c r="W49" s="127">
        <f>'12-05-2022'!W16</f>
        <v>43.016619756270408</v>
      </c>
      <c r="X49" s="127">
        <f>'12-05-2022'!X16</f>
        <v>-1.7903116599224631</v>
      </c>
      <c r="Y49" s="128">
        <f>'12-05-2022'!Y16</f>
        <v>-0.18956287465414803</v>
      </c>
    </row>
    <row r="50" spans="1:25" x14ac:dyDescent="0.3">
      <c r="A50" s="193"/>
      <c r="B50" s="126">
        <f>'21-04-2022'!B17</f>
        <v>102.96147595473626</v>
      </c>
      <c r="C50" s="127">
        <f>'21-04-2022'!C17</f>
        <v>97.034498438465235</v>
      </c>
      <c r="D50" s="127">
        <f>'21-04-2022'!D17</f>
        <v>61.762399683998858</v>
      </c>
      <c r="E50" s="127">
        <f>'21-04-2022'!E17</f>
        <v>59.87928989573188</v>
      </c>
      <c r="F50" s="127">
        <f>'21-04-2022'!F17</f>
        <v>50.777583592015219</v>
      </c>
      <c r="G50" s="127">
        <f>'21-04-2022'!G17</f>
        <v>44.621265205856162</v>
      </c>
      <c r="H50" s="127">
        <f>'21-04-2022'!H17</f>
        <v>49.268682555824839</v>
      </c>
      <c r="I50" s="127">
        <f>'21-04-2022'!I17</f>
        <v>43.872851299206808</v>
      </c>
      <c r="J50" s="127">
        <f>'21-04-2022'!J17</f>
        <v>27.878480529317649</v>
      </c>
      <c r="K50" s="127">
        <f>'21-04-2022'!K17</f>
        <v>-1.164873092903068</v>
      </c>
      <c r="L50" s="128">
        <f>'21-04-2022'!L17</f>
        <v>0.15089055330701823</v>
      </c>
      <c r="N50" s="193"/>
      <c r="O50" s="126">
        <f>'12-05-2022'!O17</f>
        <v>106.5691593043223</v>
      </c>
      <c r="P50" s="127">
        <f>'12-05-2022'!P17</f>
        <v>101.28948853161707</v>
      </c>
      <c r="Q50" s="127">
        <f>'12-05-2022'!Q17</f>
        <v>59.641936325411471</v>
      </c>
      <c r="R50" s="127">
        <f>'12-05-2022'!R17</f>
        <v>54.937981139539595</v>
      </c>
      <c r="S50" s="127">
        <f>'12-05-2022'!S17</f>
        <v>62.337934059298114</v>
      </c>
      <c r="T50" s="127">
        <f>'12-05-2022'!T17</f>
        <v>56.707228475444616</v>
      </c>
      <c r="U50" s="127">
        <f>'12-05-2022'!U17</f>
        <v>51.216939745368329</v>
      </c>
      <c r="V50" s="127">
        <f>'12-05-2022'!V17</f>
        <v>51.259069613952335</v>
      </c>
      <c r="W50" s="127">
        <f>'12-05-2022'!W17</f>
        <v>37.399953974661692</v>
      </c>
      <c r="X50" s="127">
        <f>'12-05-2022'!X17</f>
        <v>-0.63889513284527788</v>
      </c>
      <c r="Y50" s="128">
        <f>'12-05-2022'!Y17</f>
        <v>0.69506236257581244</v>
      </c>
    </row>
    <row r="51" spans="1:25" x14ac:dyDescent="0.3">
      <c r="A51" s="193"/>
      <c r="B51" s="126">
        <f>'21-04-2022'!B18</f>
        <v>103.08218659862996</v>
      </c>
      <c r="C51" s="127">
        <f>'21-04-2022'!C18</f>
        <v>100.80072880751071</v>
      </c>
      <c r="D51" s="127">
        <f>'21-04-2022'!D18</f>
        <v>57.235691179171958</v>
      </c>
      <c r="E51" s="127">
        <f>'21-04-2022'!E18</f>
        <v>54.254097982954697</v>
      </c>
      <c r="F51" s="127">
        <f>'21-04-2022'!F18</f>
        <v>49.051402317565035</v>
      </c>
      <c r="G51" s="127">
        <f>'21-04-2022'!G18</f>
        <v>35.76098918368649</v>
      </c>
      <c r="H51" s="127">
        <f>'21-04-2022'!H18</f>
        <v>44.741979447253698</v>
      </c>
      <c r="I51" s="127">
        <f>'21-04-2022'!I18</f>
        <v>43.788353128980454</v>
      </c>
      <c r="J51" s="127">
        <f>'21-04-2022'!J18</f>
        <v>31.089427186686386</v>
      </c>
      <c r="K51" s="127">
        <f>'21-04-2022'!K18</f>
        <v>0.41645738750179406</v>
      </c>
      <c r="L51" s="128">
        <f>'21-04-2022'!L18</f>
        <v>0.46474218468484785</v>
      </c>
      <c r="N51" s="193"/>
      <c r="O51" s="126">
        <f>'12-05-2022'!O18</f>
        <v>96.669786805803412</v>
      </c>
      <c r="P51" s="127">
        <f>'12-05-2022'!P18</f>
        <v>86.25087885312962</v>
      </c>
      <c r="Q51" s="127">
        <f>'12-05-2022'!Q18</f>
        <v>50.809733171021342</v>
      </c>
      <c r="R51" s="127">
        <f>'12-05-2022'!R18</f>
        <v>48.029492438926141</v>
      </c>
      <c r="S51" s="127">
        <f>'12-05-2022'!S18</f>
        <v>53.112568317545644</v>
      </c>
      <c r="T51" s="127">
        <f>'12-05-2022'!T18</f>
        <v>53.182779882989152</v>
      </c>
      <c r="U51" s="127">
        <f>'12-05-2022'!U18</f>
        <v>50.514863845962005</v>
      </c>
      <c r="V51" s="127">
        <f>'12-05-2022'!V18</f>
        <v>51.834781016045831</v>
      </c>
      <c r="W51" s="127">
        <f>'12-05-2022'!W18</f>
        <v>36.346828617517581</v>
      </c>
      <c r="X51" s="127">
        <f>'12-05-2022'!X18</f>
        <v>0.90568712014914599</v>
      </c>
      <c r="Y51" s="128">
        <f>'12-05-2022'!Y18</f>
        <v>1.0180201846969286</v>
      </c>
    </row>
    <row r="52" spans="1:25" x14ac:dyDescent="0.3">
      <c r="A52" s="12" t="s">
        <v>1</v>
      </c>
      <c r="B52" s="186" t="s">
        <v>25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N52" s="12" t="s">
        <v>1</v>
      </c>
      <c r="O52" s="186">
        <f>'12-05-2022'!O19</f>
        <v>99.999999999999986</v>
      </c>
      <c r="P52" s="187"/>
      <c r="Q52" s="122">
        <f>'12-05-2022'!Q19</f>
        <v>58.729229914414503</v>
      </c>
      <c r="R52" s="122">
        <f>'12-05-2022'!R19</f>
        <v>53.749122349983075</v>
      </c>
      <c r="S52" s="122">
        <f>'12-05-2022'!S19</f>
        <v>58.902409794046086</v>
      </c>
      <c r="T52" s="122">
        <f>'12-05-2022'!T19</f>
        <v>56.243857809921998</v>
      </c>
      <c r="U52" s="122">
        <f>'12-05-2022'!U19</f>
        <v>53.337233051727928</v>
      </c>
      <c r="V52" s="122">
        <f>'12-05-2022'!V19</f>
        <v>52.958111661523652</v>
      </c>
      <c r="W52" s="122">
        <f>'12-05-2022'!W19</f>
        <v>38.921134116149894</v>
      </c>
      <c r="X52" s="187">
        <f>'12-05-2022'!X19</f>
        <v>0</v>
      </c>
      <c r="Y52" s="188"/>
    </row>
    <row r="53" spans="1:25" x14ac:dyDescent="0.3">
      <c r="A53" s="192">
        <v>44686</v>
      </c>
      <c r="B53" s="126">
        <f>'05-05-2022'!B16</f>
        <v>77.074395710658038</v>
      </c>
      <c r="C53" s="127">
        <f>'05-05-2022'!C16</f>
        <v>118.00267677886107</v>
      </c>
      <c r="D53" s="127">
        <f>'05-05-2022'!D16</f>
        <v>62.449792619728044</v>
      </c>
      <c r="E53" s="127">
        <f>'05-05-2022'!E16</f>
        <v>59.648462271727212</v>
      </c>
      <c r="F53" s="127">
        <f>'05-05-2022'!F16</f>
        <v>58.927528237017199</v>
      </c>
      <c r="G53" s="127">
        <f>'05-05-2022'!G16</f>
        <v>61.996634434406964</v>
      </c>
      <c r="H53" s="127">
        <f>'05-05-2022'!H16</f>
        <v>55.467062058744553</v>
      </c>
      <c r="I53" s="127">
        <f>'05-05-2022'!I16</f>
        <v>54.68433288894196</v>
      </c>
      <c r="J53" s="127">
        <f>'05-05-2022'!J16</f>
        <v>36.61986660212191</v>
      </c>
      <c r="K53" s="127">
        <f>'05-05-2022'!K16</f>
        <v>-2.0220397405031467</v>
      </c>
      <c r="L53" s="128">
        <f>'05-05-2022'!L16</f>
        <v>1.9739773692109606</v>
      </c>
      <c r="N53" s="182">
        <v>44742</v>
      </c>
      <c r="O53" s="126">
        <f>'30-06-2022'!O5</f>
        <v>107.92917103169454</v>
      </c>
      <c r="P53" s="127">
        <f>'30-06-2022'!P5</f>
        <v>111.21539858659527</v>
      </c>
      <c r="Q53" s="127">
        <f>'30-06-2022'!Q5</f>
        <v>66.148926042268286</v>
      </c>
      <c r="R53" s="127">
        <f>'30-06-2022'!R5</f>
        <v>61.896902866598076</v>
      </c>
      <c r="S53" s="127">
        <f>'30-06-2022'!S5</f>
        <v>47.635672742811536</v>
      </c>
      <c r="T53" s="127">
        <f>'30-06-2022'!T5</f>
        <v>51.034789772210807</v>
      </c>
      <c r="U53" s="127">
        <f>'30-06-2022'!U5</f>
        <v>51.549044316265444</v>
      </c>
      <c r="V53" s="127">
        <f>'30-06-2022'!V5</f>
        <v>48.41332796156162</v>
      </c>
      <c r="W53" s="127">
        <f>'30-06-2022'!W5</f>
        <v>26.526049374347039</v>
      </c>
      <c r="X53" s="127">
        <f>'30-06-2022'!X5</f>
        <v>-1.4194335166764258</v>
      </c>
      <c r="Y53" s="128">
        <f>'30-06-2022'!Y5</f>
        <v>-0.65431856165396074</v>
      </c>
    </row>
    <row r="54" spans="1:25" x14ac:dyDescent="0.3">
      <c r="A54" s="193"/>
      <c r="B54" s="126">
        <f>'05-05-2022'!B17</f>
        <v>101.25648061791183</v>
      </c>
      <c r="C54" s="127">
        <f>'05-05-2022'!C17</f>
        <v>111.94685789753834</v>
      </c>
      <c r="D54" s="127">
        <f>'05-05-2022'!D17</f>
        <v>75.962098625719548</v>
      </c>
      <c r="E54" s="127">
        <f>'05-05-2022'!E17</f>
        <v>69.185351848378005</v>
      </c>
      <c r="F54" s="127">
        <f>'05-05-2022'!F17</f>
        <v>70.297636655934085</v>
      </c>
      <c r="G54" s="127">
        <f>'05-05-2022'!G17</f>
        <v>68.320232234464228</v>
      </c>
      <c r="H54" s="127">
        <f>'05-05-2022'!H17</f>
        <v>66.713580207476255</v>
      </c>
      <c r="I54" s="127">
        <f>'05-05-2022'!I17</f>
        <v>62.841158739302145</v>
      </c>
      <c r="J54" s="127">
        <f>'05-05-2022'!J17</f>
        <v>44.241136149685829</v>
      </c>
      <c r="K54" s="127">
        <f>'05-05-2022'!K17</f>
        <v>-0.39479624117859308</v>
      </c>
      <c r="L54" s="128">
        <f>'05-05-2022'!L17</f>
        <v>-1.0333344604226171</v>
      </c>
      <c r="N54" s="182"/>
      <c r="O54" s="126">
        <f>'30-06-2022'!O6</f>
        <v>100.3532967063942</v>
      </c>
      <c r="P54" s="127">
        <f>'30-06-2022'!P6</f>
        <v>93.693041994704615</v>
      </c>
      <c r="Q54" s="127">
        <f>'30-06-2022'!Q6</f>
        <v>65.722469231070747</v>
      </c>
      <c r="R54" s="127">
        <f>'30-06-2022'!R6</f>
        <v>65.433982421826968</v>
      </c>
      <c r="S54" s="127">
        <f>'30-06-2022'!S6</f>
        <v>48.927586243678327</v>
      </c>
      <c r="T54" s="127">
        <f>'30-06-2022'!T6</f>
        <v>55.224103218603283</v>
      </c>
      <c r="U54" s="127">
        <f>'30-06-2022'!U6</f>
        <v>50.244585879093457</v>
      </c>
      <c r="V54" s="127">
        <f>'30-06-2022'!V6</f>
        <v>45.102018010174625</v>
      </c>
      <c r="W54" s="127">
        <f>'30-06-2022'!W6</f>
        <v>30.439418144254393</v>
      </c>
      <c r="X54" s="127">
        <f>'30-06-2022'!X6</f>
        <v>-0.44109015605519014</v>
      </c>
      <c r="Y54" s="128">
        <f>'30-06-2022'!Y6</f>
        <v>-0.39091928873179793</v>
      </c>
    </row>
    <row r="55" spans="1:25" x14ac:dyDescent="0.3">
      <c r="A55" s="193"/>
      <c r="B55" s="126">
        <f>'05-05-2022'!B18</f>
        <v>76.786018413559319</v>
      </c>
      <c r="C55" s="127">
        <f>'05-05-2022'!C18</f>
        <v>114.93357058147132</v>
      </c>
      <c r="D55" s="127">
        <f>'05-05-2022'!D18</f>
        <v>76.394661502022032</v>
      </c>
      <c r="E55" s="127">
        <f>'05-05-2022'!E18</f>
        <v>77.73353154092986</v>
      </c>
      <c r="F55" s="127">
        <f>'05-05-2022'!F18</f>
        <v>72.460435690718498</v>
      </c>
      <c r="G55" s="127">
        <f>'05-05-2022'!G18</f>
        <v>68.814590245859307</v>
      </c>
      <c r="H55" s="127">
        <f>'05-05-2022'!H18</f>
        <v>64.36540804479651</v>
      </c>
      <c r="I55" s="127">
        <f>'05-05-2022'!I18</f>
        <v>58.453774742677531</v>
      </c>
      <c r="J55" s="127">
        <f>'05-05-2022'!J18</f>
        <v>45.53881250121087</v>
      </c>
      <c r="K55" s="127">
        <f>'05-05-2022'!K18</f>
        <v>0.42912584867038378</v>
      </c>
      <c r="L55" s="128">
        <f>'05-05-2022'!L18</f>
        <v>1.0470672242230161</v>
      </c>
      <c r="N55" s="182"/>
      <c r="O55" s="126">
        <f>'30-06-2022'!O7</f>
        <v>105.50839829743202</v>
      </c>
      <c r="P55" s="127">
        <f>'30-06-2022'!P7</f>
        <v>81.300693383179308</v>
      </c>
      <c r="Q55" s="127">
        <f>'30-06-2022'!Q7</f>
        <v>53.656244106735855</v>
      </c>
      <c r="R55" s="127">
        <f>'30-06-2022'!R7</f>
        <v>44.650471326366677</v>
      </c>
      <c r="S55" s="127">
        <f>'30-06-2022'!S7</f>
        <v>46.920732860432295</v>
      </c>
      <c r="T55" s="127">
        <f>'30-06-2022'!T7</f>
        <v>47.522783268312999</v>
      </c>
      <c r="U55" s="127">
        <f>'30-06-2022'!U7</f>
        <v>37.463417134317247</v>
      </c>
      <c r="V55" s="127">
        <f>'30-06-2022'!V7</f>
        <v>33.26155875161956</v>
      </c>
      <c r="W55" s="127">
        <f>'30-06-2022'!W7</f>
        <v>21.960447647791618</v>
      </c>
      <c r="X55" s="127">
        <f>'30-06-2022'!X7</f>
        <v>0.90099514665051017</v>
      </c>
      <c r="Y55" s="128">
        <f>'30-06-2022'!Y7</f>
        <v>2.0047663764668644</v>
      </c>
    </row>
    <row r="56" spans="1:25" ht="15" thickBot="1" x14ac:dyDescent="0.35">
      <c r="A56" s="12" t="s">
        <v>1</v>
      </c>
      <c r="B56" s="194">
        <f>'05-05-2022'!B19</f>
        <v>99.999999999999986</v>
      </c>
      <c r="C56" s="195"/>
      <c r="D56" s="124">
        <f>'05-05-2022'!D19</f>
        <v>71.602184249156537</v>
      </c>
      <c r="E56" s="124">
        <f>'05-05-2022'!E19</f>
        <v>68.855781887011688</v>
      </c>
      <c r="F56" s="124">
        <f>'05-05-2022'!F19</f>
        <v>67.228533527889923</v>
      </c>
      <c r="G56" s="124">
        <f>'05-05-2022'!G19</f>
        <v>66.377152304910169</v>
      </c>
      <c r="H56" s="124">
        <f>'05-05-2022'!H19</f>
        <v>62.182016770339111</v>
      </c>
      <c r="I56" s="124">
        <f>'05-05-2022'!I19</f>
        <v>58.659755456973876</v>
      </c>
      <c r="J56" s="124">
        <f>'05-05-2022'!J19</f>
        <v>42.133271751006205</v>
      </c>
      <c r="K56" s="195">
        <f>'05-05-2022'!K19</f>
        <v>0</v>
      </c>
      <c r="L56" s="196"/>
      <c r="N56" s="11"/>
      <c r="O56" s="186">
        <f>'30-06-2022'!O8</f>
        <v>100</v>
      </c>
      <c r="P56" s="187"/>
      <c r="Q56" s="122">
        <f>'30-06-2022'!Q8</f>
        <v>61.84254646002497</v>
      </c>
      <c r="R56" s="122">
        <f>'30-06-2022'!R8</f>
        <v>57.327118871597236</v>
      </c>
      <c r="S56" s="122">
        <f>'30-06-2022'!S8</f>
        <v>47.827997282307386</v>
      </c>
      <c r="T56" s="122">
        <f>'30-06-2022'!T8</f>
        <v>51.260558753042368</v>
      </c>
      <c r="U56" s="122">
        <f>'30-06-2022'!U8</f>
        <v>46.419015776558716</v>
      </c>
      <c r="V56" s="122">
        <f>'30-06-2022'!V8</f>
        <v>42.258968241118602</v>
      </c>
      <c r="W56" s="122">
        <f>'30-06-2022'!W8</f>
        <v>26.308638388797686</v>
      </c>
      <c r="X56" s="187">
        <f>'30-06-2022'!X8</f>
        <v>0</v>
      </c>
      <c r="Y56" s="188"/>
    </row>
    <row r="57" spans="1:25" x14ac:dyDescent="0.3">
      <c r="A57" s="5" t="s">
        <v>1</v>
      </c>
      <c r="B57" s="200">
        <f>AVERAGE(B40:C40,B44:C44,B48:C48,B52,B56)</f>
        <v>100</v>
      </c>
      <c r="C57" s="201"/>
      <c r="D57" s="127">
        <f>AVERAGE(D40,D44,D48,D52,D56)</f>
        <v>84.393708388873264</v>
      </c>
      <c r="E57" s="127">
        <f>AVERAGE(E40,E44,E48,E52,E56)</f>
        <v>72.40206216551627</v>
      </c>
      <c r="F57" s="127">
        <f>AVERAGE(F40,F44,F48,F52,F56)</f>
        <v>75.480150190068684</v>
      </c>
      <c r="G57" s="127">
        <f>AVERAGE(G40,G44,G48,G52,G56)</f>
        <v>67.258201690014204</v>
      </c>
      <c r="H57" s="127">
        <f t="shared" ref="H57" si="11">AVERAGE(H40,H44,H48,H52,H56)</f>
        <v>61.663796661255283</v>
      </c>
      <c r="I57" s="127">
        <f>AVERAGE(I40,I44,I48,I52,I56)</f>
        <v>57.981645834107702</v>
      </c>
      <c r="J57" s="127">
        <f>AVERAGE(J40,J44,J48,J52,J56)</f>
        <v>43.089734650038054</v>
      </c>
      <c r="K57" s="201">
        <f>AVERAGE(K40,K44,K48,K52,K56)</f>
        <v>0</v>
      </c>
      <c r="L57" s="202"/>
      <c r="N57" s="192"/>
      <c r="O57" s="126"/>
      <c r="P57" s="127"/>
      <c r="Q57" s="127"/>
      <c r="R57" s="127"/>
      <c r="S57" s="127"/>
      <c r="T57" s="127"/>
      <c r="U57" s="127"/>
      <c r="V57" s="127"/>
      <c r="W57" s="127"/>
      <c r="X57" s="127"/>
      <c r="Y57" s="128"/>
    </row>
    <row r="58" spans="1:25" x14ac:dyDescent="0.3">
      <c r="A58" s="1" t="s">
        <v>2</v>
      </c>
      <c r="B58" s="200">
        <f>STDEV(B40,B44,B48,B52,B56)</f>
        <v>1.160311428702309E-14</v>
      </c>
      <c r="C58" s="201"/>
      <c r="D58" s="127">
        <f>STDEV(D40,D44,D48,D52,D56)</f>
        <v>15.574017771125614</v>
      </c>
      <c r="E58" s="127">
        <f>STDEV(E40,E44,E48,E52,E56)</f>
        <v>7.3351935309574925</v>
      </c>
      <c r="F58" s="127">
        <f>STDEV(F40,F44,F48,F52,F56)</f>
        <v>8.9881142454477061</v>
      </c>
      <c r="G58" s="127">
        <f t="shared" ref="G58:H58" si="12">STDEV(G40,G44,G48,G52,G56)</f>
        <v>12.571846729584422</v>
      </c>
      <c r="H58" s="127">
        <f t="shared" si="12"/>
        <v>5.6419288656508773</v>
      </c>
      <c r="I58" s="127">
        <f>STDEV(I40,I44,I48,I52,I56)</f>
        <v>1.5559031387523479</v>
      </c>
      <c r="J58" s="127">
        <f>STDEV(J40,J44,J48,J52,J56)</f>
        <v>10.595222499626438</v>
      </c>
      <c r="K58" s="201">
        <f>STDEV(K40,K44,K48,K52,K56)</f>
        <v>0</v>
      </c>
      <c r="L58" s="202"/>
      <c r="N58" s="193"/>
      <c r="O58" s="126"/>
      <c r="P58" s="127"/>
      <c r="Q58" s="127"/>
      <c r="R58" s="127"/>
      <c r="S58" s="127"/>
      <c r="T58" s="127"/>
      <c r="U58" s="127"/>
      <c r="V58" s="127"/>
      <c r="W58" s="127"/>
      <c r="X58" s="127"/>
      <c r="Y58" s="128"/>
    </row>
    <row r="59" spans="1:25" ht="15" thickBot="1" x14ac:dyDescent="0.35">
      <c r="A59" s="6" t="s">
        <v>3</v>
      </c>
      <c r="B59" s="203">
        <f>B58/SQRT(4)</f>
        <v>5.801557143511545E-15</v>
      </c>
      <c r="C59" s="204"/>
      <c r="D59" s="129">
        <f>D58/SQRT(4)</f>
        <v>7.7870088855628072</v>
      </c>
      <c r="E59" s="129">
        <f t="shared" ref="E59:I59" si="13">E58/SQRT(4)</f>
        <v>3.6675967654787462</v>
      </c>
      <c r="F59" s="129">
        <f t="shared" si="13"/>
        <v>4.494057122723853</v>
      </c>
      <c r="G59" s="129">
        <f t="shared" si="13"/>
        <v>6.285923364792211</v>
      </c>
      <c r="H59" s="129">
        <f t="shared" si="13"/>
        <v>2.8209644328254386</v>
      </c>
      <c r="I59" s="129">
        <f t="shared" si="13"/>
        <v>0.77795156937617393</v>
      </c>
      <c r="J59" s="129">
        <f>J58/SQRT(4)</f>
        <v>5.2976112498132188</v>
      </c>
      <c r="K59" s="204">
        <f>K58/SQRT(4)</f>
        <v>0</v>
      </c>
      <c r="L59" s="205"/>
      <c r="N59" s="193"/>
      <c r="O59" s="126"/>
      <c r="P59" s="127"/>
      <c r="Q59" s="127"/>
      <c r="R59" s="127"/>
      <c r="S59" s="127"/>
      <c r="T59" s="127"/>
      <c r="U59" s="127"/>
      <c r="V59" s="127"/>
      <c r="W59" s="127"/>
      <c r="X59" s="127"/>
      <c r="Y59" s="128"/>
    </row>
    <row r="60" spans="1:25" ht="15" thickBot="1" x14ac:dyDescent="0.35">
      <c r="A60" s="4"/>
      <c r="B60" s="4"/>
      <c r="C60" s="4"/>
      <c r="N60" s="12"/>
      <c r="O60" s="194"/>
      <c r="P60" s="195"/>
      <c r="Q60" s="124"/>
      <c r="R60" s="124"/>
      <c r="S60" s="124"/>
      <c r="T60" s="124"/>
      <c r="U60" s="124"/>
      <c r="V60" s="124"/>
      <c r="W60" s="124"/>
      <c r="X60" s="195"/>
      <c r="Y60" s="196"/>
    </row>
    <row r="61" spans="1:25" x14ac:dyDescent="0.3">
      <c r="A61" s="183" t="s">
        <v>6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N61" s="5" t="s">
        <v>1</v>
      </c>
      <c r="O61" s="197">
        <f>AVERAGE(O40:P40,O44:P44,O48:P48,O52,O56,O60)</f>
        <v>100</v>
      </c>
      <c r="P61" s="198"/>
      <c r="Q61" s="130">
        <f t="shared" ref="Q61:X61" si="14">AVERAGE(Q40,Q44,Q48,Q52,Q56,Q60)</f>
        <v>67.153715205997614</v>
      </c>
      <c r="R61" s="130">
        <f t="shared" si="14"/>
        <v>63.482596385705747</v>
      </c>
      <c r="S61" s="130">
        <f t="shared" si="14"/>
        <v>59.743246303252555</v>
      </c>
      <c r="T61" s="130">
        <f t="shared" si="14"/>
        <v>58.941529176642135</v>
      </c>
      <c r="U61" s="130">
        <f t="shared" si="14"/>
        <v>57.382083107690434</v>
      </c>
      <c r="V61" s="130">
        <f t="shared" si="14"/>
        <v>54.277385345510559</v>
      </c>
      <c r="W61" s="130">
        <f t="shared" si="14"/>
        <v>38.529971141618446</v>
      </c>
      <c r="X61" s="198">
        <f t="shared" si="14"/>
        <v>0</v>
      </c>
      <c r="Y61" s="199"/>
    </row>
    <row r="62" spans="1:25" x14ac:dyDescent="0.3">
      <c r="A62" s="184" t="s">
        <v>5</v>
      </c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N62" s="1" t="s">
        <v>2</v>
      </c>
      <c r="O62" s="200">
        <f>STDEV(O40:P40,O44:P44,O48:P48,O52,O56,O60)</f>
        <v>1.0048591735576161E-14</v>
      </c>
      <c r="P62" s="201"/>
      <c r="Q62" s="127">
        <f t="shared" ref="Q62:X62" si="15">STDEV(Q40,Q44,Q48,Q52,Q56,Q60)</f>
        <v>8.068745826960237</v>
      </c>
      <c r="R62" s="127">
        <f t="shared" si="15"/>
        <v>8.2492200072839559</v>
      </c>
      <c r="S62" s="127">
        <f t="shared" si="15"/>
        <v>7.9123278273377666</v>
      </c>
      <c r="T62" s="127">
        <f t="shared" si="15"/>
        <v>7.7654627177626319</v>
      </c>
      <c r="U62" s="127">
        <f t="shared" si="15"/>
        <v>9.9719113287407382</v>
      </c>
      <c r="V62" s="127">
        <f t="shared" si="15"/>
        <v>10.686461016979949</v>
      </c>
      <c r="W62" s="127">
        <f t="shared" si="15"/>
        <v>9.4838899773494436</v>
      </c>
      <c r="X62" s="201">
        <f t="shared" si="15"/>
        <v>0</v>
      </c>
      <c r="Y62" s="202"/>
    </row>
    <row r="63" spans="1:25" ht="15" thickBot="1" x14ac:dyDescent="0.35">
      <c r="A63" s="185" t="s">
        <v>29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N63" s="6" t="s">
        <v>3</v>
      </c>
      <c r="O63" s="203">
        <f>O62/SQRT(4)</f>
        <v>5.0242958677880805E-15</v>
      </c>
      <c r="P63" s="204"/>
      <c r="Q63" s="129">
        <f>Q62/SQRT(4)</f>
        <v>4.0343729134801185</v>
      </c>
      <c r="R63" s="129">
        <f t="shared" ref="R63:X63" si="16">R62/SQRT(4)</f>
        <v>4.1246100036419779</v>
      </c>
      <c r="S63" s="129">
        <f t="shared" si="16"/>
        <v>3.9561639136688833</v>
      </c>
      <c r="T63" s="129">
        <f t="shared" si="16"/>
        <v>3.8827313588813159</v>
      </c>
      <c r="U63" s="129">
        <f t="shared" si="16"/>
        <v>4.9859556643703691</v>
      </c>
      <c r="V63" s="129">
        <f t="shared" si="16"/>
        <v>5.3432305084899747</v>
      </c>
      <c r="W63" s="129">
        <f t="shared" si="16"/>
        <v>4.7419449886747218</v>
      </c>
      <c r="X63" s="204">
        <f t="shared" si="16"/>
        <v>0</v>
      </c>
      <c r="Y63" s="205"/>
    </row>
    <row r="64" spans="1:25" x14ac:dyDescent="0.3">
      <c r="A64" s="125"/>
      <c r="B64" s="179" t="s">
        <v>0</v>
      </c>
      <c r="C64" s="180"/>
      <c r="D64" s="10" t="s">
        <v>7</v>
      </c>
      <c r="E64" s="10" t="s">
        <v>8</v>
      </c>
      <c r="F64" s="10" t="s">
        <v>9</v>
      </c>
      <c r="G64" s="10" t="s">
        <v>10</v>
      </c>
      <c r="H64" s="10" t="s">
        <v>11</v>
      </c>
      <c r="I64" s="10" t="s">
        <v>12</v>
      </c>
      <c r="J64" s="10" t="s">
        <v>15</v>
      </c>
      <c r="K64" s="180" t="s">
        <v>4</v>
      </c>
      <c r="L64" s="181"/>
      <c r="N64" s="2"/>
      <c r="O64" s="2"/>
      <c r="P64" s="2"/>
      <c r="Q64" s="2"/>
      <c r="R64" s="2"/>
    </row>
    <row r="65" spans="1:25" x14ac:dyDescent="0.3">
      <c r="A65" s="182">
        <f>'23-06-2022'!A5</f>
        <v>44735</v>
      </c>
      <c r="B65" s="126">
        <f>'23-06-2022'!B5</f>
        <v>101.64400275385816</v>
      </c>
      <c r="C65" s="127">
        <f>'23-06-2022'!C5</f>
        <v>109.25100904005721</v>
      </c>
      <c r="D65" s="127">
        <f>'23-06-2022'!D5</f>
        <v>84.524075685177095</v>
      </c>
      <c r="E65" s="127">
        <f>'23-06-2022'!E5</f>
        <v>88.586714041907186</v>
      </c>
      <c r="F65" s="127">
        <f>'23-06-2022'!F5</f>
        <v>97.681675686406123</v>
      </c>
      <c r="G65" s="127">
        <f>'23-06-2022'!G5</f>
        <v>85.76125406592061</v>
      </c>
      <c r="H65" s="127">
        <f>'23-06-2022'!H5</f>
        <v>88.168744938814015</v>
      </c>
      <c r="I65" s="127">
        <f>'23-06-2022'!I5</f>
        <v>54.447173685100601</v>
      </c>
      <c r="J65" s="127">
        <f>'23-06-2022'!J5</f>
        <v>52.474363404893751</v>
      </c>
      <c r="K65" s="127">
        <f>'23-06-2022'!K5</f>
        <v>-1.1758815354357857</v>
      </c>
      <c r="L65" s="128">
        <f>'23-06-2022'!L5</f>
        <v>-0.65760114306455908</v>
      </c>
      <c r="N65" s="183" t="s">
        <v>6</v>
      </c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</row>
    <row r="66" spans="1:25" x14ac:dyDescent="0.3">
      <c r="A66" s="182"/>
      <c r="B66" s="126">
        <f>'23-06-2022'!B6</f>
        <v>94.973250945678558</v>
      </c>
      <c r="C66" s="127">
        <f>'23-06-2022'!C6</f>
        <v>105.42242620618003</v>
      </c>
      <c r="D66" s="127">
        <f>'23-06-2022'!D6</f>
        <v>79.826126683371783</v>
      </c>
      <c r="E66" s="127">
        <f>'23-06-2022'!E6</f>
        <v>94.254347974751227</v>
      </c>
      <c r="F66" s="127">
        <f>'23-06-2022'!F6</f>
        <v>113.16316925212141</v>
      </c>
      <c r="G66" s="127">
        <f>'23-06-2022'!G6</f>
        <v>95.57512366390192</v>
      </c>
      <c r="H66" s="127">
        <f>'23-06-2022'!H6</f>
        <v>103.61680805150998</v>
      </c>
      <c r="I66" s="127">
        <f>'23-06-2022'!I6</f>
        <v>71.466781990671066</v>
      </c>
      <c r="J66" s="127">
        <f>'23-06-2022'!J6</f>
        <v>68.0561732424421</v>
      </c>
      <c r="K66" s="127">
        <f>'23-06-2022'!K6</f>
        <v>0.16161436277958346</v>
      </c>
      <c r="L66" s="128">
        <f>'23-06-2022'!L6</f>
        <v>-5.5729047660588296E-2</v>
      </c>
      <c r="N66" s="184" t="s">
        <v>5</v>
      </c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 spans="1:25" ht="15" thickBot="1" x14ac:dyDescent="0.35">
      <c r="A67" s="182"/>
      <c r="B67" s="126">
        <f>'23-06-2022'!B7</f>
        <v>107.31163170414719</v>
      </c>
      <c r="C67" s="127">
        <f>'23-06-2022'!C7</f>
        <v>81.397679350078832</v>
      </c>
      <c r="D67" s="127">
        <f>'23-06-2022'!D7</f>
        <v>88.80405309261171</v>
      </c>
      <c r="E67" s="127">
        <f>'23-06-2022'!E7</f>
        <v>92.214666823395703</v>
      </c>
      <c r="F67" s="127">
        <f>'23-06-2022'!F7</f>
        <v>97.063084004756846</v>
      </c>
      <c r="G67" s="127">
        <f>'23-06-2022'!G7</f>
        <v>84.808290589585326</v>
      </c>
      <c r="H67" s="127">
        <f>'23-06-2022'!H7</f>
        <v>92.900129376193661</v>
      </c>
      <c r="I67" s="127">
        <f>'23-06-2022'!I7</f>
        <v>74.292244457935155</v>
      </c>
      <c r="J67" s="127">
        <f>'23-06-2022'!J7</f>
        <v>66.902587187550708</v>
      </c>
      <c r="K67" s="127">
        <f>'23-06-2022'!K7</f>
        <v>-2.2291120808731406E-2</v>
      </c>
      <c r="L67" s="128">
        <f>'23-06-2022'!L7</f>
        <v>1.749888484190083</v>
      </c>
      <c r="N67" s="185" t="s">
        <v>23</v>
      </c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</row>
    <row r="68" spans="1:25" x14ac:dyDescent="0.3">
      <c r="A68" s="11" t="s">
        <v>1</v>
      </c>
      <c r="B68" s="186">
        <f>'23-06-2022'!B8</f>
        <v>100</v>
      </c>
      <c r="C68" s="187"/>
      <c r="D68" s="122">
        <f>'23-06-2022'!D8</f>
        <v>84.384751820386853</v>
      </c>
      <c r="E68" s="122">
        <f>'23-06-2022'!E8</f>
        <v>91.68524294668471</v>
      </c>
      <c r="F68" s="122">
        <f>'23-06-2022'!F8</f>
        <v>102.63597631442813</v>
      </c>
      <c r="G68" s="122">
        <f>'23-06-2022'!G8</f>
        <v>88.714889439802619</v>
      </c>
      <c r="H68" s="122">
        <f>'23-06-2022'!H8</f>
        <v>94.895227455505889</v>
      </c>
      <c r="I68" s="122">
        <f>'23-06-2022'!I8</f>
        <v>66.735400044568948</v>
      </c>
      <c r="J68" s="122">
        <f>'23-06-2022'!J8</f>
        <v>62.477707944962184</v>
      </c>
      <c r="K68" s="187">
        <f>'23-06-2022'!K8</f>
        <v>0</v>
      </c>
      <c r="L68" s="188"/>
      <c r="N68" s="125"/>
      <c r="O68" s="179" t="s">
        <v>0</v>
      </c>
      <c r="P68" s="180"/>
      <c r="Q68" s="10" t="s">
        <v>7</v>
      </c>
      <c r="R68" s="10" t="s">
        <v>8</v>
      </c>
      <c r="S68" s="10" t="s">
        <v>9</v>
      </c>
      <c r="T68" s="10" t="s">
        <v>10</v>
      </c>
      <c r="U68" s="10" t="s">
        <v>11</v>
      </c>
      <c r="V68" s="10" t="s">
        <v>12</v>
      </c>
      <c r="W68" s="10" t="s">
        <v>15</v>
      </c>
      <c r="X68" s="180" t="s">
        <v>4</v>
      </c>
      <c r="Y68" s="181"/>
    </row>
    <row r="69" spans="1:25" x14ac:dyDescent="0.3">
      <c r="A69" s="206">
        <v>44742</v>
      </c>
      <c r="B69" s="126">
        <f>'30-06-2022'!B5</f>
        <v>103.86935814825429</v>
      </c>
      <c r="C69" s="127">
        <f>'30-06-2022'!C5</f>
        <v>101.94203319271212</v>
      </c>
      <c r="D69" s="127">
        <f>'30-06-2022'!D5</f>
        <v>79.917617630452654</v>
      </c>
      <c r="E69" s="127">
        <f>'30-06-2022'!E5</f>
        <v>92.879209434407883</v>
      </c>
      <c r="F69" s="127">
        <f>'30-06-2022'!F5</f>
        <v>96.307188928701322</v>
      </c>
      <c r="G69" s="127">
        <f>'30-06-2022'!G5</f>
        <v>73.473594513714261</v>
      </c>
      <c r="H69" s="127">
        <f>'30-06-2022'!H5</f>
        <v>78.887738489172733</v>
      </c>
      <c r="I69" s="127">
        <f>'30-06-2022'!I5</f>
        <v>67.456230852194892</v>
      </c>
      <c r="J69" s="127">
        <f>'30-06-2022'!J5</f>
        <v>35.515668236564423</v>
      </c>
      <c r="K69" s="127">
        <f>'30-06-2022'!K5</f>
        <v>-2.9277625022132896</v>
      </c>
      <c r="L69" s="128">
        <f>'30-06-2022'!L5</f>
        <v>0.7356189408592535</v>
      </c>
      <c r="N69" s="182">
        <v>44665</v>
      </c>
      <c r="O69" s="126">
        <f>'14-04-2022'!O27</f>
        <v>115.42719209154907</v>
      </c>
      <c r="P69" s="127">
        <f>'14-04-2022'!P27</f>
        <v>104.42831281196597</v>
      </c>
      <c r="Q69" s="127">
        <f>'14-04-2022'!Q27</f>
        <v>72.7472020586859</v>
      </c>
      <c r="R69" s="127">
        <f>'14-04-2022'!R27</f>
        <v>81.524745101616773</v>
      </c>
      <c r="S69" s="127">
        <f>'14-04-2022'!S27</f>
        <v>79.864133019311495</v>
      </c>
      <c r="T69" s="127">
        <f>'14-04-2022'!T27</f>
        <v>65.716541543856678</v>
      </c>
      <c r="U69" s="127">
        <f>'14-04-2022'!U27</f>
        <v>63.085439168161585</v>
      </c>
      <c r="V69" s="127">
        <f>'14-04-2022'!V27</f>
        <v>63.818697786800463</v>
      </c>
      <c r="W69" s="127">
        <f>'14-04-2022'!W27</f>
        <v>51.461125669170727</v>
      </c>
      <c r="X69" s="127">
        <f>'14-04-2022'!X27</f>
        <v>-1.4844898451123603</v>
      </c>
      <c r="Y69" s="128">
        <f>'14-04-2022'!Y27</f>
        <v>3.5942002018783431E-3</v>
      </c>
    </row>
    <row r="70" spans="1:25" x14ac:dyDescent="0.3">
      <c r="A70" s="207"/>
      <c r="B70" s="126">
        <f>'30-06-2022'!B6</f>
        <v>110.46049871372212</v>
      </c>
      <c r="C70" s="127">
        <f>'30-06-2022'!C6</f>
        <v>83.757539573537656</v>
      </c>
      <c r="D70" s="127">
        <f>'30-06-2022'!D6</f>
        <v>81.889069489819022</v>
      </c>
      <c r="E70" s="127">
        <f>'30-06-2022'!E6</f>
        <v>76.533762847669053</v>
      </c>
      <c r="F70" s="127">
        <f>'30-06-2022'!F6</f>
        <v>75.445050757709382</v>
      </c>
      <c r="G70" s="127">
        <f>'30-06-2022'!G6</f>
        <v>71.119607910638678</v>
      </c>
      <c r="H70" s="127">
        <f>'30-06-2022'!H6</f>
        <v>72.78211225074746</v>
      </c>
      <c r="I70" s="127">
        <f>'30-06-2022'!I6</f>
        <v>55.244963029143712</v>
      </c>
      <c r="J70" s="127">
        <f>'30-06-2022'!J6</f>
        <v>28.262468459412812</v>
      </c>
      <c r="K70" s="127">
        <f>'30-06-2022'!K6</f>
        <v>-0.77975589279101432</v>
      </c>
      <c r="L70" s="128">
        <f>'30-06-2022'!L6</f>
        <v>8.8274543288550805E-2</v>
      </c>
      <c r="N70" s="182"/>
      <c r="O70" s="126">
        <f>'14-04-2022'!O28</f>
        <v>113.55092156983021</v>
      </c>
      <c r="P70" s="127">
        <f>'14-04-2022'!P28</f>
        <v>87.304556459533117</v>
      </c>
      <c r="Q70" s="127">
        <f>'14-04-2022'!Q28</f>
        <v>63.710860532967587</v>
      </c>
      <c r="R70" s="127">
        <f>'14-04-2022'!R28</f>
        <v>84.996946563434051</v>
      </c>
      <c r="S70" s="127">
        <f>'14-04-2022'!S28</f>
        <v>70.094529661303881</v>
      </c>
      <c r="T70" s="127">
        <f>'14-04-2022'!T28</f>
        <v>76.391934771144648</v>
      </c>
      <c r="U70" s="127">
        <f>'14-04-2022'!U28</f>
        <v>69.145606175950562</v>
      </c>
      <c r="V70" s="127">
        <f>'14-04-2022'!V28</f>
        <v>66.018476856367514</v>
      </c>
      <c r="W70" s="127">
        <f>'14-04-2022'!W28</f>
        <v>54.329462933267202</v>
      </c>
      <c r="X70" s="127">
        <f>'14-04-2022'!X28</f>
        <v>-6.1105420494978455E-2</v>
      </c>
      <c r="Y70" s="128">
        <f>'14-04-2022'!Y28</f>
        <v>0.45648993825466089</v>
      </c>
    </row>
    <row r="71" spans="1:25" x14ac:dyDescent="0.3">
      <c r="A71" s="207"/>
      <c r="B71" s="126">
        <f>'30-06-2022'!B7</f>
        <v>115.08017865056607</v>
      </c>
      <c r="C71" s="127">
        <f>'30-06-2022'!C7</f>
        <v>84.890391721207791</v>
      </c>
      <c r="D71" s="127">
        <f>'30-06-2022'!D7</f>
        <v>87.126666388321908</v>
      </c>
      <c r="E71" s="127">
        <f>'30-06-2022'!E7</f>
        <v>77.519497546609756</v>
      </c>
      <c r="F71" s="127">
        <f>'30-06-2022'!F7</f>
        <v>76.210089552726515</v>
      </c>
      <c r="G71" s="127">
        <f>'30-06-2022'!G7</f>
        <v>71.575694801769473</v>
      </c>
      <c r="H71" s="127">
        <f>'30-06-2022'!H7</f>
        <v>67.927025980495628</v>
      </c>
      <c r="I71" s="127">
        <f>'30-06-2022'!I7</f>
        <v>49.977929925471543</v>
      </c>
      <c r="J71" s="127">
        <f>'30-06-2022'!J7</f>
        <v>33.676623396443183</v>
      </c>
      <c r="K71" s="127">
        <f>'30-06-2022'!K7</f>
        <v>0.88274187037463892</v>
      </c>
      <c r="L71" s="128">
        <f>'30-06-2022'!L7</f>
        <v>2.0008830404818623</v>
      </c>
      <c r="N71" s="182"/>
      <c r="O71" s="126">
        <f>'14-04-2022'!O29</f>
        <v>88.339737536081103</v>
      </c>
      <c r="P71" s="127">
        <f>'14-04-2022'!P29</f>
        <v>90.949279531040574</v>
      </c>
      <c r="Q71" s="127">
        <f>'14-04-2022'!Q29</f>
        <v>85.902742860015252</v>
      </c>
      <c r="R71" s="127">
        <f>'14-04-2022'!R29</f>
        <v>78.203520937006203</v>
      </c>
      <c r="S71" s="127">
        <f>'14-04-2022'!S29</f>
        <v>80.683658870096323</v>
      </c>
      <c r="T71" s="127">
        <f>'14-04-2022'!T29</f>
        <v>73.868653581030273</v>
      </c>
      <c r="U71" s="127">
        <f>'14-04-2022'!U29</f>
        <v>70.331761336054825</v>
      </c>
      <c r="V71" s="127">
        <f>'14-04-2022'!V29</f>
        <v>66.341969335963554</v>
      </c>
      <c r="W71" s="127">
        <f>'14-04-2022'!W29</f>
        <v>52.539450002742981</v>
      </c>
      <c r="X71" s="127">
        <f>'14-04-2022'!X29</f>
        <v>0.73685362225336104</v>
      </c>
      <c r="Y71" s="128">
        <f>'14-04-2022'!Y29</f>
        <v>0.34865750489743536</v>
      </c>
    </row>
    <row r="72" spans="1:25" x14ac:dyDescent="0.3">
      <c r="A72" s="11" t="s">
        <v>1</v>
      </c>
      <c r="B72" s="186">
        <f>'30-06-2022'!B8</f>
        <v>100.00000000000001</v>
      </c>
      <c r="C72" s="187"/>
      <c r="D72" s="122">
        <f>'30-06-2022'!D8</f>
        <v>82.977784502864537</v>
      </c>
      <c r="E72" s="122">
        <f>'30-06-2022'!E8</f>
        <v>82.310823276228902</v>
      </c>
      <c r="F72" s="122">
        <f>'30-06-2022'!F8</f>
        <v>82.654109746379063</v>
      </c>
      <c r="G72" s="122">
        <f>'30-06-2022'!G8</f>
        <v>72.056299075374127</v>
      </c>
      <c r="H72" s="122">
        <f>'30-06-2022'!H8</f>
        <v>73.198958906805274</v>
      </c>
      <c r="I72" s="122">
        <f>'30-06-2022'!I8</f>
        <v>57.559707935603377</v>
      </c>
      <c r="J72" s="122">
        <f>'30-06-2022'!J8</f>
        <v>32.484920030806812</v>
      </c>
      <c r="K72" s="187">
        <f>'30-06-2022'!K8</f>
        <v>0</v>
      </c>
      <c r="L72" s="188"/>
      <c r="N72" s="11" t="s">
        <v>1</v>
      </c>
      <c r="O72" s="186">
        <f>'14-04-2022'!O30</f>
        <v>100</v>
      </c>
      <c r="P72" s="187"/>
      <c r="Q72" s="122">
        <f>'14-04-2022'!Q30</f>
        <v>74.120268483889575</v>
      </c>
      <c r="R72" s="122">
        <f>'14-04-2022'!R30</f>
        <v>81.575070867352338</v>
      </c>
      <c r="S72" s="122">
        <f>'14-04-2022'!S30</f>
        <v>76.880773850237233</v>
      </c>
      <c r="T72" s="122">
        <f>'14-04-2022'!T30</f>
        <v>71.992376632010533</v>
      </c>
      <c r="U72" s="122">
        <f>'14-04-2022'!U30</f>
        <v>67.520935560055662</v>
      </c>
      <c r="V72" s="122">
        <f>'14-04-2022'!V30</f>
        <v>65.393047993043851</v>
      </c>
      <c r="W72" s="122">
        <f>'14-04-2022'!W30</f>
        <v>52.776679535060303</v>
      </c>
      <c r="X72" s="187">
        <f>'14-04-2022'!X30</f>
        <v>0</v>
      </c>
      <c r="Y72" s="188"/>
    </row>
    <row r="73" spans="1:25" x14ac:dyDescent="0.3">
      <c r="A73" s="182"/>
      <c r="B73" s="126"/>
      <c r="C73" s="127"/>
      <c r="D73" s="127"/>
      <c r="E73" s="127"/>
      <c r="F73" s="127"/>
      <c r="G73" s="127"/>
      <c r="H73" s="127"/>
      <c r="I73" s="127"/>
      <c r="J73" s="127"/>
      <c r="K73" s="127"/>
      <c r="L73" s="128"/>
      <c r="N73" s="182">
        <v>44672</v>
      </c>
      <c r="O73" s="126">
        <v>93.702846533458569</v>
      </c>
      <c r="P73" s="127">
        <v>102.41826366719927</v>
      </c>
      <c r="Q73" s="127">
        <v>47.578711956290078</v>
      </c>
      <c r="R73" s="127">
        <v>44.572977710545224</v>
      </c>
      <c r="S73" s="127">
        <v>41.687954108694072</v>
      </c>
      <c r="T73" s="127">
        <v>44.1021975653506</v>
      </c>
      <c r="U73" s="127">
        <v>48.375416955754204</v>
      </c>
      <c r="V73" s="127">
        <v>44.681616930299171</v>
      </c>
      <c r="W73" s="127">
        <v>32.12754987643406</v>
      </c>
      <c r="X73" s="127">
        <v>-0.10260575612396446</v>
      </c>
      <c r="Y73" s="128">
        <v>0.23538872353337223</v>
      </c>
    </row>
    <row r="74" spans="1:25" x14ac:dyDescent="0.3">
      <c r="A74" s="182"/>
      <c r="B74" s="126"/>
      <c r="C74" s="127"/>
      <c r="D74" s="127"/>
      <c r="E74" s="127"/>
      <c r="F74" s="127"/>
      <c r="G74" s="127"/>
      <c r="H74" s="127"/>
      <c r="I74" s="127"/>
      <c r="J74" s="127"/>
      <c r="K74" s="127"/>
      <c r="L74" s="128"/>
      <c r="N74" s="182"/>
      <c r="O74" s="126">
        <v>102.96147595473626</v>
      </c>
      <c r="P74" s="127">
        <v>97.034498438465235</v>
      </c>
      <c r="Q74" s="127">
        <v>51.513927873276742</v>
      </c>
      <c r="R74" s="127">
        <v>46.842369473780479</v>
      </c>
      <c r="S74" s="127">
        <v>40.492904703881521</v>
      </c>
      <c r="T74" s="127">
        <v>42.110448557329683</v>
      </c>
      <c r="U74" s="127">
        <v>46.75786590729836</v>
      </c>
      <c r="V74" s="127">
        <v>39.104719707840594</v>
      </c>
      <c r="W74" s="127">
        <v>33.805449051829072</v>
      </c>
      <c r="X74" s="127">
        <v>-1.164873092903068</v>
      </c>
      <c r="Y74" s="128">
        <v>0.15089055330701823</v>
      </c>
    </row>
    <row r="75" spans="1:25" x14ac:dyDescent="0.3">
      <c r="A75" s="182"/>
      <c r="B75" s="126"/>
      <c r="C75" s="127"/>
      <c r="D75" s="127"/>
      <c r="E75" s="127"/>
      <c r="F75" s="127"/>
      <c r="G75" s="127"/>
      <c r="H75" s="127"/>
      <c r="I75" s="127"/>
      <c r="J75" s="127"/>
      <c r="K75" s="127"/>
      <c r="L75" s="128"/>
      <c r="N75" s="182"/>
      <c r="O75" s="126">
        <v>103.08218659862996</v>
      </c>
      <c r="P75" s="127">
        <v>100.80072880751071</v>
      </c>
      <c r="Q75" s="127">
        <v>43.655565664691245</v>
      </c>
      <c r="R75" s="127">
        <v>49.111759438263803</v>
      </c>
      <c r="S75" s="127">
        <v>42.689871519782095</v>
      </c>
      <c r="T75" s="127">
        <v>41.349966824044422</v>
      </c>
      <c r="U75" s="127">
        <v>41.929382591489144</v>
      </c>
      <c r="V75" s="127">
        <v>42.436375210351109</v>
      </c>
      <c r="W75" s="127">
        <v>31.234280678859587</v>
      </c>
      <c r="X75" s="127">
        <v>0.41645738750179406</v>
      </c>
      <c r="Y75" s="128">
        <v>0.46474218468484785</v>
      </c>
    </row>
    <row r="76" spans="1:25" x14ac:dyDescent="0.3">
      <c r="A76" s="12" t="s">
        <v>1</v>
      </c>
      <c r="B76" s="186"/>
      <c r="C76" s="187"/>
      <c r="D76" s="122"/>
      <c r="E76" s="122"/>
      <c r="F76" s="122"/>
      <c r="G76" s="122"/>
      <c r="H76" s="122"/>
      <c r="I76" s="122"/>
      <c r="J76" s="122"/>
      <c r="K76" s="187"/>
      <c r="L76" s="188"/>
      <c r="N76" s="11" t="s">
        <v>1</v>
      </c>
      <c r="O76" s="186" t="s">
        <v>25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8"/>
    </row>
    <row r="77" spans="1:25" x14ac:dyDescent="0.3">
      <c r="A77" s="192"/>
      <c r="B77" s="126"/>
      <c r="C77" s="127"/>
      <c r="D77" s="127"/>
      <c r="E77" s="127"/>
      <c r="F77" s="127"/>
      <c r="G77" s="127"/>
      <c r="H77" s="127"/>
      <c r="I77" s="127"/>
      <c r="J77" s="127"/>
      <c r="K77" s="127"/>
      <c r="L77" s="128"/>
      <c r="N77" s="182">
        <v>44686</v>
      </c>
      <c r="O77" s="126">
        <f>'05-05-2022'!O27</f>
        <v>77.074395710658038</v>
      </c>
      <c r="P77" s="127">
        <f>'05-05-2022'!P27</f>
        <v>118.00267677886107</v>
      </c>
      <c r="Q77" s="127">
        <f>'05-05-2022'!Q27</f>
        <v>67.455118759241685</v>
      </c>
      <c r="R77" s="127">
        <f>'05-05-2022'!R27</f>
        <v>68.21724648133447</v>
      </c>
      <c r="S77" s="127">
        <f>'05-05-2022'!S27</f>
        <v>69.164747331322602</v>
      </c>
      <c r="T77" s="127">
        <f>'05-05-2022'!T27</f>
        <v>66.136837890661226</v>
      </c>
      <c r="U77" s="127">
        <f>'05-05-2022'!U27</f>
        <v>60.94613862325226</v>
      </c>
      <c r="V77" s="127">
        <f>'05-05-2022'!V27</f>
        <v>58.000616557356452</v>
      </c>
      <c r="W77" s="127">
        <f>'05-05-2022'!W27</f>
        <v>38.926842008073272</v>
      </c>
      <c r="X77" s="127">
        <f>'05-05-2022'!X27</f>
        <v>-2.0220397405031467</v>
      </c>
      <c r="Y77" s="128">
        <f>'05-05-2022'!Y27</f>
        <v>1.9739773692109606</v>
      </c>
    </row>
    <row r="78" spans="1:25" x14ac:dyDescent="0.3">
      <c r="A78" s="193"/>
      <c r="B78" s="126"/>
      <c r="C78" s="127"/>
      <c r="D78" s="127"/>
      <c r="E78" s="127"/>
      <c r="F78" s="127"/>
      <c r="G78" s="127"/>
      <c r="H78" s="127"/>
      <c r="I78" s="127"/>
      <c r="J78" s="127"/>
      <c r="K78" s="127"/>
      <c r="L78" s="128"/>
      <c r="N78" s="182"/>
      <c r="O78" s="126">
        <f>'05-05-2022'!O28</f>
        <v>101.25648061791183</v>
      </c>
      <c r="P78" s="127">
        <f>'05-05-2022'!P28</f>
        <v>111.94685789753834</v>
      </c>
      <c r="Q78" s="127">
        <f>'05-05-2022'!Q28</f>
        <v>72.213255150348161</v>
      </c>
      <c r="R78" s="127">
        <f>'05-05-2022'!R28</f>
        <v>70.132861906402951</v>
      </c>
      <c r="S78" s="127">
        <f>'05-05-2022'!S28</f>
        <v>66.610600593037717</v>
      </c>
      <c r="T78" s="127">
        <f>'05-05-2022'!T28</f>
        <v>66.033845998840249</v>
      </c>
      <c r="U78" s="127">
        <f>'05-05-2022'!U28</f>
        <v>63.479693121864159</v>
      </c>
      <c r="V78" s="127">
        <f>'05-05-2022'!V28</f>
        <v>57.650453333201959</v>
      </c>
      <c r="W78" s="127">
        <f>'05-05-2022'!W28</f>
        <v>43.293627626333688</v>
      </c>
      <c r="X78" s="127">
        <f>'05-05-2022'!X28</f>
        <v>-0.39479624117859308</v>
      </c>
      <c r="Y78" s="128">
        <f>'05-05-2022'!Y28</f>
        <v>-1.0333344604226171</v>
      </c>
    </row>
    <row r="79" spans="1:25" x14ac:dyDescent="0.3">
      <c r="A79" s="193"/>
      <c r="B79" s="126"/>
      <c r="C79" s="127"/>
      <c r="D79" s="127"/>
      <c r="E79" s="127"/>
      <c r="F79" s="127"/>
      <c r="G79" s="127"/>
      <c r="H79" s="127"/>
      <c r="I79" s="127"/>
      <c r="J79" s="127"/>
      <c r="K79" s="127"/>
      <c r="L79" s="128"/>
      <c r="N79" s="182"/>
      <c r="O79" s="126">
        <f>'05-05-2022'!O29</f>
        <v>76.786018413559319</v>
      </c>
      <c r="P79" s="127">
        <f>'05-05-2022'!P29</f>
        <v>114.93357058147132</v>
      </c>
      <c r="Q79" s="127">
        <f>'05-05-2022'!Q29</f>
        <v>70.029870014581974</v>
      </c>
      <c r="R79" s="127">
        <f>'05-05-2022'!R29</f>
        <v>78.186686656905337</v>
      </c>
      <c r="S79" s="127">
        <f>'05-05-2022'!S29</f>
        <v>65.477705129735014</v>
      </c>
      <c r="T79" s="127">
        <f>'05-05-2022'!T29</f>
        <v>62.470390998092235</v>
      </c>
      <c r="U79" s="127">
        <f>'05-05-2022'!U29</f>
        <v>61.687667966980854</v>
      </c>
      <c r="V79" s="127">
        <f>'05-05-2022'!V29</f>
        <v>53.448451672509499</v>
      </c>
      <c r="W79" s="127">
        <f>'05-05-2022'!W29</f>
        <v>41.151428504586264</v>
      </c>
      <c r="X79" s="127">
        <f>'05-05-2022'!X29</f>
        <v>0.42912584867038378</v>
      </c>
      <c r="Y79" s="128">
        <f>'05-05-2022'!Y29</f>
        <v>1.0470672242230161</v>
      </c>
    </row>
    <row r="80" spans="1:25" x14ac:dyDescent="0.3">
      <c r="A80" s="12" t="s">
        <v>1</v>
      </c>
      <c r="B80" s="186"/>
      <c r="C80" s="187"/>
      <c r="D80" s="122"/>
      <c r="E80" s="122"/>
      <c r="F80" s="122"/>
      <c r="G80" s="122"/>
      <c r="H80" s="122"/>
      <c r="I80" s="122"/>
      <c r="J80" s="122"/>
      <c r="K80" s="187"/>
      <c r="L80" s="188"/>
      <c r="N80" s="11" t="s">
        <v>1</v>
      </c>
      <c r="O80" s="186">
        <f>'05-05-2022'!O30</f>
        <v>99.999999999999986</v>
      </c>
      <c r="P80" s="187"/>
      <c r="Q80" s="122">
        <f>'05-05-2022'!Q30</f>
        <v>69.899414641390607</v>
      </c>
      <c r="R80" s="122">
        <f>'05-05-2022'!R30</f>
        <v>72.178931681547581</v>
      </c>
      <c r="S80" s="122">
        <f>'05-05-2022'!S30</f>
        <v>67.084351018031782</v>
      </c>
      <c r="T80" s="122">
        <f>'05-05-2022'!T30</f>
        <v>64.880358295864568</v>
      </c>
      <c r="U80" s="122">
        <f>'05-05-2022'!U30</f>
        <v>62.03783323736576</v>
      </c>
      <c r="V80" s="122">
        <f>'05-05-2022'!V30</f>
        <v>56.366507187689301</v>
      </c>
      <c r="W80" s="122">
        <f>'05-05-2022'!W30</f>
        <v>41.12396604633107</v>
      </c>
      <c r="X80" s="187">
        <f>'05-05-2022'!X30</f>
        <v>0</v>
      </c>
      <c r="Y80" s="188"/>
    </row>
    <row r="81" spans="1:25" x14ac:dyDescent="0.3">
      <c r="A81" s="192"/>
      <c r="B81" s="126"/>
      <c r="C81" s="127"/>
      <c r="D81" s="127"/>
      <c r="E81" s="127"/>
      <c r="F81" s="127"/>
      <c r="G81" s="127"/>
      <c r="H81" s="127"/>
      <c r="I81" s="127"/>
      <c r="J81" s="127"/>
      <c r="K81" s="127"/>
      <c r="L81" s="128"/>
      <c r="N81" s="182">
        <v>44693</v>
      </c>
      <c r="O81" s="126">
        <f>'12-05-2022'!O27</f>
        <v>110.6131517204124</v>
      </c>
      <c r="P81" s="127">
        <f>'12-05-2022'!P27</f>
        <v>98.607534784715071</v>
      </c>
      <c r="Q81" s="127">
        <f>'12-05-2022'!Q27</f>
        <v>55.457522870804297</v>
      </c>
      <c r="R81" s="127">
        <f>'12-05-2022'!R27</f>
        <v>59.838522850017469</v>
      </c>
      <c r="S81" s="127">
        <f>'12-05-2022'!S27</f>
        <v>54.685233313584533</v>
      </c>
      <c r="T81" s="127">
        <f>'12-05-2022'!T27</f>
        <v>53.112566225175712</v>
      </c>
      <c r="U81" s="127">
        <f>'12-05-2022'!U27</f>
        <v>48.85794957460476</v>
      </c>
      <c r="V81" s="127">
        <f>'12-05-2022'!V27</f>
        <v>43.999531455601094</v>
      </c>
      <c r="W81" s="127">
        <f>'12-05-2022'!W27</f>
        <v>30.154457710925161</v>
      </c>
      <c r="X81" s="127">
        <f>'12-05-2022'!X27</f>
        <v>-1.7903116599224631</v>
      </c>
      <c r="Y81" s="128">
        <f>'12-05-2022'!Y27</f>
        <v>-0.18956287465414803</v>
      </c>
    </row>
    <row r="82" spans="1:25" x14ac:dyDescent="0.3">
      <c r="A82" s="193"/>
      <c r="B82" s="126"/>
      <c r="C82" s="127"/>
      <c r="D82" s="127"/>
      <c r="E82" s="127"/>
      <c r="F82" s="127"/>
      <c r="G82" s="127"/>
      <c r="H82" s="127"/>
      <c r="I82" s="127"/>
      <c r="J82" s="127"/>
      <c r="K82" s="127"/>
      <c r="L82" s="128"/>
      <c r="N82" s="182"/>
      <c r="O82" s="126">
        <f>'12-05-2022'!O28</f>
        <v>106.5691593043223</v>
      </c>
      <c r="P82" s="127">
        <f>'12-05-2022'!P28</f>
        <v>101.28948853161707</v>
      </c>
      <c r="Q82" s="127">
        <f>'12-05-2022'!Q28</f>
        <v>53.070438448961639</v>
      </c>
      <c r="R82" s="127">
        <f>'12-05-2022'!R28</f>
        <v>51.287153403181769</v>
      </c>
      <c r="S82" s="127">
        <f>'12-05-2022'!S28</f>
        <v>50.936112314923705</v>
      </c>
      <c r="T82" s="127">
        <f>'12-05-2022'!T28</f>
        <v>52.045405250526677</v>
      </c>
      <c r="U82" s="127">
        <f>'12-05-2022'!U28</f>
        <v>51.357358691515472</v>
      </c>
      <c r="V82" s="127">
        <f>'12-05-2022'!V28</f>
        <v>45.740699187016553</v>
      </c>
      <c r="W82" s="127">
        <f>'12-05-2022'!W28</f>
        <v>30.702085323789223</v>
      </c>
      <c r="X82" s="127">
        <f>'12-05-2022'!X28</f>
        <v>-0.63889513284527788</v>
      </c>
      <c r="Y82" s="128">
        <f>'12-05-2022'!Y28</f>
        <v>0.69506236257581244</v>
      </c>
    </row>
    <row r="83" spans="1:25" x14ac:dyDescent="0.3">
      <c r="A83" s="193"/>
      <c r="B83" s="126"/>
      <c r="C83" s="127"/>
      <c r="D83" s="127"/>
      <c r="E83" s="127"/>
      <c r="F83" s="127"/>
      <c r="G83" s="127"/>
      <c r="H83" s="127"/>
      <c r="I83" s="127"/>
      <c r="J83" s="127"/>
      <c r="K83" s="127"/>
      <c r="L83" s="128"/>
      <c r="N83" s="182"/>
      <c r="O83" s="126">
        <f>'12-05-2022'!O29</f>
        <v>96.669786805803412</v>
      </c>
      <c r="P83" s="127">
        <f>'12-05-2022'!P29</f>
        <v>86.25087885312962</v>
      </c>
      <c r="Q83" s="127">
        <f>'12-05-2022'!Q29</f>
        <v>59.108358976641853</v>
      </c>
      <c r="R83" s="127">
        <f>'12-05-2022'!R29</f>
        <v>49.223028372737673</v>
      </c>
      <c r="S83" s="127">
        <f>'12-05-2022'!S29</f>
        <v>52.607070573265588</v>
      </c>
      <c r="T83" s="127">
        <f>'12-05-2022'!T29</f>
        <v>53.674229455544697</v>
      </c>
      <c r="U83" s="127">
        <f>'12-05-2022'!U29</f>
        <v>54.530774565192608</v>
      </c>
      <c r="V83" s="127">
        <f>'12-05-2022'!V29</f>
        <v>50.33231921597072</v>
      </c>
      <c r="W83" s="127">
        <f>'12-05-2022'!W29</f>
        <v>29.677043755874536</v>
      </c>
      <c r="X83" s="127">
        <f>'12-05-2022'!X29</f>
        <v>0.90568712014914599</v>
      </c>
      <c r="Y83" s="128">
        <f>'12-05-2022'!Y29</f>
        <v>1.0180201846969286</v>
      </c>
    </row>
    <row r="84" spans="1:25" x14ac:dyDescent="0.3">
      <c r="A84" s="12" t="s">
        <v>1</v>
      </c>
      <c r="B84" s="186"/>
      <c r="C84" s="187"/>
      <c r="D84" s="122"/>
      <c r="E84" s="122"/>
      <c r="F84" s="122"/>
      <c r="G84" s="122"/>
      <c r="H84" s="122"/>
      <c r="I84" s="122"/>
      <c r="J84" s="122"/>
      <c r="K84" s="187"/>
      <c r="L84" s="188"/>
      <c r="N84" s="11" t="s">
        <v>1</v>
      </c>
      <c r="O84" s="186">
        <f>'12-05-2022'!O30</f>
        <v>99.999999999999986</v>
      </c>
      <c r="P84" s="187"/>
      <c r="Q84" s="122">
        <f>'12-05-2022'!Q30</f>
        <v>55.878773432135937</v>
      </c>
      <c r="R84" s="122">
        <f>'12-05-2022'!R30</f>
        <v>53.449568208645637</v>
      </c>
      <c r="S84" s="122">
        <f>'12-05-2022'!S30</f>
        <v>52.742805400591273</v>
      </c>
      <c r="T84" s="122">
        <f>'12-05-2022'!T30</f>
        <v>52.944066977082365</v>
      </c>
      <c r="U84" s="122">
        <f>'12-05-2022'!U30</f>
        <v>51.582027610437613</v>
      </c>
      <c r="V84" s="122">
        <f>'12-05-2022'!V30</f>
        <v>46.690849952862784</v>
      </c>
      <c r="W84" s="122">
        <f>'12-05-2022'!W30</f>
        <v>30.177862263529637</v>
      </c>
      <c r="X84" s="187">
        <f>'12-05-2022'!X30</f>
        <v>0</v>
      </c>
      <c r="Y84" s="188"/>
    </row>
    <row r="85" spans="1:25" x14ac:dyDescent="0.3">
      <c r="A85" s="192"/>
      <c r="B85" s="126"/>
      <c r="C85" s="127"/>
      <c r="D85" s="127"/>
      <c r="E85" s="127"/>
      <c r="F85" s="127"/>
      <c r="G85" s="127"/>
      <c r="H85" s="127"/>
      <c r="I85" s="127"/>
      <c r="J85" s="127"/>
      <c r="K85" s="127"/>
      <c r="L85" s="128"/>
      <c r="N85" s="206">
        <v>44742</v>
      </c>
      <c r="O85" s="126">
        <f>'30-06-2022'!O16</f>
        <v>107.92917103169454</v>
      </c>
      <c r="P85" s="127">
        <f>'30-06-2022'!P16</f>
        <v>111.21539858659527</v>
      </c>
      <c r="Q85" s="127">
        <f>'30-06-2022'!Q16</f>
        <v>80.234551355185459</v>
      </c>
      <c r="R85" s="127">
        <f>'30-06-2022'!R16</f>
        <v>70.538926696016404</v>
      </c>
      <c r="S85" s="127">
        <f>'30-06-2022'!S16</f>
        <v>66.374695646110197</v>
      </c>
      <c r="T85" s="127">
        <f>'30-06-2022'!T16</f>
        <v>62.235556337845416</v>
      </c>
      <c r="U85" s="127">
        <f>'30-06-2022'!U16</f>
        <v>54.596953592957</v>
      </c>
      <c r="V85" s="127">
        <f>'30-06-2022'!V16</f>
        <v>50.068984806286146</v>
      </c>
      <c r="W85" s="127">
        <f>'30-06-2022'!W16</f>
        <v>27.516934867726924</v>
      </c>
      <c r="X85" s="127">
        <f>'30-06-2022'!X16</f>
        <v>-1.4194335166764258</v>
      </c>
      <c r="Y85" s="128">
        <f>'30-06-2022'!Y16</f>
        <v>-0.65431856165396074</v>
      </c>
    </row>
    <row r="86" spans="1:25" x14ac:dyDescent="0.3">
      <c r="A86" s="193"/>
      <c r="B86" s="126"/>
      <c r="C86" s="127"/>
      <c r="D86" s="127"/>
      <c r="E86" s="127"/>
      <c r="F86" s="127"/>
      <c r="G86" s="127"/>
      <c r="H86" s="127"/>
      <c r="I86" s="127"/>
      <c r="J86" s="127"/>
      <c r="K86" s="127"/>
      <c r="L86" s="128"/>
      <c r="N86" s="206"/>
      <c r="O86" s="126">
        <f>'30-06-2022'!O17</f>
        <v>100.3532967063942</v>
      </c>
      <c r="P86" s="127">
        <f>'30-06-2022'!P17</f>
        <v>93.693041994704615</v>
      </c>
      <c r="Q86" s="127">
        <f>'30-06-2022'!Q17</f>
        <v>68.080524759931393</v>
      </c>
      <c r="R86" s="127">
        <f>'30-06-2022'!R17</f>
        <v>65.471615361711542</v>
      </c>
      <c r="S86" s="127">
        <f>'30-06-2022'!S17</f>
        <v>60.918558571461325</v>
      </c>
      <c r="T86" s="127">
        <f>'30-06-2022'!T17</f>
        <v>64.919726008741293</v>
      </c>
      <c r="U86" s="127">
        <f>'30-06-2022'!U17</f>
        <v>56.365498043149032</v>
      </c>
      <c r="V86" s="127">
        <f>'30-06-2022'!V17</f>
        <v>50.921902166743301</v>
      </c>
      <c r="W86" s="127">
        <f>'30-06-2022'!W17</f>
        <v>30.188561471348642</v>
      </c>
      <c r="X86" s="127">
        <f>'30-06-2022'!X17</f>
        <v>-0.44109015605519014</v>
      </c>
      <c r="Y86" s="128">
        <f>'30-06-2022'!Y17</f>
        <v>-0.39091928873179793</v>
      </c>
    </row>
    <row r="87" spans="1:25" x14ac:dyDescent="0.3">
      <c r="A87" s="193"/>
      <c r="B87" s="126"/>
      <c r="C87" s="127"/>
      <c r="D87" s="127"/>
      <c r="E87" s="127"/>
      <c r="F87" s="127"/>
      <c r="G87" s="127"/>
      <c r="H87" s="127"/>
      <c r="I87" s="127"/>
      <c r="J87" s="127"/>
      <c r="K87" s="127"/>
      <c r="L87" s="128"/>
      <c r="N87" s="206"/>
      <c r="O87" s="126">
        <f>'30-06-2022'!O18</f>
        <v>105.50839829743202</v>
      </c>
      <c r="P87" s="127">
        <f>'30-06-2022'!P18</f>
        <v>81.300693383179308</v>
      </c>
      <c r="Q87" s="127">
        <f>'30-06-2022'!Q18</f>
        <v>77.713443427884783</v>
      </c>
      <c r="R87" s="127">
        <f>'30-06-2022'!R18</f>
        <v>77.487668216949771</v>
      </c>
      <c r="S87" s="127">
        <f>'30-06-2022'!S18</f>
        <v>55.951586168256696</v>
      </c>
      <c r="T87" s="127">
        <f>'30-06-2022'!T18</f>
        <v>51.824986189204019</v>
      </c>
      <c r="U87" s="127">
        <f>'30-06-2022'!U18</f>
        <v>59.664270534354962</v>
      </c>
      <c r="V87" s="127">
        <f>'30-06-2022'!V18</f>
        <v>51.549044316265444</v>
      </c>
      <c r="W87" s="127">
        <f>'30-06-2022'!W18</f>
        <v>28.206788615557834</v>
      </c>
      <c r="X87" s="127">
        <f>'30-06-2022'!X18</f>
        <v>0.90099514665051017</v>
      </c>
      <c r="Y87" s="128">
        <f>'30-06-2022'!Y18</f>
        <v>2.0047663764668644</v>
      </c>
    </row>
    <row r="88" spans="1:25" ht="15" thickBot="1" x14ac:dyDescent="0.35">
      <c r="A88" s="12" t="s">
        <v>1</v>
      </c>
      <c r="B88" s="194"/>
      <c r="C88" s="195"/>
      <c r="D88" s="124"/>
      <c r="E88" s="124"/>
      <c r="F88" s="124"/>
      <c r="G88" s="124"/>
      <c r="H88" s="124"/>
      <c r="I88" s="124"/>
      <c r="J88" s="124"/>
      <c r="K88" s="195"/>
      <c r="L88" s="196"/>
      <c r="N88" s="13"/>
      <c r="O88" s="186">
        <f>'30-06-2022'!O19</f>
        <v>100</v>
      </c>
      <c r="P88" s="187"/>
      <c r="Q88" s="122">
        <f>'30-06-2022'!Q19</f>
        <v>75.342839847667207</v>
      </c>
      <c r="R88" s="122">
        <f>'30-06-2022'!R19</f>
        <v>71.166070091559234</v>
      </c>
      <c r="S88" s="122">
        <f>'30-06-2022'!S19</f>
        <v>61.081613461942744</v>
      </c>
      <c r="T88" s="122">
        <f>'30-06-2022'!T19</f>
        <v>59.660089511930245</v>
      </c>
      <c r="U88" s="122">
        <f>'30-06-2022'!U19</f>
        <v>56.875574056820334</v>
      </c>
      <c r="V88" s="122">
        <f>'30-06-2022'!V19</f>
        <v>50.846643763098292</v>
      </c>
      <c r="W88" s="122">
        <f>'30-06-2022'!W19</f>
        <v>28.637428318211136</v>
      </c>
      <c r="X88" s="187">
        <f>'30-06-2022'!X19</f>
        <v>0</v>
      </c>
      <c r="Y88" s="188"/>
    </row>
    <row r="89" spans="1:25" x14ac:dyDescent="0.3">
      <c r="A89" s="5" t="s">
        <v>1</v>
      </c>
      <c r="B89" s="197">
        <f>AVERAGE(B68:C68,B72:C72,B76:C76,B80,B84,B88)</f>
        <v>100</v>
      </c>
      <c r="C89" s="198"/>
      <c r="D89" s="130">
        <f>AVERAGE(D68,D72,D76,D80,D84,D88)</f>
        <v>83.681268161625695</v>
      </c>
      <c r="E89" s="130">
        <f t="shared" ref="E89:K89" si="17">AVERAGE(E68,E72,E76,E80,E84,E88)</f>
        <v>86.998033111456806</v>
      </c>
      <c r="F89" s="130">
        <f t="shared" si="17"/>
        <v>92.645043030403599</v>
      </c>
      <c r="G89" s="130">
        <f t="shared" si="17"/>
        <v>80.385594257588366</v>
      </c>
      <c r="H89" s="130">
        <f t="shared" si="17"/>
        <v>84.047093181155589</v>
      </c>
      <c r="I89" s="130">
        <f t="shared" si="17"/>
        <v>62.147553990086166</v>
      </c>
      <c r="J89" s="130">
        <f t="shared" si="17"/>
        <v>47.481313987884498</v>
      </c>
      <c r="K89" s="198">
        <f t="shared" si="17"/>
        <v>0</v>
      </c>
      <c r="L89" s="199"/>
      <c r="N89" s="206"/>
      <c r="O89" s="126"/>
      <c r="P89" s="127"/>
      <c r="Q89" s="127"/>
      <c r="R89" s="127"/>
      <c r="S89" s="127"/>
      <c r="T89" s="127"/>
      <c r="U89" s="127"/>
      <c r="V89" s="127"/>
      <c r="W89" s="127"/>
      <c r="X89" s="127"/>
      <c r="Y89" s="128"/>
    </row>
    <row r="90" spans="1:25" x14ac:dyDescent="0.3">
      <c r="A90" s="1" t="s">
        <v>2</v>
      </c>
      <c r="B90" s="200">
        <f>STDEV(B68,B72,B76,B80,B84,B88)</f>
        <v>1.4210854715202004E-14</v>
      </c>
      <c r="C90" s="201"/>
      <c r="D90" s="127">
        <f t="shared" ref="D90:K90" si="18">STDEV(D68,D72,D76,D80,D84,D88)</f>
        <v>0.99487613112787587</v>
      </c>
      <c r="E90" s="127">
        <f t="shared" si="18"/>
        <v>6.6287157186678618</v>
      </c>
      <c r="F90" s="127">
        <f t="shared" si="18"/>
        <v>14.129313351032243</v>
      </c>
      <c r="G90" s="127">
        <f t="shared" si="18"/>
        <v>11.779402211696313</v>
      </c>
      <c r="H90" s="127">
        <f t="shared" si="18"/>
        <v>15.341578617230518</v>
      </c>
      <c r="I90" s="127">
        <f t="shared" si="18"/>
        <v>6.4881941123294489</v>
      </c>
      <c r="J90" s="127">
        <f t="shared" si="18"/>
        <v>21.2081037207892</v>
      </c>
      <c r="K90" s="201">
        <f t="shared" si="18"/>
        <v>0</v>
      </c>
      <c r="L90" s="202"/>
      <c r="N90" s="206"/>
      <c r="O90" s="126"/>
      <c r="P90" s="127"/>
      <c r="Q90" s="127"/>
      <c r="R90" s="127"/>
      <c r="S90" s="127"/>
      <c r="T90" s="127"/>
      <c r="U90" s="127"/>
      <c r="V90" s="127"/>
      <c r="W90" s="127"/>
      <c r="X90" s="127"/>
      <c r="Y90" s="128"/>
    </row>
    <row r="91" spans="1:25" ht="15" thickBot="1" x14ac:dyDescent="0.35">
      <c r="A91" s="6" t="s">
        <v>3</v>
      </c>
      <c r="B91" s="203">
        <f>B90/SQRT(6)</f>
        <v>5.8015571435115458E-15</v>
      </c>
      <c r="C91" s="204"/>
      <c r="D91" s="129">
        <f t="shared" ref="D91:K91" si="19">D90/SQRT(6)</f>
        <v>0.40615647975625735</v>
      </c>
      <c r="E91" s="129">
        <f t="shared" si="19"/>
        <v>2.706161860117092</v>
      </c>
      <c r="F91" s="129">
        <f t="shared" si="19"/>
        <v>5.7682680209871497</v>
      </c>
      <c r="G91" s="129">
        <f>G90/SQRT(6)</f>
        <v>4.8089208156112671</v>
      </c>
      <c r="H91" s="129">
        <f t="shared" si="19"/>
        <v>6.2631732435013152</v>
      </c>
      <c r="I91" s="129">
        <f t="shared" si="19"/>
        <v>2.648794154556199</v>
      </c>
      <c r="J91" s="129">
        <f t="shared" si="19"/>
        <v>8.6581720879924848</v>
      </c>
      <c r="K91" s="204">
        <f t="shared" si="19"/>
        <v>0</v>
      </c>
      <c r="L91" s="205"/>
      <c r="N91" s="206"/>
      <c r="O91" s="126"/>
      <c r="P91" s="127"/>
      <c r="Q91" s="127"/>
      <c r="R91" s="127"/>
      <c r="S91" s="127"/>
      <c r="T91" s="127"/>
      <c r="U91" s="127"/>
      <c r="V91" s="127"/>
      <c r="W91" s="127"/>
      <c r="X91" s="127"/>
      <c r="Y91" s="128"/>
    </row>
    <row r="92" spans="1:25" x14ac:dyDescent="0.3">
      <c r="N92" s="13"/>
      <c r="O92" s="186"/>
      <c r="P92" s="187"/>
      <c r="Q92" s="122"/>
      <c r="R92" s="122"/>
      <c r="S92" s="122"/>
      <c r="T92" s="122"/>
      <c r="U92" s="122"/>
      <c r="V92" s="122"/>
      <c r="W92" s="122"/>
      <c r="X92" s="187"/>
      <c r="Y92" s="188"/>
    </row>
    <row r="93" spans="1:25" x14ac:dyDescent="0.3">
      <c r="N93" s="192"/>
      <c r="O93" s="126"/>
      <c r="P93" s="127"/>
      <c r="Q93" s="127"/>
      <c r="R93" s="127"/>
      <c r="S93" s="127"/>
      <c r="T93" s="127"/>
      <c r="U93" s="127"/>
      <c r="V93" s="127"/>
      <c r="W93" s="127"/>
      <c r="X93" s="127"/>
      <c r="Y93" s="128"/>
    </row>
    <row r="94" spans="1:25" x14ac:dyDescent="0.3">
      <c r="N94" s="193"/>
      <c r="O94" s="126"/>
      <c r="P94" s="127"/>
      <c r="Q94" s="127"/>
      <c r="R94" s="127"/>
      <c r="S94" s="127"/>
      <c r="T94" s="127"/>
      <c r="U94" s="127"/>
      <c r="V94" s="127"/>
      <c r="W94" s="127"/>
      <c r="X94" s="127"/>
      <c r="Y94" s="128"/>
    </row>
    <row r="95" spans="1:25" x14ac:dyDescent="0.3">
      <c r="N95" s="193"/>
      <c r="O95" s="126"/>
      <c r="P95" s="127"/>
      <c r="Q95" s="127"/>
      <c r="R95" s="127"/>
      <c r="S95" s="127"/>
      <c r="T95" s="127"/>
      <c r="U95" s="127"/>
      <c r="V95" s="127"/>
      <c r="W95" s="127"/>
      <c r="X95" s="127"/>
      <c r="Y95" s="128"/>
    </row>
    <row r="96" spans="1:25" ht="15" thickBot="1" x14ac:dyDescent="0.35">
      <c r="N96" s="12"/>
      <c r="O96" s="194"/>
      <c r="P96" s="195"/>
      <c r="Q96" s="124"/>
      <c r="R96" s="124"/>
      <c r="S96" s="124"/>
      <c r="T96" s="124"/>
      <c r="U96" s="124"/>
      <c r="V96" s="124"/>
      <c r="W96" s="124"/>
      <c r="X96" s="195"/>
      <c r="Y96" s="196"/>
    </row>
    <row r="97" spans="2:25" x14ac:dyDescent="0.3">
      <c r="N97" s="5" t="s">
        <v>1</v>
      </c>
      <c r="O97" s="197">
        <f>AVERAGE(O72,O76:P76,O80:P80,O84:P84,O88,O92,O96)</f>
        <v>100</v>
      </c>
      <c r="P97" s="198"/>
      <c r="Q97" s="130">
        <f t="shared" ref="Q97:X97" si="20">AVERAGE(Q72,Q76,Q80,Q84,Q88,Q92,Q96)</f>
        <v>68.810324101270837</v>
      </c>
      <c r="R97" s="130">
        <f t="shared" si="20"/>
        <v>69.592410212276192</v>
      </c>
      <c r="S97" s="130">
        <f t="shared" si="20"/>
        <v>64.447385932700755</v>
      </c>
      <c r="T97" s="130">
        <f t="shared" si="20"/>
        <v>62.369222854221931</v>
      </c>
      <c r="U97" s="130">
        <f t="shared" si="20"/>
        <v>59.504092616169842</v>
      </c>
      <c r="V97" s="130">
        <f t="shared" si="20"/>
        <v>54.824262224173552</v>
      </c>
      <c r="W97" s="130">
        <f t="shared" si="20"/>
        <v>38.178984040783035</v>
      </c>
      <c r="X97" s="198">
        <f t="shared" si="20"/>
        <v>0</v>
      </c>
      <c r="Y97" s="199"/>
    </row>
    <row r="98" spans="2:25" x14ac:dyDescent="0.3">
      <c r="N98" s="1" t="s">
        <v>2</v>
      </c>
      <c r="O98" s="200">
        <f>STDEV(O72,O76,O80,O84,O88,O92,O96)</f>
        <v>1.160311428702309E-14</v>
      </c>
      <c r="P98" s="201"/>
      <c r="Q98" s="127">
        <f t="shared" ref="Q98:X98" si="21">STDEV(Q72,Q76,Q80,Q84,Q88,Q92,Q96)</f>
        <v>8.9308527445852945</v>
      </c>
      <c r="R98" s="127">
        <f t="shared" si="21"/>
        <v>11.738001008910576</v>
      </c>
      <c r="S98" s="127">
        <f t="shared" si="21"/>
        <v>10.163141734174337</v>
      </c>
      <c r="T98" s="127">
        <f t="shared" si="21"/>
        <v>8.0639910840711</v>
      </c>
      <c r="U98" s="127">
        <f t="shared" si="21"/>
        <v>6.8400252459164248</v>
      </c>
      <c r="V98" s="127">
        <f t="shared" si="21"/>
        <v>8.0839675892629614</v>
      </c>
      <c r="W98" s="127">
        <f t="shared" si="21"/>
        <v>11.207510399400741</v>
      </c>
      <c r="X98" s="201">
        <f t="shared" si="21"/>
        <v>0</v>
      </c>
      <c r="Y98" s="202"/>
    </row>
    <row r="99" spans="2:25" ht="15" thickBot="1" x14ac:dyDescent="0.35">
      <c r="N99" s="6" t="s">
        <v>3</v>
      </c>
      <c r="O99" s="203">
        <f>O98/SQRT(6)</f>
        <v>4.7369515717340018E-15</v>
      </c>
      <c r="P99" s="204"/>
      <c r="Q99" s="129">
        <f t="shared" ref="Q99:X99" si="22">Q98/SQRT(6)</f>
        <v>3.6460053653614457</v>
      </c>
      <c r="R99" s="129">
        <f t="shared" si="22"/>
        <v>4.7920188453508423</v>
      </c>
      <c r="S99" s="129">
        <f t="shared" si="22"/>
        <v>4.1490852387186132</v>
      </c>
      <c r="T99" s="129">
        <f t="shared" si="22"/>
        <v>3.2921105743878605</v>
      </c>
      <c r="U99" s="129">
        <f t="shared" si="22"/>
        <v>2.7924286133750451</v>
      </c>
      <c r="V99" s="129">
        <f t="shared" si="22"/>
        <v>3.3002659484818802</v>
      </c>
      <c r="W99" s="129">
        <f t="shared" si="22"/>
        <v>4.5754469609113197</v>
      </c>
      <c r="X99" s="204">
        <f t="shared" si="22"/>
        <v>0</v>
      </c>
      <c r="Y99" s="205"/>
    </row>
    <row r="100" spans="2:25" ht="25.8" x14ac:dyDescent="0.5">
      <c r="B100" s="34"/>
    </row>
    <row r="101" spans="2:25" x14ac:dyDescent="0.3">
      <c r="N101" s="183" t="s">
        <v>6</v>
      </c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</row>
    <row r="102" spans="2:25" x14ac:dyDescent="0.3">
      <c r="N102" s="184" t="s">
        <v>5</v>
      </c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</row>
    <row r="103" spans="2:25" ht="15" thickBot="1" x14ac:dyDescent="0.35">
      <c r="N103" s="185" t="s">
        <v>30</v>
      </c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</row>
    <row r="104" spans="2:25" x14ac:dyDescent="0.3">
      <c r="N104" s="125"/>
      <c r="O104" s="179" t="s">
        <v>0</v>
      </c>
      <c r="P104" s="180"/>
      <c r="Q104" s="10" t="s">
        <v>7</v>
      </c>
      <c r="R104" s="10" t="s">
        <v>8</v>
      </c>
      <c r="S104" s="10" t="s">
        <v>9</v>
      </c>
      <c r="T104" s="10" t="s">
        <v>10</v>
      </c>
      <c r="U104" s="10" t="s">
        <v>11</v>
      </c>
      <c r="V104" s="10" t="s">
        <v>12</v>
      </c>
      <c r="W104" s="10" t="s">
        <v>15</v>
      </c>
      <c r="X104" s="180" t="s">
        <v>4</v>
      </c>
      <c r="Y104" s="181"/>
    </row>
    <row r="105" spans="2:25" x14ac:dyDescent="0.3">
      <c r="N105" s="206">
        <v>44644</v>
      </c>
      <c r="O105" s="126">
        <f>'23-06-2022'!O5</f>
        <v>101.64400275385816</v>
      </c>
      <c r="P105" s="127">
        <f>'23-06-2022'!P5</f>
        <v>109.25100904005721</v>
      </c>
      <c r="Q105" s="127">
        <f>'23-06-2022'!Q5</f>
        <v>83.169859577897029</v>
      </c>
      <c r="R105" s="127">
        <f>'23-06-2022'!R5</f>
        <v>93.97013307034301</v>
      </c>
      <c r="S105" s="127">
        <f>'23-06-2022'!S5</f>
        <v>85.610790868919807</v>
      </c>
      <c r="T105" s="127">
        <f>'23-06-2022'!T5</f>
        <v>73.840839919267651</v>
      </c>
      <c r="U105" s="127">
        <f>'23-06-2022'!U5</f>
        <v>97.180114257460829</v>
      </c>
      <c r="V105" s="127">
        <f>'23-06-2022'!V5</f>
        <v>85.29313305510469</v>
      </c>
      <c r="W105" s="127">
        <f>'23-06-2022'!W5</f>
        <v>71.165855596669459</v>
      </c>
      <c r="X105" s="127">
        <f>'23-06-2022'!X5</f>
        <v>-1.1758815354357857</v>
      </c>
      <c r="Y105" s="128">
        <f>'23-06-2022'!Y5</f>
        <v>-0.65760114306455908</v>
      </c>
    </row>
    <row r="106" spans="2:25" x14ac:dyDescent="0.3">
      <c r="N106" s="207"/>
      <c r="O106" s="126">
        <f>'23-06-2022'!O6</f>
        <v>94.973250945678558</v>
      </c>
      <c r="P106" s="127">
        <f>'23-06-2022'!P6</f>
        <v>105.42242620618003</v>
      </c>
      <c r="Q106" s="127">
        <f>'23-06-2022'!Q6</f>
        <v>82.099865848857746</v>
      </c>
      <c r="R106" s="127">
        <f>'23-06-2022'!R6</f>
        <v>98.551044345611771</v>
      </c>
      <c r="S106" s="127">
        <f>'23-06-2022'!S6</f>
        <v>111.20708291789552</v>
      </c>
      <c r="T106" s="127">
        <f>'23-06-2022'!T6</f>
        <v>83.90548151225029</v>
      </c>
      <c r="U106" s="127">
        <f>'23-06-2022'!U6</f>
        <v>97.347298909165076</v>
      </c>
      <c r="V106" s="127">
        <f>'23-06-2022'!V6</f>
        <v>84.791569134881868</v>
      </c>
      <c r="W106" s="127">
        <f>'23-06-2022'!W6</f>
        <v>66.401025758605414</v>
      </c>
      <c r="X106" s="127">
        <f>'23-06-2022'!X6</f>
        <v>0.16161436277958346</v>
      </c>
      <c r="Y106" s="128">
        <f>'23-06-2022'!Y6</f>
        <v>-5.5729047660588296E-2</v>
      </c>
    </row>
    <row r="107" spans="2:25" ht="21" x14ac:dyDescent="0.4">
      <c r="K107" s="36"/>
      <c r="N107" s="207"/>
      <c r="O107" s="126">
        <f>'23-06-2022'!O7</f>
        <v>107.31163170414719</v>
      </c>
      <c r="P107" s="127">
        <f>'23-06-2022'!P7</f>
        <v>81.397679350078832</v>
      </c>
      <c r="Q107" s="127">
        <f>'23-06-2022'!Q7</f>
        <v>82.116589794838717</v>
      </c>
      <c r="R107" s="127">
        <f>'23-06-2022'!R7</f>
        <v>91.679672450153589</v>
      </c>
      <c r="S107" s="127">
        <f>'23-06-2022'!S7</f>
        <v>84.356888542195321</v>
      </c>
      <c r="T107" s="127">
        <f>'23-06-2022'!T7</f>
        <v>75.596296201104877</v>
      </c>
      <c r="U107" s="127">
        <f>'23-06-2022'!U7</f>
        <v>93.334817442712762</v>
      </c>
      <c r="V107" s="127">
        <f>'23-06-2022'!V7</f>
        <v>72.269277287450521</v>
      </c>
      <c r="W107" s="127">
        <f>'23-06-2022'!W7</f>
        <v>63.124163735228841</v>
      </c>
      <c r="X107" s="127">
        <f>'23-06-2022'!X7</f>
        <v>-2.2291120808731406E-2</v>
      </c>
      <c r="Y107" s="128">
        <f>'23-06-2022'!Y7</f>
        <v>1.749888484190083</v>
      </c>
    </row>
    <row r="108" spans="2:25" x14ac:dyDescent="0.3">
      <c r="N108" s="11" t="s">
        <v>1</v>
      </c>
      <c r="O108" s="186">
        <f>'23-06-2022'!O8</f>
        <v>100</v>
      </c>
      <c r="P108" s="187"/>
      <c r="Q108" s="122">
        <f>'23-06-2022'!Q8</f>
        <v>82.462105073864493</v>
      </c>
      <c r="R108" s="122">
        <f>'23-06-2022'!R8</f>
        <v>94.733616622036109</v>
      </c>
      <c r="S108" s="122">
        <f>'23-06-2022'!S8</f>
        <v>93.724920776336873</v>
      </c>
      <c r="T108" s="122">
        <f>'23-06-2022'!T8</f>
        <v>77.780872544207611</v>
      </c>
      <c r="U108" s="122">
        <f>'23-06-2022'!U8</f>
        <v>95.954076869779556</v>
      </c>
      <c r="V108" s="122">
        <f>'23-06-2022'!V8</f>
        <v>80.784659825812355</v>
      </c>
      <c r="W108" s="122">
        <f>'23-06-2022'!W8</f>
        <v>66.897015030167907</v>
      </c>
      <c r="X108" s="187">
        <f>'23-06-2022'!X8</f>
        <v>3.3306690738754696E-16</v>
      </c>
      <c r="Y108" s="188"/>
    </row>
    <row r="109" spans="2:25" x14ac:dyDescent="0.3">
      <c r="N109" s="182">
        <v>44742</v>
      </c>
      <c r="O109" s="126">
        <f>'30-06-2022'!O26</f>
        <v>103.86935814825429</v>
      </c>
      <c r="P109" s="127">
        <f>'30-06-2022'!P26</f>
        <v>101.94203319271212</v>
      </c>
      <c r="Q109" s="127">
        <f>'30-06-2022'!Q26</f>
        <v>64.057674409184486</v>
      </c>
      <c r="R109" s="127">
        <f>'30-06-2022'!R26</f>
        <v>67.838750249703452</v>
      </c>
      <c r="S109" s="127">
        <f>'30-06-2022'!S26</f>
        <v>73.091066346948168</v>
      </c>
      <c r="T109" s="127">
        <f>'30-06-2022'!T26</f>
        <v>65.661321685155357</v>
      </c>
      <c r="U109" s="127">
        <f>'30-06-2022'!U26</f>
        <v>72.649698654559202</v>
      </c>
      <c r="V109" s="127">
        <f>'30-06-2022'!V26</f>
        <v>68.353687628029036</v>
      </c>
      <c r="W109" s="127">
        <f>'30-06-2022'!W26</f>
        <v>73.811969468883603</v>
      </c>
      <c r="X109" s="127">
        <f>'30-06-2022'!X26</f>
        <v>-2.9277625022132896</v>
      </c>
      <c r="Y109" s="128">
        <f>'30-06-2022'!Y26</f>
        <v>0.7356189408592535</v>
      </c>
    </row>
    <row r="110" spans="2:25" x14ac:dyDescent="0.3">
      <c r="N110" s="182"/>
      <c r="O110" s="126">
        <f>'30-06-2022'!O27</f>
        <v>110.46049871372212</v>
      </c>
      <c r="P110" s="127">
        <f>'30-06-2022'!P27</f>
        <v>83.757539573537656</v>
      </c>
      <c r="Q110" s="127">
        <f>'30-06-2022'!Q27</f>
        <v>82.389289861717145</v>
      </c>
      <c r="R110" s="127">
        <f>'30-06-2022'!R27</f>
        <v>69.457116724416153</v>
      </c>
      <c r="S110" s="127">
        <f>'30-06-2022'!S27</f>
        <v>83.051346881086545</v>
      </c>
      <c r="T110" s="127">
        <f>'30-06-2022'!T27</f>
        <v>68.530236897299005</v>
      </c>
      <c r="U110" s="127">
        <f>'30-06-2022'!U27</f>
        <v>70.560537051545765</v>
      </c>
      <c r="V110" s="127">
        <f>'30-06-2022'!V27</f>
        <v>64.631451313132956</v>
      </c>
      <c r="W110" s="127">
        <f>'30-06-2022'!W27</f>
        <v>65.676032114639668</v>
      </c>
      <c r="X110" s="127">
        <f>'30-06-2022'!X27</f>
        <v>-0.77975589279101432</v>
      </c>
      <c r="Y110" s="128">
        <f>'30-06-2022'!Y27</f>
        <v>8.8274543288550805E-2</v>
      </c>
    </row>
    <row r="111" spans="2:25" x14ac:dyDescent="0.3">
      <c r="N111" s="182"/>
      <c r="O111" s="126">
        <f>'30-06-2022'!O28</f>
        <v>115.08017865056607</v>
      </c>
      <c r="P111" s="127">
        <f>'30-06-2022'!P28</f>
        <v>84.890391721207791</v>
      </c>
      <c r="Q111" s="127">
        <f>'30-06-2022'!Q28</f>
        <v>64.675586986214654</v>
      </c>
      <c r="R111" s="127">
        <f>'30-06-2022'!R28</f>
        <v>54.009118144253954</v>
      </c>
      <c r="S111" s="127">
        <f>'30-06-2022'!S28</f>
        <v>47.35912709159134</v>
      </c>
      <c r="T111" s="127">
        <f>'30-06-2022'!T28</f>
        <v>49.212884553511273</v>
      </c>
      <c r="U111" s="127">
        <f>'30-06-2022'!U28</f>
        <v>72.17889694931533</v>
      </c>
      <c r="V111" s="127">
        <f>'30-06-2022'!V28</f>
        <v>57.334115862899637</v>
      </c>
      <c r="W111" s="127">
        <f>'30-06-2022'!W28</f>
        <v>68.074145621539444</v>
      </c>
      <c r="X111" s="127">
        <f>'30-06-2022'!X28</f>
        <v>0.88274187037463892</v>
      </c>
      <c r="Y111" s="128">
        <f>'30-06-2022'!Y28</f>
        <v>2.0008830404818623</v>
      </c>
    </row>
    <row r="112" spans="2:25" x14ac:dyDescent="0.3">
      <c r="N112" s="11"/>
      <c r="O112" s="189">
        <f>AVERAGE(O109:P111)</f>
        <v>100.00000000000001</v>
      </c>
      <c r="P112" s="190"/>
      <c r="Q112" s="123">
        <f>AVERAGE(Q109:Q111)</f>
        <v>70.37418375237209</v>
      </c>
      <c r="R112" s="123">
        <f t="shared" ref="R112:U112" si="23">AVERAGE(R109:R111)</f>
        <v>63.768328372791188</v>
      </c>
      <c r="S112" s="123">
        <f t="shared" si="23"/>
        <v>67.833846773208691</v>
      </c>
      <c r="T112" s="123">
        <f t="shared" si="23"/>
        <v>61.134814378655221</v>
      </c>
      <c r="U112" s="123">
        <f t="shared" si="23"/>
        <v>71.796377551806771</v>
      </c>
      <c r="V112" s="122">
        <f>AVERAGE(V109:V111)</f>
        <v>63.439751601353883</v>
      </c>
      <c r="W112" s="122">
        <f>AVERAGE(W109:W111)</f>
        <v>69.187382401687572</v>
      </c>
      <c r="X112" s="190">
        <f>AVERAGE(X109:Y111)</f>
        <v>0</v>
      </c>
      <c r="Y112" s="191"/>
    </row>
    <row r="113" spans="2:25" ht="21" x14ac:dyDescent="0.4">
      <c r="B113" s="36"/>
      <c r="N113" s="206"/>
      <c r="O113" s="126"/>
      <c r="P113" s="127"/>
      <c r="Q113" s="127"/>
      <c r="R113" s="127"/>
      <c r="S113" s="127"/>
      <c r="T113" s="127"/>
      <c r="U113" s="127"/>
      <c r="V113" s="127"/>
      <c r="W113" s="127"/>
      <c r="X113" s="127"/>
      <c r="Y113" s="128"/>
    </row>
    <row r="114" spans="2:25" x14ac:dyDescent="0.3">
      <c r="N114" s="206"/>
      <c r="O114" s="126"/>
      <c r="P114" s="127"/>
      <c r="Q114" s="127"/>
      <c r="R114" s="127"/>
      <c r="S114" s="127"/>
      <c r="T114" s="127"/>
      <c r="U114" s="127"/>
      <c r="V114" s="127"/>
      <c r="W114" s="127"/>
      <c r="X114" s="127"/>
      <c r="Y114" s="128"/>
    </row>
    <row r="115" spans="2:25" x14ac:dyDescent="0.3">
      <c r="N115" s="206"/>
      <c r="O115" s="126"/>
      <c r="P115" s="127"/>
      <c r="Q115" s="127"/>
      <c r="R115" s="127"/>
      <c r="S115" s="127"/>
      <c r="T115" s="127"/>
      <c r="U115" s="127"/>
      <c r="V115" s="127"/>
      <c r="W115" s="127"/>
      <c r="X115" s="127"/>
      <c r="Y115" s="128"/>
    </row>
    <row r="116" spans="2:25" x14ac:dyDescent="0.3">
      <c r="N116" s="13"/>
      <c r="O116" s="186"/>
      <c r="P116" s="187"/>
      <c r="Q116" s="122"/>
      <c r="R116" s="122"/>
      <c r="S116" s="122"/>
      <c r="T116" s="122"/>
      <c r="U116" s="122"/>
      <c r="V116" s="122"/>
      <c r="W116" s="122"/>
      <c r="X116" s="187"/>
      <c r="Y116" s="188"/>
    </row>
    <row r="117" spans="2:25" x14ac:dyDescent="0.3">
      <c r="N117" s="206"/>
      <c r="O117" s="126"/>
      <c r="P117" s="127"/>
      <c r="Q117" s="127"/>
      <c r="R117" s="127"/>
      <c r="S117" s="127"/>
      <c r="T117" s="127"/>
      <c r="U117" s="127"/>
      <c r="V117" s="127"/>
      <c r="W117" s="127"/>
      <c r="X117" s="127"/>
      <c r="Y117" s="128"/>
    </row>
    <row r="118" spans="2:25" x14ac:dyDescent="0.3">
      <c r="N118" s="206"/>
      <c r="O118" s="126"/>
      <c r="P118" s="127"/>
      <c r="Q118" s="127"/>
      <c r="R118" s="127"/>
      <c r="S118" s="127"/>
      <c r="T118" s="127"/>
      <c r="U118" s="127"/>
      <c r="V118" s="127"/>
      <c r="W118" s="127"/>
      <c r="X118" s="127"/>
      <c r="Y118" s="128"/>
    </row>
    <row r="119" spans="2:25" x14ac:dyDescent="0.3">
      <c r="N119" s="206"/>
      <c r="O119" s="126"/>
      <c r="P119" s="127"/>
      <c r="Q119" s="127"/>
      <c r="R119" s="127"/>
      <c r="S119" s="127"/>
      <c r="T119" s="127"/>
      <c r="U119" s="127"/>
      <c r="V119" s="127"/>
      <c r="W119" s="127"/>
      <c r="X119" s="127"/>
      <c r="Y119" s="128"/>
    </row>
    <row r="120" spans="2:25" x14ac:dyDescent="0.3">
      <c r="N120" s="13"/>
      <c r="O120" s="186"/>
      <c r="P120" s="187"/>
      <c r="Q120" s="122"/>
      <c r="R120" s="122"/>
      <c r="S120" s="122"/>
      <c r="T120" s="122"/>
      <c r="U120" s="122"/>
      <c r="V120" s="122"/>
      <c r="W120" s="122"/>
      <c r="X120" s="187"/>
      <c r="Y120" s="188"/>
    </row>
    <row r="121" spans="2:25" x14ac:dyDescent="0.3">
      <c r="N121" s="206"/>
      <c r="O121" s="126"/>
      <c r="P121" s="127"/>
      <c r="Q121" s="127"/>
      <c r="R121" s="127"/>
      <c r="S121" s="127"/>
      <c r="T121" s="127"/>
      <c r="U121" s="127"/>
      <c r="V121" s="127"/>
      <c r="W121" s="127"/>
      <c r="X121" s="127"/>
      <c r="Y121" s="128"/>
    </row>
    <row r="122" spans="2:25" x14ac:dyDescent="0.3">
      <c r="N122" s="206"/>
      <c r="O122" s="126"/>
      <c r="P122" s="127"/>
      <c r="Q122" s="127"/>
      <c r="R122" s="127"/>
      <c r="S122" s="127"/>
      <c r="T122" s="127"/>
      <c r="U122" s="127"/>
      <c r="V122" s="127"/>
      <c r="W122" s="127"/>
      <c r="X122" s="127"/>
      <c r="Y122" s="128"/>
    </row>
    <row r="123" spans="2:25" x14ac:dyDescent="0.3">
      <c r="N123" s="206"/>
      <c r="O123" s="126"/>
      <c r="P123" s="127"/>
      <c r="Q123" s="127"/>
      <c r="R123" s="127"/>
      <c r="S123" s="127"/>
      <c r="T123" s="127"/>
      <c r="U123" s="127"/>
      <c r="V123" s="127"/>
      <c r="W123" s="127"/>
      <c r="X123" s="127"/>
      <c r="Y123" s="128"/>
    </row>
    <row r="124" spans="2:25" x14ac:dyDescent="0.3">
      <c r="N124" s="13"/>
      <c r="O124" s="186"/>
      <c r="P124" s="187"/>
      <c r="Q124" s="122"/>
      <c r="R124" s="122"/>
      <c r="S124" s="122"/>
      <c r="T124" s="122"/>
      <c r="U124" s="122"/>
      <c r="V124" s="122"/>
      <c r="W124" s="122"/>
      <c r="X124" s="187"/>
      <c r="Y124" s="188"/>
    </row>
    <row r="125" spans="2:25" x14ac:dyDescent="0.3">
      <c r="N125" s="206"/>
      <c r="O125" s="126"/>
      <c r="P125" s="127"/>
      <c r="Q125" s="127"/>
      <c r="R125" s="127"/>
      <c r="S125" s="127"/>
      <c r="T125" s="127"/>
      <c r="U125" s="127"/>
      <c r="V125" s="127"/>
      <c r="W125" s="127"/>
      <c r="X125" s="127"/>
      <c r="Y125" s="128"/>
    </row>
    <row r="126" spans="2:25" x14ac:dyDescent="0.3">
      <c r="N126" s="206"/>
      <c r="O126" s="126"/>
      <c r="P126" s="127"/>
      <c r="Q126" s="127"/>
      <c r="R126" s="127"/>
      <c r="S126" s="127"/>
      <c r="T126" s="127"/>
      <c r="U126" s="127"/>
      <c r="V126" s="127"/>
      <c r="W126" s="127"/>
      <c r="X126" s="127"/>
      <c r="Y126" s="128"/>
    </row>
    <row r="127" spans="2:25" x14ac:dyDescent="0.3">
      <c r="N127" s="206"/>
      <c r="O127" s="126"/>
      <c r="P127" s="127"/>
      <c r="Q127" s="127"/>
      <c r="R127" s="127"/>
      <c r="S127" s="127"/>
      <c r="T127" s="127"/>
      <c r="U127" s="127"/>
      <c r="V127" s="127"/>
      <c r="W127" s="127"/>
      <c r="X127" s="127"/>
      <c r="Y127" s="128"/>
    </row>
    <row r="128" spans="2:25" x14ac:dyDescent="0.3">
      <c r="N128" s="13"/>
      <c r="O128" s="186"/>
      <c r="P128" s="187"/>
      <c r="Q128" s="122"/>
      <c r="R128" s="122"/>
      <c r="S128" s="122"/>
      <c r="T128" s="122"/>
      <c r="U128" s="122"/>
      <c r="V128" s="122"/>
      <c r="W128" s="122"/>
      <c r="X128" s="187"/>
      <c r="Y128" s="188"/>
    </row>
    <row r="129" spans="14:25" x14ac:dyDescent="0.3">
      <c r="N129" s="192"/>
      <c r="O129" s="126"/>
      <c r="P129" s="127"/>
      <c r="Q129" s="127"/>
      <c r="R129" s="127"/>
      <c r="S129" s="127"/>
      <c r="T129" s="127"/>
      <c r="U129" s="127"/>
      <c r="V129" s="127"/>
      <c r="W129" s="127"/>
      <c r="X129" s="127"/>
      <c r="Y129" s="128"/>
    </row>
    <row r="130" spans="14:25" x14ac:dyDescent="0.3">
      <c r="N130" s="193"/>
      <c r="O130" s="126"/>
      <c r="P130" s="127"/>
      <c r="Q130" s="127"/>
      <c r="R130" s="127"/>
      <c r="S130" s="127"/>
      <c r="T130" s="127"/>
      <c r="U130" s="127"/>
      <c r="V130" s="127"/>
      <c r="W130" s="127"/>
      <c r="X130" s="127"/>
      <c r="Y130" s="128"/>
    </row>
    <row r="131" spans="14:25" x14ac:dyDescent="0.3">
      <c r="N131" s="193"/>
      <c r="O131" s="126"/>
      <c r="P131" s="127"/>
      <c r="Q131" s="127"/>
      <c r="R131" s="127"/>
      <c r="S131" s="127"/>
      <c r="T131" s="127"/>
      <c r="U131" s="127"/>
      <c r="V131" s="127"/>
      <c r="W131" s="127"/>
      <c r="X131" s="127"/>
      <c r="Y131" s="128"/>
    </row>
    <row r="132" spans="14:25" ht="15" thickBot="1" x14ac:dyDescent="0.35">
      <c r="N132" s="12"/>
      <c r="O132" s="186"/>
      <c r="P132" s="187"/>
      <c r="Q132" s="122"/>
      <c r="R132" s="122"/>
      <c r="S132" s="122"/>
      <c r="T132" s="122"/>
      <c r="U132" s="122"/>
      <c r="V132" s="122"/>
      <c r="W132" s="122"/>
      <c r="X132" s="187"/>
      <c r="Y132" s="188"/>
    </row>
    <row r="133" spans="14:25" x14ac:dyDescent="0.3">
      <c r="N133" s="5" t="s">
        <v>1</v>
      </c>
      <c r="O133" s="197">
        <f>AVERAGE(O108,O112:P112,O116:P116,O120:P120,O124,O128,O132)</f>
        <v>100</v>
      </c>
      <c r="P133" s="198"/>
      <c r="Q133" s="130">
        <f t="shared" ref="Q133:X133" si="24">AVERAGE(Q108,Q112,Q116,Q120,Q124,Q128,Q132)</f>
        <v>76.418144413118284</v>
      </c>
      <c r="R133" s="130">
        <f t="shared" si="24"/>
        <v>79.250972497413642</v>
      </c>
      <c r="S133" s="130">
        <f t="shared" si="24"/>
        <v>80.779383774772782</v>
      </c>
      <c r="T133" s="130">
        <f t="shared" si="24"/>
        <v>69.457843461431423</v>
      </c>
      <c r="U133" s="130">
        <f t="shared" si="24"/>
        <v>83.875227210793156</v>
      </c>
      <c r="V133" s="130">
        <f t="shared" si="24"/>
        <v>72.112205713583123</v>
      </c>
      <c r="W133" s="130">
        <f t="shared" si="24"/>
        <v>68.042198715927739</v>
      </c>
      <c r="X133" s="198">
        <f t="shared" si="24"/>
        <v>1.6653345369377348E-16</v>
      </c>
      <c r="Y133" s="199"/>
    </row>
    <row r="134" spans="14:25" x14ac:dyDescent="0.3">
      <c r="N134" s="1" t="s">
        <v>2</v>
      </c>
      <c r="O134" s="200">
        <f>STDEV(O108,O112,O116,O120,O124,O128,O132)</f>
        <v>1.4210854715202004E-14</v>
      </c>
      <c r="P134" s="201"/>
      <c r="Q134" s="127">
        <f t="shared" ref="Q134:X134" si="25">STDEV(Q108,Q112,Q116,Q120,Q124,Q128,Q132)</f>
        <v>8.547451136876731</v>
      </c>
      <c r="R134" s="127">
        <f t="shared" si="25"/>
        <v>21.895765302437258</v>
      </c>
      <c r="S134" s="127">
        <f t="shared" si="25"/>
        <v>18.3077539998147</v>
      </c>
      <c r="T134" s="127">
        <f t="shared" si="25"/>
        <v>11.770540608887675</v>
      </c>
      <c r="U134" s="127">
        <f t="shared" si="25"/>
        <v>17.082073005604286</v>
      </c>
      <c r="V134" s="127">
        <f t="shared" si="25"/>
        <v>12.264702224572837</v>
      </c>
      <c r="W134" s="127">
        <f t="shared" si="25"/>
        <v>1.6195342998099636</v>
      </c>
      <c r="X134" s="201">
        <f t="shared" si="25"/>
        <v>2.3551386880256624E-16</v>
      </c>
      <c r="Y134" s="202"/>
    </row>
    <row r="135" spans="14:25" ht="15" thickBot="1" x14ac:dyDescent="0.35">
      <c r="N135" s="6" t="s">
        <v>3</v>
      </c>
      <c r="O135" s="203">
        <f>O134/SQRT(6)</f>
        <v>5.8015571435115458E-15</v>
      </c>
      <c r="P135" s="204"/>
      <c r="Q135" s="129">
        <f t="shared" ref="Q135:X135" si="26">Q134/SQRT(6)</f>
        <v>3.489482314453328</v>
      </c>
      <c r="R135" s="129">
        <f t="shared" si="26"/>
        <v>8.9389087531179801</v>
      </c>
      <c r="S135" s="129">
        <f t="shared" si="26"/>
        <v>7.4741092726573024</v>
      </c>
      <c r="T135" s="129">
        <f t="shared" si="26"/>
        <v>4.8053030814138706</v>
      </c>
      <c r="U135" s="129">
        <f t="shared" si="26"/>
        <v>6.973727102116853</v>
      </c>
      <c r="V135" s="129">
        <f t="shared" si="26"/>
        <v>5.0070437162301991</v>
      </c>
      <c r="W135" s="129">
        <f t="shared" si="26"/>
        <v>0.66117210924500702</v>
      </c>
      <c r="X135" s="204">
        <f t="shared" si="26"/>
        <v>9.6148134319178191E-17</v>
      </c>
      <c r="Y135" s="205"/>
    </row>
  </sheetData>
  <mergeCells count="204">
    <mergeCell ref="O133:P133"/>
    <mergeCell ref="X133:Y133"/>
    <mergeCell ref="O134:P134"/>
    <mergeCell ref="X134:Y134"/>
    <mergeCell ref="O135:P135"/>
    <mergeCell ref="X135:Y135"/>
    <mergeCell ref="N125:N127"/>
    <mergeCell ref="O128:P128"/>
    <mergeCell ref="X128:Y128"/>
    <mergeCell ref="N129:N131"/>
    <mergeCell ref="O132:P132"/>
    <mergeCell ref="X132:Y132"/>
    <mergeCell ref="N117:N119"/>
    <mergeCell ref="O120:P120"/>
    <mergeCell ref="X120:Y120"/>
    <mergeCell ref="N121:N123"/>
    <mergeCell ref="O124:P124"/>
    <mergeCell ref="X124:Y124"/>
    <mergeCell ref="N109:N111"/>
    <mergeCell ref="O112:P112"/>
    <mergeCell ref="X112:Y112"/>
    <mergeCell ref="N113:N115"/>
    <mergeCell ref="O116:P116"/>
    <mergeCell ref="X116:Y116"/>
    <mergeCell ref="N103:Y103"/>
    <mergeCell ref="O104:P104"/>
    <mergeCell ref="X104:Y104"/>
    <mergeCell ref="N105:N107"/>
    <mergeCell ref="O108:P108"/>
    <mergeCell ref="X108:Y108"/>
    <mergeCell ref="O98:P98"/>
    <mergeCell ref="X98:Y98"/>
    <mergeCell ref="O99:P99"/>
    <mergeCell ref="X99:Y99"/>
    <mergeCell ref="N101:Y101"/>
    <mergeCell ref="N102:Y102"/>
    <mergeCell ref="O92:P92"/>
    <mergeCell ref="X92:Y92"/>
    <mergeCell ref="N93:N95"/>
    <mergeCell ref="O96:P96"/>
    <mergeCell ref="X96:Y96"/>
    <mergeCell ref="O97:P97"/>
    <mergeCell ref="X97:Y97"/>
    <mergeCell ref="B89:C89"/>
    <mergeCell ref="K89:L89"/>
    <mergeCell ref="N89:N91"/>
    <mergeCell ref="B90:C90"/>
    <mergeCell ref="K90:L90"/>
    <mergeCell ref="B91:C91"/>
    <mergeCell ref="K91:L91"/>
    <mergeCell ref="A85:A87"/>
    <mergeCell ref="N85:N87"/>
    <mergeCell ref="B88:C88"/>
    <mergeCell ref="K88:L88"/>
    <mergeCell ref="O88:P88"/>
    <mergeCell ref="X88:Y88"/>
    <mergeCell ref="A81:A83"/>
    <mergeCell ref="N81:N83"/>
    <mergeCell ref="B84:C84"/>
    <mergeCell ref="K84:L84"/>
    <mergeCell ref="O84:P84"/>
    <mergeCell ref="X84:Y84"/>
    <mergeCell ref="B76:C76"/>
    <mergeCell ref="K76:L76"/>
    <mergeCell ref="O76:Y76"/>
    <mergeCell ref="A77:A79"/>
    <mergeCell ref="N77:N79"/>
    <mergeCell ref="B80:C80"/>
    <mergeCell ref="K80:L80"/>
    <mergeCell ref="O80:P80"/>
    <mergeCell ref="X80:Y80"/>
    <mergeCell ref="B72:C72"/>
    <mergeCell ref="K72:L72"/>
    <mergeCell ref="O72:P72"/>
    <mergeCell ref="X72:Y72"/>
    <mergeCell ref="A73:A75"/>
    <mergeCell ref="N73:N75"/>
    <mergeCell ref="B68:C68"/>
    <mergeCell ref="K68:L68"/>
    <mergeCell ref="O68:P68"/>
    <mergeCell ref="X68:Y68"/>
    <mergeCell ref="A69:A71"/>
    <mergeCell ref="N69:N71"/>
    <mergeCell ref="A63:L63"/>
    <mergeCell ref="O63:P63"/>
    <mergeCell ref="X63:Y63"/>
    <mergeCell ref="B64:C64"/>
    <mergeCell ref="K64:L64"/>
    <mergeCell ref="A65:A67"/>
    <mergeCell ref="N65:Y65"/>
    <mergeCell ref="N66:Y66"/>
    <mergeCell ref="N67:Y67"/>
    <mergeCell ref="O60:P60"/>
    <mergeCell ref="X60:Y60"/>
    <mergeCell ref="A61:L61"/>
    <mergeCell ref="O61:P61"/>
    <mergeCell ref="X61:Y61"/>
    <mergeCell ref="A62:L62"/>
    <mergeCell ref="O62:P62"/>
    <mergeCell ref="X62:Y62"/>
    <mergeCell ref="B57:C57"/>
    <mergeCell ref="K57:L57"/>
    <mergeCell ref="N57:N59"/>
    <mergeCell ref="B58:C58"/>
    <mergeCell ref="K58:L58"/>
    <mergeCell ref="B59:C59"/>
    <mergeCell ref="K59:L59"/>
    <mergeCell ref="B52:L52"/>
    <mergeCell ref="O52:P52"/>
    <mergeCell ref="X52:Y52"/>
    <mergeCell ref="A53:A55"/>
    <mergeCell ref="N53:N55"/>
    <mergeCell ref="B56:C56"/>
    <mergeCell ref="K56:L56"/>
    <mergeCell ref="O56:P56"/>
    <mergeCell ref="X56:Y56"/>
    <mergeCell ref="B48:C48"/>
    <mergeCell ref="K48:L48"/>
    <mergeCell ref="O48:P48"/>
    <mergeCell ref="X48:Y48"/>
    <mergeCell ref="A49:A51"/>
    <mergeCell ref="N49:N51"/>
    <mergeCell ref="B44:C44"/>
    <mergeCell ref="K44:L44"/>
    <mergeCell ref="O44:P44"/>
    <mergeCell ref="X44:Y44"/>
    <mergeCell ref="A45:A47"/>
    <mergeCell ref="N45:N47"/>
    <mergeCell ref="B40:C40"/>
    <mergeCell ref="K40:L40"/>
    <mergeCell ref="O40:P40"/>
    <mergeCell ref="X40:Y40"/>
    <mergeCell ref="A41:A43"/>
    <mergeCell ref="N41:N43"/>
    <mergeCell ref="B36:C36"/>
    <mergeCell ref="K36:L36"/>
    <mergeCell ref="O36:P36"/>
    <mergeCell ref="X36:Y36"/>
    <mergeCell ref="A37:A39"/>
    <mergeCell ref="N37:N39"/>
    <mergeCell ref="A33:L33"/>
    <mergeCell ref="N33:Y33"/>
    <mergeCell ref="A34:L34"/>
    <mergeCell ref="N34:Y34"/>
    <mergeCell ref="A35:L35"/>
    <mergeCell ref="N35:Y35"/>
    <mergeCell ref="B30:C30"/>
    <mergeCell ref="K30:L30"/>
    <mergeCell ref="O30:P30"/>
    <mergeCell ref="X30:Y30"/>
    <mergeCell ref="B31:C31"/>
    <mergeCell ref="K31:L31"/>
    <mergeCell ref="O31:P31"/>
    <mergeCell ref="X31:Y31"/>
    <mergeCell ref="B28:C28"/>
    <mergeCell ref="K28:L28"/>
    <mergeCell ref="O28:P28"/>
    <mergeCell ref="X28:Y28"/>
    <mergeCell ref="B29:C29"/>
    <mergeCell ref="K29:L29"/>
    <mergeCell ref="O29:P29"/>
    <mergeCell ref="X29:Y29"/>
    <mergeCell ref="B24:C24"/>
    <mergeCell ref="K24:L24"/>
    <mergeCell ref="O24:P24"/>
    <mergeCell ref="X24:Y24"/>
    <mergeCell ref="A25:A27"/>
    <mergeCell ref="N25:N27"/>
    <mergeCell ref="B20:C20"/>
    <mergeCell ref="K20:L20"/>
    <mergeCell ref="O20:P20"/>
    <mergeCell ref="X20:Y20"/>
    <mergeCell ref="A21:A23"/>
    <mergeCell ref="N21:N23"/>
    <mergeCell ref="B16:C16"/>
    <mergeCell ref="K16:L16"/>
    <mergeCell ref="O16:P16"/>
    <mergeCell ref="X16:Y16"/>
    <mergeCell ref="A17:A19"/>
    <mergeCell ref="N17:N19"/>
    <mergeCell ref="B12:C12"/>
    <mergeCell ref="K12:L12"/>
    <mergeCell ref="O12:P12"/>
    <mergeCell ref="X12:Y12"/>
    <mergeCell ref="A13:A15"/>
    <mergeCell ref="N13:N15"/>
    <mergeCell ref="B8:C8"/>
    <mergeCell ref="K8:L8"/>
    <mergeCell ref="O8:P8"/>
    <mergeCell ref="X8:Y8"/>
    <mergeCell ref="A9:A11"/>
    <mergeCell ref="N9:N11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3066-EE93-4451-B896-5B77C8DE0844}">
  <dimension ref="A1:Y109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96"/>
      <c r="B4" s="179" t="s">
        <v>0</v>
      </c>
      <c r="C4" s="180"/>
      <c r="D4" s="10">
        <v>31.25</v>
      </c>
      <c r="E4" s="10" t="s">
        <v>28</v>
      </c>
      <c r="F4" s="10">
        <v>125</v>
      </c>
      <c r="G4" s="10">
        <v>250</v>
      </c>
      <c r="H4" s="10">
        <v>500</v>
      </c>
      <c r="I4" s="10">
        <v>1000</v>
      </c>
      <c r="J4" s="10">
        <v>2000</v>
      </c>
      <c r="K4" s="180" t="s">
        <v>4</v>
      </c>
      <c r="L4" s="181"/>
      <c r="N4" s="96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182">
        <f>'24-03-2022'!A5</f>
        <v>44644</v>
      </c>
      <c r="B5" s="92">
        <f>'24-03-2022'!B5</f>
        <v>96.967030921610146</v>
      </c>
      <c r="C5" s="93">
        <f>'24-03-2022'!C5</f>
        <v>113.8027641443026</v>
      </c>
      <c r="D5" s="93">
        <f>'24-03-2022'!D5</f>
        <v>80.241736224804455</v>
      </c>
      <c r="E5" s="93">
        <f>'24-03-2022'!E5</f>
        <v>62.252534969801843</v>
      </c>
      <c r="F5" s="93">
        <f>'24-03-2022'!F5</f>
        <v>65.344815523144334</v>
      </c>
      <c r="G5" s="93">
        <f>'24-03-2022'!G5</f>
        <v>56.509738937741716</v>
      </c>
      <c r="H5" s="93">
        <f>'24-03-2022'!H5</f>
        <v>58.313566974883628</v>
      </c>
      <c r="I5" s="93">
        <f>'24-03-2022'!I5</f>
        <v>50.398808391015812</v>
      </c>
      <c r="J5" s="93">
        <f>'24-03-2022'!J5</f>
        <v>44.165168167914281</v>
      </c>
      <c r="K5" s="93">
        <f>'24-03-2022'!K5</f>
        <v>-0.86919209342126891</v>
      </c>
      <c r="L5" s="94">
        <f>'24-03-2022'!L5</f>
        <v>-2.4521435359178883</v>
      </c>
      <c r="N5" s="182">
        <f>'24-03-2022'!N5</f>
        <v>44644</v>
      </c>
      <c r="O5" s="7">
        <f>'24-03-2022'!O5</f>
        <v>96.967030921610146</v>
      </c>
      <c r="P5" s="99">
        <f>'24-03-2022'!P5</f>
        <v>113.8027641443026</v>
      </c>
      <c r="Q5" s="99">
        <f>'24-03-2022'!Q5</f>
        <v>75.848742975850314</v>
      </c>
      <c r="R5" s="99">
        <f>'24-03-2022'!R5</f>
        <v>86.880317099986485</v>
      </c>
      <c r="S5" s="99">
        <f>'24-03-2022'!S5</f>
        <v>80.13130135594362</v>
      </c>
      <c r="T5" s="99">
        <f>'24-03-2022'!T5</f>
        <v>82.830905093642613</v>
      </c>
      <c r="U5" s="99">
        <f>'24-03-2022'!U5</f>
        <v>76.793608763901716</v>
      </c>
      <c r="V5" s="99">
        <f>'24-03-2022'!V5</f>
        <v>66.768243380670512</v>
      </c>
      <c r="W5" s="99">
        <f>'24-03-2022'!W5</f>
        <v>37.08483501769814</v>
      </c>
      <c r="X5" s="99">
        <f>'24-03-2022'!X5</f>
        <v>-0.86919209342126891</v>
      </c>
      <c r="Y5" s="9">
        <f>'24-03-2022'!Y5</f>
        <v>-2.4521435359178883</v>
      </c>
    </row>
    <row r="6" spans="1:25" x14ac:dyDescent="0.3">
      <c r="A6" s="182"/>
      <c r="B6" s="92">
        <f>'24-03-2022'!B6</f>
        <v>116.40420416362961</v>
      </c>
      <c r="C6" s="93">
        <f>'24-03-2022'!C6</f>
        <v>105.00450466739248</v>
      </c>
      <c r="D6" s="93">
        <f>'24-03-2022'!D6</f>
        <v>75.640140731591558</v>
      </c>
      <c r="E6" s="93">
        <f>'24-03-2022'!E6</f>
        <v>63.540985657489458</v>
      </c>
      <c r="F6" s="93">
        <f>'24-03-2022'!F6</f>
        <v>60.215560558910497</v>
      </c>
      <c r="G6" s="93">
        <f>'24-03-2022'!G6</f>
        <v>58.841219131852718</v>
      </c>
      <c r="H6" s="93">
        <f>'24-03-2022'!H6</f>
        <v>52.239446222598382</v>
      </c>
      <c r="I6" s="93">
        <f>'24-03-2022'!I6</f>
        <v>55.209017099565244</v>
      </c>
      <c r="J6" s="93">
        <f>'24-03-2022'!J6</f>
        <v>41.858228446268036</v>
      </c>
      <c r="K6" s="93">
        <f>'24-03-2022'!K6</f>
        <v>-0.23110278195013326</v>
      </c>
      <c r="L6" s="94">
        <f>'24-03-2022'!L6</f>
        <v>-0.12066425606336441</v>
      </c>
      <c r="N6" s="182"/>
      <c r="O6" s="7">
        <f>'24-03-2022'!O6</f>
        <v>116.40420416362961</v>
      </c>
      <c r="P6" s="99">
        <f>'24-03-2022'!P6</f>
        <v>105.00450466739248</v>
      </c>
      <c r="Q6" s="99">
        <f>'24-03-2022'!Q6</f>
        <v>98.770868101316864</v>
      </c>
      <c r="R6" s="99">
        <f>'24-03-2022'!R6</f>
        <v>90.119845973656396</v>
      </c>
      <c r="S6" s="99">
        <f>'24-03-2022'!S6</f>
        <v>89.678093698622291</v>
      </c>
      <c r="T6" s="99">
        <f>'24-03-2022'!T6</f>
        <v>97.605117947440078</v>
      </c>
      <c r="U6" s="99">
        <f>'24-03-2022'!U6</f>
        <v>77.431697618244613</v>
      </c>
      <c r="V6" s="99">
        <f>'24-03-2022'!V6</f>
        <v>70.05686051332178</v>
      </c>
      <c r="W6" s="99">
        <f>'24-03-2022'!W6</f>
        <v>32.937253807443398</v>
      </c>
      <c r="X6" s="99">
        <f>'24-03-2022'!X6</f>
        <v>-0.23110278195013326</v>
      </c>
      <c r="Y6" s="9">
        <f>'24-03-2022'!Y6</f>
        <v>-0.12066425606336441</v>
      </c>
    </row>
    <row r="7" spans="1:25" x14ac:dyDescent="0.3">
      <c r="A7" s="182"/>
      <c r="B7" s="92">
        <f>'24-03-2022'!B7</f>
        <v>112.17072855697879</v>
      </c>
      <c r="C7" s="93">
        <f>'24-03-2022'!C7</f>
        <v>55.650767546086392</v>
      </c>
      <c r="D7" s="93">
        <f>'24-03-2022'!D7</f>
        <v>78.671056389924942</v>
      </c>
      <c r="E7" s="93">
        <f>'24-03-2022'!E7</f>
        <v>70.339091489026657</v>
      </c>
      <c r="F7" s="93">
        <f>'24-03-2022'!F7</f>
        <v>65.271188620211177</v>
      </c>
      <c r="G7" s="93">
        <f>'24-03-2022'!G7</f>
        <v>58.374917241789042</v>
      </c>
      <c r="H7" s="93">
        <f>'24-03-2022'!H7</f>
        <v>57.55276844416511</v>
      </c>
      <c r="I7" s="93">
        <f>'24-03-2022'!I7</f>
        <v>52.656661682193665</v>
      </c>
      <c r="J7" s="93">
        <f>'24-03-2022'!J7</f>
        <v>36.5326423882643</v>
      </c>
      <c r="K7" s="93">
        <f>'24-03-2022'!K7</f>
        <v>2.7261951160149076</v>
      </c>
      <c r="L7" s="94">
        <f>'24-03-2022'!L7</f>
        <v>0.94690755133774707</v>
      </c>
      <c r="N7" s="182"/>
      <c r="O7" s="7">
        <f>'24-03-2022'!O7</f>
        <v>112.17072855697879</v>
      </c>
      <c r="P7" s="99">
        <f>'24-03-2022'!P7</f>
        <v>55.650767546086392</v>
      </c>
      <c r="Q7" s="99">
        <f>'24-03-2022'!Q7</f>
        <v>84.352507640618555</v>
      </c>
      <c r="R7" s="99">
        <f>'24-03-2022'!R7</f>
        <v>91.48193087832901</v>
      </c>
      <c r="S7" s="99">
        <f>'24-03-2022'!S7</f>
        <v>93.543436619120314</v>
      </c>
      <c r="T7" s="99">
        <f>'24-03-2022'!T7</f>
        <v>89.21179546558453</v>
      </c>
      <c r="U7" s="99">
        <f>'24-03-2022'!U7</f>
        <v>82.180548745836788</v>
      </c>
      <c r="V7" s="99">
        <f>'24-03-2022'!V7</f>
        <v>73.897659304329125</v>
      </c>
      <c r="W7" s="99">
        <f>'24-03-2022'!W7</f>
        <v>31.931035923973621</v>
      </c>
      <c r="X7" s="99">
        <f>'24-03-2022'!X7</f>
        <v>2.7261951160149076</v>
      </c>
      <c r="Y7" s="9">
        <f>'24-03-2022'!Y7</f>
        <v>0.94690755133774707</v>
      </c>
    </row>
    <row r="8" spans="1:25" x14ac:dyDescent="0.3">
      <c r="A8" s="11" t="s">
        <v>1</v>
      </c>
      <c r="B8" s="186">
        <f>AVERAGE(B5:C7)</f>
        <v>100</v>
      </c>
      <c r="C8" s="187"/>
      <c r="D8" s="90">
        <f>AVERAGE(D5:D7)</f>
        <v>78.184311115440323</v>
      </c>
      <c r="E8" s="90">
        <f t="shared" ref="E8:G8" si="0">AVERAGE(E5:E7)</f>
        <v>65.377537372105976</v>
      </c>
      <c r="F8" s="90">
        <f t="shared" si="0"/>
        <v>63.610521567422005</v>
      </c>
      <c r="G8" s="90">
        <f t="shared" si="0"/>
        <v>57.908625103794492</v>
      </c>
      <c r="H8" s="90">
        <f>AVERAGE(H5:H7)</f>
        <v>56.035260547215707</v>
      </c>
      <c r="I8" s="90">
        <f>AVERAGE(I5:I7)</f>
        <v>52.754829057591571</v>
      </c>
      <c r="J8" s="90">
        <f>AVERAGE(J5:J7)</f>
        <v>40.852013000815539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91">
        <f>AVERAGE(Q5:Q7)</f>
        <v>86.324039572595254</v>
      </c>
      <c r="R8" s="91">
        <f t="shared" ref="R8:U8" si="1">AVERAGE(R5:R7)</f>
        <v>89.494031317323959</v>
      </c>
      <c r="S8" s="91">
        <f t="shared" si="1"/>
        <v>87.784277224562075</v>
      </c>
      <c r="T8" s="91">
        <f t="shared" si="1"/>
        <v>89.882606168889083</v>
      </c>
      <c r="U8" s="91">
        <f t="shared" si="1"/>
        <v>78.801951709327696</v>
      </c>
      <c r="V8" s="90">
        <f>AVERAGE(V5:V7)</f>
        <v>70.240921066107134</v>
      </c>
      <c r="W8" s="90">
        <f>AVERAGE(W5:W7)</f>
        <v>33.984374916371721</v>
      </c>
      <c r="X8" s="190">
        <f>AVERAGE(X5:Y7)</f>
        <v>0</v>
      </c>
      <c r="Y8" s="191"/>
    </row>
    <row r="9" spans="1:25" x14ac:dyDescent="0.3">
      <c r="A9" s="182">
        <f>'31-03-2022'!A5</f>
        <v>44651</v>
      </c>
      <c r="B9" s="92">
        <f>'31-03-2022'!B5</f>
        <v>103.445129465782</v>
      </c>
      <c r="C9" s="93">
        <f>'31-03-2022'!C5</f>
        <v>100.4904289409953</v>
      </c>
      <c r="D9" s="93">
        <f>'31-03-2022'!D5</f>
        <v>73.375213493315755</v>
      </c>
      <c r="E9" s="93">
        <f>'31-03-2022'!E5</f>
        <v>63.489714543629077</v>
      </c>
      <c r="F9" s="93">
        <f>'31-03-2022'!F5</f>
        <v>64.292230181564761</v>
      </c>
      <c r="G9" s="93">
        <f>'31-03-2022'!G5</f>
        <v>61.106493862448495</v>
      </c>
      <c r="H9" s="93">
        <f>'31-03-2022'!H5</f>
        <v>52.132942360018362</v>
      </c>
      <c r="I9" s="93">
        <f>'31-03-2022'!I5</f>
        <v>46.272166597574206</v>
      </c>
      <c r="J9" s="93">
        <f>'31-03-2022'!J5</f>
        <v>31.486473679203751</v>
      </c>
      <c r="K9" s="93">
        <f>'31-03-2022'!K5</f>
        <v>0.40733613084857578</v>
      </c>
      <c r="L9" s="94">
        <f>'31-03-2022'!L5</f>
        <v>-1.3679198874734477</v>
      </c>
      <c r="N9" s="182">
        <f>'31-03-2022'!N5</f>
        <v>44651</v>
      </c>
      <c r="O9" s="7">
        <f>'31-03-2022'!O5</f>
        <v>103.445129465782</v>
      </c>
      <c r="P9" s="99">
        <f>'31-03-2022'!P5</f>
        <v>100.4904289409953</v>
      </c>
      <c r="Q9" s="99">
        <f>'31-03-2022'!Q5</f>
        <v>102.36295999388717</v>
      </c>
      <c r="R9" s="99">
        <f>'31-03-2022'!R5</f>
        <v>64.924509299862848</v>
      </c>
      <c r="S9" s="99">
        <f>'31-03-2022'!S5</f>
        <v>72.584862783568227</v>
      </c>
      <c r="T9" s="99">
        <f>'31-03-2022'!T5</f>
        <v>68.377750831624354</v>
      </c>
      <c r="U9" s="99">
        <f>'31-03-2022'!U5</f>
        <v>61.167289513390635</v>
      </c>
      <c r="V9" s="99">
        <f>'31-03-2022'!V5</f>
        <v>52.059983592762975</v>
      </c>
      <c r="W9" s="99">
        <f>'31-03-2022'!W5</f>
        <v>33.115816692702289</v>
      </c>
      <c r="X9" s="99">
        <f>'31-03-2022'!X5</f>
        <v>0.40733613084857578</v>
      </c>
      <c r="Y9" s="9">
        <f>'31-03-2022'!Y5</f>
        <v>-1.3679198874734477</v>
      </c>
    </row>
    <row r="10" spans="1:25" x14ac:dyDescent="0.3">
      <c r="A10" s="182"/>
      <c r="B10" s="92">
        <f>'31-03-2022'!B6</f>
        <v>105.70675522132846</v>
      </c>
      <c r="C10" s="93">
        <f>'31-03-2022'!C6</f>
        <v>100.80656487639452</v>
      </c>
      <c r="D10" s="93">
        <f>'31-03-2022'!D6</f>
        <v>52.801705391631437</v>
      </c>
      <c r="E10" s="93">
        <f>'31-03-2022'!E6</f>
        <v>53.081366473090249</v>
      </c>
      <c r="F10" s="93">
        <f>'31-03-2022'!F6</f>
        <v>50.929176150614495</v>
      </c>
      <c r="G10" s="93">
        <f>'31-03-2022'!G6</f>
        <v>47.232748391334589</v>
      </c>
      <c r="H10" s="93">
        <f>'31-03-2022'!H6</f>
        <v>43.864626931266805</v>
      </c>
      <c r="I10" s="93">
        <f>'31-03-2022'!I6</f>
        <v>42.721656372805079</v>
      </c>
      <c r="J10" s="93">
        <f>'31-03-2022'!J6</f>
        <v>27.6927754150413</v>
      </c>
      <c r="K10" s="93">
        <f>'31-03-2022'!K6</f>
        <v>-0.27358412848426567</v>
      </c>
      <c r="L10" s="94">
        <f>'31-03-2022'!L6</f>
        <v>-6.0798217764938666E-3</v>
      </c>
      <c r="N10" s="182"/>
      <c r="O10" s="7">
        <f>'31-03-2022'!O6</f>
        <v>105.70675522132846</v>
      </c>
      <c r="P10" s="99">
        <f>'31-03-2022'!P6</f>
        <v>100.80656487639452</v>
      </c>
      <c r="Q10" s="99">
        <f>'31-03-2022'!Q6</f>
        <v>89.243084942955647</v>
      </c>
      <c r="R10" s="99">
        <f>'31-03-2022'!R6</f>
        <v>92.209954019680339</v>
      </c>
      <c r="S10" s="99">
        <f>'31-03-2022'!S6</f>
        <v>54.722870791027113</v>
      </c>
      <c r="T10" s="99">
        <f>'31-03-2022'!T6</f>
        <v>72.803733649709642</v>
      </c>
      <c r="U10" s="99">
        <f>'31-03-2022'!U6</f>
        <v>80.646470462491635</v>
      </c>
      <c r="V10" s="99">
        <f>'31-03-2022'!V6</f>
        <v>55.026849045737833</v>
      </c>
      <c r="W10" s="99">
        <f>'31-03-2022'!W6</f>
        <v>26.014792619414198</v>
      </c>
      <c r="X10" s="99">
        <f>'31-03-2022'!X6</f>
        <v>-0.27358412848426567</v>
      </c>
      <c r="Y10" s="9">
        <f>'31-03-2022'!Y6</f>
        <v>-6.0798217764938666E-3</v>
      </c>
    </row>
    <row r="11" spans="1:25" x14ac:dyDescent="0.3">
      <c r="A11" s="182"/>
      <c r="B11" s="92">
        <f>'31-03-2022'!B7</f>
        <v>92.246432497370577</v>
      </c>
      <c r="C11" s="93">
        <f>'31-03-2022'!C7</f>
        <v>97.304688998129208</v>
      </c>
      <c r="D11" s="93">
        <f>'31-03-2022'!D7</f>
        <v>53.737971824014828</v>
      </c>
      <c r="E11" s="93">
        <f>'31-03-2022'!E7</f>
        <v>58.759751658958137</v>
      </c>
      <c r="F11" s="93">
        <f>'31-03-2022'!F7</f>
        <v>53.835244140772289</v>
      </c>
      <c r="G11" s="93">
        <f>'31-03-2022'!G7</f>
        <v>55.184924260937102</v>
      </c>
      <c r="H11" s="93">
        <f>'31-03-2022'!H7</f>
        <v>48.096057868337503</v>
      </c>
      <c r="I11" s="93">
        <f>'31-03-2022'!I7</f>
        <v>46.284326090137618</v>
      </c>
      <c r="J11" s="93">
        <f>'31-03-2022'!J7</f>
        <v>34.878914124398356</v>
      </c>
      <c r="K11" s="93">
        <f>'31-03-2022'!K7</f>
        <v>0.48029218029158927</v>
      </c>
      <c r="L11" s="94">
        <f>'31-03-2022'!L7</f>
        <v>0.75995552659404386</v>
      </c>
      <c r="N11" s="182"/>
      <c r="O11" s="7">
        <f>'31-03-2022'!O7</f>
        <v>92.246432497370577</v>
      </c>
      <c r="P11" s="99">
        <f>'31-03-2022'!P7</f>
        <v>97.304688998129208</v>
      </c>
      <c r="Q11" s="99">
        <f>'31-03-2022'!Q7</f>
        <v>95.79694091026478</v>
      </c>
      <c r="R11" s="99">
        <f>'31-03-2022'!R7</f>
        <v>100.81871893333319</v>
      </c>
      <c r="S11" s="99">
        <f>'31-03-2022'!S7</f>
        <v>57.069611182642547</v>
      </c>
      <c r="T11" s="99">
        <f>'31-03-2022'!T7</f>
        <v>77.94711022216201</v>
      </c>
      <c r="U11" s="99">
        <f>'31-03-2022'!U7</f>
        <v>71.18654469314977</v>
      </c>
      <c r="V11" s="99">
        <f>'31-03-2022'!V7</f>
        <v>49.433583931563653</v>
      </c>
      <c r="W11" s="99">
        <f>'31-03-2022'!W7</f>
        <v>27.109128831372111</v>
      </c>
      <c r="X11" s="99">
        <f>'31-03-2022'!X7</f>
        <v>0.48029218029158927</v>
      </c>
      <c r="Y11" s="9">
        <f>'31-03-2022'!Y7</f>
        <v>0.75995552659404386</v>
      </c>
    </row>
    <row r="12" spans="1:25" x14ac:dyDescent="0.3">
      <c r="A12" s="11" t="s">
        <v>1</v>
      </c>
      <c r="B12" s="186">
        <f>AVERAGE(B9:C11)</f>
        <v>100.00000000000001</v>
      </c>
      <c r="C12" s="187"/>
      <c r="D12" s="90">
        <f>AVERAGE(D9:D11)</f>
        <v>59.971630236320671</v>
      </c>
      <c r="E12" s="90">
        <f t="shared" ref="E12:G12" si="2">AVERAGE(E9:E11)</f>
        <v>58.44361089189249</v>
      </c>
      <c r="F12" s="90">
        <f t="shared" si="2"/>
        <v>56.352216824317189</v>
      </c>
      <c r="G12" s="90">
        <f t="shared" si="2"/>
        <v>54.508055504906729</v>
      </c>
      <c r="H12" s="90">
        <f>AVERAGE(H9:H11)</f>
        <v>48.031209053207562</v>
      </c>
      <c r="I12" s="90">
        <f>AVERAGE(I9:I11)</f>
        <v>45.092716353505637</v>
      </c>
      <c r="J12" s="90">
        <f>AVERAGE(J9:J11)</f>
        <v>31.352721072881138</v>
      </c>
      <c r="K12" s="187">
        <v>0</v>
      </c>
      <c r="L12" s="188"/>
      <c r="N12" s="11" t="s">
        <v>1</v>
      </c>
      <c r="O12" s="189">
        <f>AVERAGE(O9:P11)</f>
        <v>100.00000000000001</v>
      </c>
      <c r="P12" s="190"/>
      <c r="Q12" s="91">
        <f>AVERAGE(Q9:Q11)</f>
        <v>95.800995282369186</v>
      </c>
      <c r="R12" s="91">
        <f t="shared" ref="R12:U12" si="3">AVERAGE(R9:R11)</f>
        <v>85.984394084292134</v>
      </c>
      <c r="S12" s="91">
        <f t="shared" si="3"/>
        <v>61.459114919079298</v>
      </c>
      <c r="T12" s="91">
        <f t="shared" si="3"/>
        <v>73.042864901165331</v>
      </c>
      <c r="U12" s="91">
        <f t="shared" si="3"/>
        <v>71.000101556344021</v>
      </c>
      <c r="V12" s="90">
        <f>AVERAGE(V9:V11)</f>
        <v>52.173472190021492</v>
      </c>
      <c r="W12" s="90">
        <f>AVERAGE(W9:W11)</f>
        <v>28.746579381162871</v>
      </c>
      <c r="X12" s="190">
        <f>AVERAGE(X9:Y11)</f>
        <v>2.7755575615628914E-16</v>
      </c>
      <c r="Y12" s="191"/>
    </row>
    <row r="13" spans="1:25" x14ac:dyDescent="0.3">
      <c r="A13" s="182">
        <f>'07-04-2022'!A5</f>
        <v>44658</v>
      </c>
      <c r="B13" s="92">
        <f>'07-04-2022'!B5</f>
        <v>86.400660792995708</v>
      </c>
      <c r="C13" s="93">
        <f>'07-04-2022'!C5</f>
        <v>101.21043706201206</v>
      </c>
      <c r="D13" s="93">
        <f>'07-04-2022'!D5</f>
        <v>88.058565952366607</v>
      </c>
      <c r="E13" s="93">
        <f>'07-04-2022'!E5</f>
        <v>84.284981629363742</v>
      </c>
      <c r="F13" s="93">
        <f>'07-04-2022'!F5</f>
        <v>75.290236819162772</v>
      </c>
      <c r="G13" s="93">
        <f>'07-04-2022'!G5</f>
        <v>69.784517152602277</v>
      </c>
      <c r="H13" s="93">
        <f>'07-04-2022'!H5</f>
        <v>63.647801282351182</v>
      </c>
      <c r="I13" s="93">
        <f>'07-04-2022'!I5</f>
        <v>71.962063099403736</v>
      </c>
      <c r="J13" s="93">
        <f>'07-04-2022'!J5</f>
        <v>70.539232173570127</v>
      </c>
      <c r="K13" s="93">
        <f>'07-04-2022'!K5</f>
        <v>-0.62686900139382551</v>
      </c>
      <c r="L13" s="94">
        <f>'07-04-2022'!L5</f>
        <v>0.54851000173170117</v>
      </c>
      <c r="N13" s="182">
        <f>'07-04-2022'!N5</f>
        <v>44658</v>
      </c>
      <c r="O13" s="7">
        <f>'07-04-2022'!O5</f>
        <v>86.400660792995708</v>
      </c>
      <c r="P13" s="99">
        <f>'07-04-2022'!P5</f>
        <v>101.21043706201206</v>
      </c>
      <c r="Q13" s="99">
        <f>'07-04-2022'!Q5</f>
        <v>73.558099631972425</v>
      </c>
      <c r="R13" s="99">
        <f>'07-04-2022'!R5</f>
        <v>73.632335347057307</v>
      </c>
      <c r="S13" s="99">
        <f>'07-04-2022'!S5</f>
        <v>80.610374572541943</v>
      </c>
      <c r="T13" s="99">
        <f>'07-04-2022'!T5</f>
        <v>70.984635402283089</v>
      </c>
      <c r="U13" s="99">
        <f>'07-04-2022'!U5</f>
        <v>68.349313607587845</v>
      </c>
      <c r="V13" s="99">
        <f>'07-04-2022'!V5</f>
        <v>43.703476547667847</v>
      </c>
      <c r="W13" s="99">
        <f>'07-04-2022'!W5</f>
        <v>25.553152096078929</v>
      </c>
      <c r="X13" s="99">
        <f>'07-04-2022'!X5</f>
        <v>-0.62686900139382551</v>
      </c>
      <c r="Y13" s="9">
        <f>'07-04-2022'!Y5</f>
        <v>0.54851000173170117</v>
      </c>
    </row>
    <row r="14" spans="1:25" x14ac:dyDescent="0.3">
      <c r="A14" s="182"/>
      <c r="B14" s="92">
        <f>'07-04-2022'!B6</f>
        <v>103.37560301510185</v>
      </c>
      <c r="C14" s="93">
        <f>'07-04-2022'!C6</f>
        <v>105.03351186173819</v>
      </c>
      <c r="D14" s="93">
        <f>'07-04-2022'!D6</f>
        <v>57.065676652488968</v>
      </c>
      <c r="E14" s="93">
        <f>'07-04-2022'!E6</f>
        <v>81.699146624126314</v>
      </c>
      <c r="F14" s="93">
        <f>'07-04-2022'!F6</f>
        <v>58.278174895881477</v>
      </c>
      <c r="G14" s="93">
        <f>'07-04-2022'!G6</f>
        <v>61.878546237618394</v>
      </c>
      <c r="H14" s="93">
        <f>'07-04-2022'!H6</f>
        <v>58.735950743775248</v>
      </c>
      <c r="I14" s="93">
        <f>'07-04-2022'!I6</f>
        <v>58.29054567142957</v>
      </c>
      <c r="J14" s="93">
        <f>'07-04-2022'!J6</f>
        <v>65.565527757253733</v>
      </c>
      <c r="K14" s="93">
        <f>'07-04-2022'!K6</f>
        <v>-0.24332379859495229</v>
      </c>
      <c r="L14" s="94">
        <f>'07-04-2022'!L6</f>
        <v>-4.5365578967378868E-2</v>
      </c>
      <c r="N14" s="182"/>
      <c r="O14" s="7">
        <f>'07-04-2022'!O6</f>
        <v>103.37560301510185</v>
      </c>
      <c r="P14" s="99">
        <f>'07-04-2022'!P6</f>
        <v>105.03351186173819</v>
      </c>
      <c r="Q14" s="99">
        <f>'07-04-2022'!Q6</f>
        <v>71.81359535649942</v>
      </c>
      <c r="R14" s="99">
        <f>'07-04-2022'!R6</f>
        <v>100.51758882421372</v>
      </c>
      <c r="S14" s="99">
        <f>'07-04-2022'!S6</f>
        <v>83.666361732119398</v>
      </c>
      <c r="T14" s="99">
        <f>'07-04-2022'!T6</f>
        <v>83.530261077497727</v>
      </c>
      <c r="U14" s="99">
        <f>'07-04-2022'!U6</f>
        <v>77.665739141959094</v>
      </c>
      <c r="V14" s="99">
        <f>'07-04-2022'!V6</f>
        <v>56.50892353841413</v>
      </c>
      <c r="W14" s="99">
        <f>'07-04-2022'!W6</f>
        <v>28.312192708051423</v>
      </c>
      <c r="X14" s="99">
        <f>'07-04-2022'!X6</f>
        <v>-0.24332379859495229</v>
      </c>
      <c r="Y14" s="9">
        <f>'07-04-2022'!Y6</f>
        <v>-4.5365578967378868E-2</v>
      </c>
    </row>
    <row r="15" spans="1:25" x14ac:dyDescent="0.3">
      <c r="A15" s="182"/>
      <c r="B15" s="92">
        <f>'07-04-2022'!B7</f>
        <v>99.292708743476794</v>
      </c>
      <c r="C15" s="93">
        <f>'07-04-2022'!C7</f>
        <v>104.68707852467541</v>
      </c>
      <c r="D15" s="93">
        <f>'07-04-2022'!D7</f>
        <v>89.976290583636441</v>
      </c>
      <c r="E15" s="93">
        <f>'07-04-2022'!E7</f>
        <v>78.952469413171031</v>
      </c>
      <c r="F15" s="93">
        <f>'07-04-2022'!F7</f>
        <v>76.156307256390662</v>
      </c>
      <c r="G15" s="93">
        <f>'07-04-2022'!G7</f>
        <v>70.168064659942047</v>
      </c>
      <c r="H15" s="93">
        <f>'07-04-2022'!H7</f>
        <v>62.027012136889994</v>
      </c>
      <c r="I15" s="93">
        <f>'07-04-2022'!I7</f>
        <v>67.099703037551066</v>
      </c>
      <c r="J15" s="93">
        <f>'07-04-2022'!J7</f>
        <v>62.422930419777863</v>
      </c>
      <c r="K15" s="93">
        <f>'07-04-2022'!K7</f>
        <v>0.21445527565608108</v>
      </c>
      <c r="L15" s="94">
        <f>'07-04-2022'!L7</f>
        <v>0.15259310156837444</v>
      </c>
      <c r="N15" s="182"/>
      <c r="O15" s="7">
        <f>'07-04-2022'!O7</f>
        <v>99.292708743476794</v>
      </c>
      <c r="P15" s="99">
        <f>'07-04-2022'!P7</f>
        <v>104.68707852467541</v>
      </c>
      <c r="Q15" s="99">
        <f>'07-04-2022'!Q7</f>
        <v>81.79812389030738</v>
      </c>
      <c r="R15" s="99">
        <f>'07-04-2022'!R7</f>
        <v>96.929588258024893</v>
      </c>
      <c r="S15" s="99">
        <f>'07-04-2022'!S7</f>
        <v>85.447982021502114</v>
      </c>
      <c r="T15" s="99" t="s">
        <v>21</v>
      </c>
      <c r="U15" s="99">
        <f>'07-04-2022'!U7</f>
        <v>81.043414400237694</v>
      </c>
      <c r="V15" s="99">
        <f>'07-04-2022'!V7</f>
        <v>59.948448987167758</v>
      </c>
      <c r="W15" s="99">
        <f>'07-04-2022'!W7</f>
        <v>34.028248744318461</v>
      </c>
      <c r="X15" s="99">
        <f>'07-04-2022'!X7</f>
        <v>0.21445527565608108</v>
      </c>
      <c r="Y15" s="9">
        <f>'07-04-2022'!Y7</f>
        <v>0.15259310156837444</v>
      </c>
    </row>
    <row r="16" spans="1:25" x14ac:dyDescent="0.3">
      <c r="A16" s="13" t="s">
        <v>1</v>
      </c>
      <c r="B16" s="186">
        <f>'07-04-2022'!B8</f>
        <v>100</v>
      </c>
      <c r="C16" s="187"/>
      <c r="D16" s="90">
        <f>'07-04-2022'!D8</f>
        <v>78.366844396164012</v>
      </c>
      <c r="E16" s="90">
        <f>'07-04-2022'!E8</f>
        <v>81.645532555553686</v>
      </c>
      <c r="F16" s="90">
        <f>'07-04-2022'!F8</f>
        <v>69.908239657144975</v>
      </c>
      <c r="G16" s="90">
        <f>'07-04-2022'!G8</f>
        <v>67.277042683387563</v>
      </c>
      <c r="H16" s="90">
        <f>'07-04-2022'!H8</f>
        <v>61.470254721005482</v>
      </c>
      <c r="I16" s="90">
        <f>'07-04-2022'!I8</f>
        <v>65.784103936128133</v>
      </c>
      <c r="J16" s="90">
        <f>'07-04-2022'!J8</f>
        <v>66.175896783533901</v>
      </c>
      <c r="K16" s="187">
        <f>'07-04-2022'!K8</f>
        <v>0</v>
      </c>
      <c r="L16" s="188"/>
      <c r="N16" s="37" t="s">
        <v>1</v>
      </c>
      <c r="O16" s="186">
        <f>'07-04-2022'!O8</f>
        <v>100</v>
      </c>
      <c r="P16" s="187"/>
      <c r="Q16" s="90">
        <f>'07-04-2022'!Q8</f>
        <v>75.723272959593075</v>
      </c>
      <c r="R16" s="90">
        <f>'07-04-2022'!R8</f>
        <v>90.359837476431991</v>
      </c>
      <c r="S16" s="90">
        <f>'07-04-2022'!S8</f>
        <v>83.241572775387809</v>
      </c>
      <c r="T16" s="90">
        <f>'07-04-2022'!T8</f>
        <v>51.504965493260272</v>
      </c>
      <c r="U16" s="90">
        <f>'07-04-2022'!U8</f>
        <v>75.686155716594882</v>
      </c>
      <c r="V16" s="90">
        <f>'07-04-2022'!V8</f>
        <v>53.386949691083238</v>
      </c>
      <c r="W16" s="90">
        <f>'07-04-2022'!W8</f>
        <v>29.297864516149605</v>
      </c>
      <c r="X16" s="187">
        <f>'07-04-2022'!X8</f>
        <v>0</v>
      </c>
      <c r="Y16" s="188"/>
    </row>
    <row r="17" spans="1:25" x14ac:dyDescent="0.3">
      <c r="A17" s="182">
        <f>'14-04-2022'!A5</f>
        <v>44665</v>
      </c>
      <c r="B17" s="92">
        <f>'14-04-2022'!B5</f>
        <v>100.79740927441875</v>
      </c>
      <c r="C17" s="93">
        <f>'14-04-2022'!C5</f>
        <v>135.60872054439284</v>
      </c>
      <c r="D17" s="93">
        <f>'14-04-2022'!D5</f>
        <v>78.421664995695949</v>
      </c>
      <c r="E17" s="93">
        <f>'14-04-2022'!E5</f>
        <v>78.957857858352739</v>
      </c>
      <c r="F17" s="93">
        <f>'14-04-2022'!F5</f>
        <v>64.336288467681172</v>
      </c>
      <c r="G17" s="93">
        <f>'14-04-2022'!G5</f>
        <v>56.375882009718254</v>
      </c>
      <c r="H17" s="93">
        <f>'14-04-2022'!H5</f>
        <v>65.326187711105774</v>
      </c>
      <c r="I17" s="93">
        <f>'14-04-2022'!I5</f>
        <v>47.322469742488423</v>
      </c>
      <c r="J17" s="93">
        <f>'14-04-2022'!J5</f>
        <v>44.868354010031602</v>
      </c>
      <c r="K17" s="93">
        <f>'14-04-2022'!K5</f>
        <v>-0.76991877414225807</v>
      </c>
      <c r="L17" s="14">
        <f>'14-04-2022'!L5</f>
        <v>-0.72867246015992471</v>
      </c>
      <c r="N17" s="182">
        <f>'14-04-2022'!N5</f>
        <v>44665</v>
      </c>
      <c r="O17" s="7">
        <f>'14-04-2022'!O5</f>
        <v>93.379613851312186</v>
      </c>
      <c r="P17" s="99">
        <f>'14-04-2022'!P5</f>
        <v>103.36178085453322</v>
      </c>
      <c r="Q17" s="99">
        <f>'14-04-2022'!Q5</f>
        <v>83.655399681942228</v>
      </c>
      <c r="R17" s="99">
        <f>'14-04-2022'!R5</f>
        <v>75.839912720442371</v>
      </c>
      <c r="S17" s="99">
        <f>'14-04-2022'!S5</f>
        <v>83.191107258013517</v>
      </c>
      <c r="T17" s="99">
        <f>'14-04-2022'!T5</f>
        <v>52.561096386984858</v>
      </c>
      <c r="U17" s="99">
        <f>'14-04-2022'!U5</f>
        <v>65.341872719778081</v>
      </c>
      <c r="V17" s="99">
        <f>'14-04-2022'!V5</f>
        <v>52.419232513800424</v>
      </c>
      <c r="W17" s="99">
        <f>'14-04-2022'!W5</f>
        <v>23.014423615036858</v>
      </c>
      <c r="X17" s="99">
        <f>'14-04-2022'!X5</f>
        <v>-0.50942590619891426</v>
      </c>
      <c r="Y17" s="9">
        <f>'14-04-2022'!Y5</f>
        <v>-1.1155773988622071</v>
      </c>
    </row>
    <row r="18" spans="1:25" x14ac:dyDescent="0.3">
      <c r="A18" s="182"/>
      <c r="B18" s="92">
        <f>'14-04-2022'!B6</f>
        <v>94.012510472800955</v>
      </c>
      <c r="C18" s="93">
        <f>'14-04-2022'!C6</f>
        <v>74.523962077273765</v>
      </c>
      <c r="D18" s="93">
        <f>'14-04-2022'!D6</f>
        <v>89.042412609951654</v>
      </c>
      <c r="E18" s="93">
        <f>'14-04-2022'!E6</f>
        <v>92.238943555863401</v>
      </c>
      <c r="F18" s="93">
        <f>'14-04-2022'!F6</f>
        <v>85.165323629407112</v>
      </c>
      <c r="G18" s="93">
        <f>'14-04-2022'!G6</f>
        <v>72.626656218389215</v>
      </c>
      <c r="H18" s="93">
        <f>'14-04-2022'!H6</f>
        <v>74.523946712084538</v>
      </c>
      <c r="I18" s="93">
        <f>'14-04-2022'!I6</f>
        <v>71.409911467175306</v>
      </c>
      <c r="J18" s="93">
        <f>'14-04-2022'!J6</f>
        <v>46.951255989685272</v>
      </c>
      <c r="K18" s="93">
        <f>'14-04-2022'!K6</f>
        <v>-0.31621623467174692</v>
      </c>
      <c r="L18" s="14">
        <f>'14-04-2022'!L6</f>
        <v>-0.33683862340345183</v>
      </c>
      <c r="N18" s="182"/>
      <c r="O18" s="7">
        <f>'14-04-2022'!O6</f>
        <v>100.52447840770539</v>
      </c>
      <c r="P18" s="99">
        <f>'14-04-2022'!P6</f>
        <v>100.52447264236558</v>
      </c>
      <c r="Q18" s="99">
        <f>'14-04-2022'!Q6</f>
        <v>72.022439086902779</v>
      </c>
      <c r="R18" s="99">
        <f>'14-04-2022'!R6</f>
        <v>86.853812266090358</v>
      </c>
      <c r="S18" s="99">
        <f>'14-04-2022'!S6</f>
        <v>88.28536920267257</v>
      </c>
      <c r="T18" s="99">
        <f>'14-04-2022'!T6</f>
        <v>80.28932332895269</v>
      </c>
      <c r="U18" s="99">
        <f>'14-04-2022'!U6</f>
        <v>71.635538662825198</v>
      </c>
      <c r="V18" s="99">
        <f>'14-04-2022'!V6</f>
        <v>43.468823036145494</v>
      </c>
      <c r="W18" s="99">
        <f>'14-04-2022'!W6</f>
        <v>25.02633310951537</v>
      </c>
      <c r="X18" s="99">
        <f>'14-04-2022'!X6</f>
        <v>0.36756059167952887</v>
      </c>
      <c r="Y18" s="9">
        <f>'14-04-2022'!Y6</f>
        <v>0.19990114684299681</v>
      </c>
    </row>
    <row r="19" spans="1:25" x14ac:dyDescent="0.3">
      <c r="A19" s="182"/>
      <c r="B19" s="92">
        <f>'14-04-2022'!B7</f>
        <v>110.71698491616402</v>
      </c>
      <c r="C19" s="93">
        <f>'14-04-2022'!C7</f>
        <v>84.340412714949679</v>
      </c>
      <c r="D19" s="93">
        <f>'14-04-2022'!D7</f>
        <v>74.008380079456757</v>
      </c>
      <c r="E19" s="93">
        <f>'14-04-2022'!E7</f>
        <v>78.029834231977318</v>
      </c>
      <c r="F19" s="93">
        <f>'14-04-2022'!F7</f>
        <v>82.319377133231654</v>
      </c>
      <c r="G19" s="93">
        <f>'14-04-2022'!G7</f>
        <v>84.443525426867666</v>
      </c>
      <c r="H19" s="93">
        <f>'14-04-2022'!H7</f>
        <v>79.102213811215208</v>
      </c>
      <c r="I19" s="93">
        <f>'14-04-2022'!I7</f>
        <v>69.120774844572125</v>
      </c>
      <c r="J19" s="93">
        <f>'14-04-2022'!J7</f>
        <v>46.641917853931311</v>
      </c>
      <c r="K19" s="93">
        <f>'14-04-2022'!K7</f>
        <v>0.87990612781045274</v>
      </c>
      <c r="L19" s="14">
        <f>'14-04-2022'!L7</f>
        <v>1.2717399645669256</v>
      </c>
      <c r="N19" s="182"/>
      <c r="O19" s="7">
        <f>'14-04-2022'!O7</f>
        <v>99.247684331246134</v>
      </c>
      <c r="P19" s="99">
        <f>'14-04-2022'!P7</f>
        <v>102.96196991283752</v>
      </c>
      <c r="Q19" s="99">
        <f>'14-04-2022'!Q7</f>
        <v>86.544288467624412</v>
      </c>
      <c r="R19" s="99">
        <f>'14-04-2022'!R7</f>
        <v>72.280376546514375</v>
      </c>
      <c r="S19" s="99">
        <f>'14-04-2022'!S7</f>
        <v>94.205022177901</v>
      </c>
      <c r="T19" s="99">
        <f>'14-04-2022'!T7</f>
        <v>62.736713602244691</v>
      </c>
      <c r="U19" s="99">
        <f>'14-04-2022'!U7</f>
        <v>68.11469752793279</v>
      </c>
      <c r="V19" s="99">
        <f>'14-04-2022'!V7</f>
        <v>41.856714874463009</v>
      </c>
      <c r="W19" s="99">
        <f>'14-04-2022'!W7</f>
        <v>24.987641914039649</v>
      </c>
      <c r="X19" s="99">
        <f>'14-04-2022'!X7</f>
        <v>0.35466304607597121</v>
      </c>
      <c r="Y19" s="9">
        <f>'14-04-2022'!Y7</f>
        <v>0.70287852046262433</v>
      </c>
    </row>
    <row r="20" spans="1:25" x14ac:dyDescent="0.3">
      <c r="A20" s="12" t="s">
        <v>1</v>
      </c>
      <c r="B20" s="186">
        <f>'14-04-2022'!B8</f>
        <v>100</v>
      </c>
      <c r="C20" s="187"/>
      <c r="D20" s="90">
        <f>'14-04-2022'!D8</f>
        <v>80.490819228368125</v>
      </c>
      <c r="E20" s="90">
        <f>'14-04-2022'!E8</f>
        <v>83.075545215397824</v>
      </c>
      <c r="F20" s="90">
        <f>'14-04-2022'!F8</f>
        <v>77.273663076773317</v>
      </c>
      <c r="G20" s="90">
        <f>'14-04-2022'!G8</f>
        <v>71.148687884991716</v>
      </c>
      <c r="H20" s="90">
        <f>'14-04-2022'!H8</f>
        <v>72.984116078135173</v>
      </c>
      <c r="I20" s="90">
        <f>'14-04-2022'!I8</f>
        <v>62.617718684745284</v>
      </c>
      <c r="J20" s="90">
        <f>'14-04-2022'!J8</f>
        <v>46.153842617882731</v>
      </c>
      <c r="K20" s="187">
        <f>'14-04-2022'!K8</f>
        <v>0</v>
      </c>
      <c r="L20" s="188"/>
      <c r="N20" s="12" t="s">
        <v>1</v>
      </c>
      <c r="O20" s="186">
        <f>'14-04-2022'!O8</f>
        <v>100.00000000000001</v>
      </c>
      <c r="P20" s="187"/>
      <c r="Q20" s="90">
        <f>'14-04-2022'!Q8</f>
        <v>80.740709078823144</v>
      </c>
      <c r="R20" s="90">
        <f>'14-04-2022'!R8</f>
        <v>78.324700511015706</v>
      </c>
      <c r="S20" s="90">
        <f>'14-04-2022'!S8</f>
        <v>88.560499546195686</v>
      </c>
      <c r="T20" s="90">
        <f>'14-04-2022'!T8</f>
        <v>65.195711106060756</v>
      </c>
      <c r="U20" s="90">
        <f>'14-04-2022'!U8</f>
        <v>68.364036303512023</v>
      </c>
      <c r="V20" s="90">
        <f>'14-04-2022'!V8</f>
        <v>45.914923474802976</v>
      </c>
      <c r="W20" s="90">
        <f>'14-04-2022'!W8</f>
        <v>24.342799546197295</v>
      </c>
      <c r="X20" s="187">
        <f>'14-04-2022'!X8</f>
        <v>0</v>
      </c>
      <c r="Y20" s="188"/>
    </row>
    <row r="21" spans="1:25" x14ac:dyDescent="0.3">
      <c r="A21" s="182">
        <f>'21-04-2022'!A5</f>
        <v>44672</v>
      </c>
      <c r="B21" s="92">
        <f>'21-04-2022'!B5</f>
        <v>102.12042276706271</v>
      </c>
      <c r="C21" s="93">
        <f>'21-04-2022'!C5</f>
        <v>88.321598713684807</v>
      </c>
      <c r="D21" s="93">
        <f>'21-04-2022'!D5</f>
        <v>69.751818647022262</v>
      </c>
      <c r="E21" s="93">
        <f>'21-04-2022'!E5</f>
        <v>72.627242097964142</v>
      </c>
      <c r="F21" s="93">
        <f>'21-04-2022'!F5</f>
        <v>68.306066494119435</v>
      </c>
      <c r="G21" s="93">
        <f>'21-04-2022'!G5</f>
        <v>68.900435762921191</v>
      </c>
      <c r="H21" s="93">
        <f>'21-04-2022'!H5</f>
        <v>63.342348474087729</v>
      </c>
      <c r="I21" s="93">
        <f>'21-04-2022'!I5</f>
        <v>54.25022164435191</v>
      </c>
      <c r="J21" s="93">
        <f>'21-04-2022'!J5</f>
        <v>44.403096524433685</v>
      </c>
      <c r="K21" s="93">
        <f>'21-04-2022'!K5</f>
        <v>3.6973566837495229</v>
      </c>
      <c r="L21" s="94">
        <f>'21-04-2022'!L5</f>
        <v>9.9060148477180379E-2</v>
      </c>
      <c r="N21" s="192">
        <v>44672</v>
      </c>
      <c r="O21" s="7">
        <f>'21-04-2022'!O5</f>
        <v>89.982824971577443</v>
      </c>
      <c r="P21" s="99">
        <f>'21-04-2022'!P5</f>
        <v>91.752272777476193</v>
      </c>
      <c r="Q21" s="99">
        <f>'21-04-2022'!Q5</f>
        <v>100.96899318744408</v>
      </c>
      <c r="R21" s="99">
        <f>'21-04-2022'!R5</f>
        <v>84.188357069761693</v>
      </c>
      <c r="S21" s="99">
        <f>'21-04-2022'!S5</f>
        <v>91.674499118533689</v>
      </c>
      <c r="T21" s="99">
        <f>'21-04-2022'!T5</f>
        <v>92.8606097128269</v>
      </c>
      <c r="U21" s="99">
        <f>'21-04-2022'!U5</f>
        <v>75.691093710586415</v>
      </c>
      <c r="V21" s="99">
        <f>'21-04-2022'!V5</f>
        <v>68.671608102776403</v>
      </c>
      <c r="W21" s="99">
        <f>'21-04-2022'!W5</f>
        <v>31.707551402417018</v>
      </c>
      <c r="X21" s="99">
        <f>'21-04-2022'!X5</f>
        <v>-1.3092646558906689</v>
      </c>
      <c r="Y21" s="9">
        <f>'21-04-2022'!Y5</f>
        <v>-0.10370412757368987</v>
      </c>
    </row>
    <row r="22" spans="1:25" x14ac:dyDescent="0.3">
      <c r="A22" s="182"/>
      <c r="B22" s="92">
        <f>'21-04-2022'!B6</f>
        <v>95.77521617116426</v>
      </c>
      <c r="C22" s="93">
        <f>'21-04-2022'!C6</f>
        <v>103.69469010555389</v>
      </c>
      <c r="D22" s="93">
        <f>'21-04-2022'!D6</f>
        <v>79.663192981795987</v>
      </c>
      <c r="E22" s="93">
        <f>'21-04-2022'!E6</f>
        <v>72.40234231845713</v>
      </c>
      <c r="F22" s="93">
        <f>'21-04-2022'!F6</f>
        <v>80.30574976016355</v>
      </c>
      <c r="G22" s="93">
        <f>'21-04-2022'!G6</f>
        <v>67.743832604380856</v>
      </c>
      <c r="H22" s="93">
        <f>'21-04-2022'!H6</f>
        <v>68.097245175779449</v>
      </c>
      <c r="I22" s="93">
        <f>'21-04-2022'!I6</f>
        <v>56.675857504763577</v>
      </c>
      <c r="J22" s="93">
        <f>'21-04-2022'!J6</f>
        <v>45.222348816865107</v>
      </c>
      <c r="K22" s="93">
        <f>'21-04-2022'!K6</f>
        <v>-2.5354066050615294</v>
      </c>
      <c r="L22" s="94">
        <f>'21-04-2022'!L6</f>
        <v>-1.4109394240085775</v>
      </c>
      <c r="N22" s="193"/>
      <c r="O22" s="7">
        <f>'21-04-2022'!O6</f>
        <v>97.741192211416589</v>
      </c>
      <c r="P22" s="99">
        <f>'21-04-2022'!P6</f>
        <v>106.29679305845225</v>
      </c>
      <c r="Q22" s="99">
        <f>'21-04-2022'!Q6</f>
        <v>108.57180151955264</v>
      </c>
      <c r="R22" s="99">
        <f>'21-04-2022'!R6</f>
        <v>98.966198327565252</v>
      </c>
      <c r="S22" s="99">
        <f>'21-04-2022'!S6</f>
        <v>97.566185542758262</v>
      </c>
      <c r="T22" s="99">
        <f>'21-04-2022'!T6</f>
        <v>83.157793793353491</v>
      </c>
      <c r="U22" s="99">
        <f>'21-04-2022'!U6</f>
        <v>90.099491254914</v>
      </c>
      <c r="V22" s="99">
        <f>'21-04-2022'!V6</f>
        <v>59.707682507716342</v>
      </c>
      <c r="W22" s="99">
        <f>'21-04-2022'!W6</f>
        <v>48.138185772628361</v>
      </c>
      <c r="X22" s="99">
        <f>'21-04-2022'!X6</f>
        <v>-0.57037360711198226</v>
      </c>
      <c r="Y22" s="9">
        <f>'21-04-2022'!Y6</f>
        <v>0.11018502436378108</v>
      </c>
    </row>
    <row r="23" spans="1:25" x14ac:dyDescent="0.3">
      <c r="A23" s="182"/>
      <c r="B23" s="92">
        <f>'21-04-2022'!B7</f>
        <v>103.00393145543993</v>
      </c>
      <c r="C23" s="93">
        <f>'21-04-2022'!C7</f>
        <v>107.08414078709441</v>
      </c>
      <c r="D23" s="93">
        <f>'21-04-2022'!D7</f>
        <v>73.751707483744525</v>
      </c>
      <c r="E23" s="93">
        <f>'21-04-2022'!E7</f>
        <v>66.410533931776669</v>
      </c>
      <c r="F23" s="93">
        <f>'21-04-2022'!F7</f>
        <v>64.177664865505605</v>
      </c>
      <c r="G23" s="93">
        <f>'21-04-2022'!G7</f>
        <v>67.454690791108646</v>
      </c>
      <c r="H23" s="93">
        <f>'21-04-2022'!H7</f>
        <v>65.928627718060625</v>
      </c>
      <c r="I23" s="93">
        <f>'21-04-2022'!I7</f>
        <v>54.250216856958382</v>
      </c>
      <c r="J23" s="93">
        <f>'21-04-2022'!J7</f>
        <v>44.419158229723365</v>
      </c>
      <c r="K23" s="93">
        <f>'21-04-2022'!K7</f>
        <v>-0.83264143528355949</v>
      </c>
      <c r="L23" s="94">
        <f>'21-04-2022'!L7</f>
        <v>0.98257063212696283</v>
      </c>
      <c r="N23" s="193"/>
      <c r="O23" s="7">
        <f>'21-04-2022'!O7</f>
        <v>109.03846375543742</v>
      </c>
      <c r="P23" s="99">
        <f>'21-04-2022'!P7</f>
        <v>105.18845322564015</v>
      </c>
      <c r="Q23" s="99">
        <f>'21-04-2022'!Q7</f>
        <v>111.25514921598445</v>
      </c>
      <c r="R23" s="99">
        <f>'21-04-2022'!R7</f>
        <v>103.2634465120108</v>
      </c>
      <c r="S23" s="99">
        <f>'21-04-2022'!S7</f>
        <v>102.50509973428554</v>
      </c>
      <c r="T23" s="99">
        <f>'21-04-2022'!T7</f>
        <v>76.254980263802835</v>
      </c>
      <c r="U23" s="99">
        <f>'21-04-2022'!U7</f>
        <v>86.560578258348102</v>
      </c>
      <c r="V23" s="99">
        <f>'21-04-2022'!V7</f>
        <v>60.835461409071968</v>
      </c>
      <c r="W23" s="99">
        <f>'21-04-2022'!W7</f>
        <v>33.710340467373058</v>
      </c>
      <c r="X23" s="99">
        <f>'21-04-2022'!X7</f>
        <v>1.5490810168152569</v>
      </c>
      <c r="Y23" s="9">
        <f>'21-04-2022'!Y7</f>
        <v>0.32407634939730323</v>
      </c>
    </row>
    <row r="24" spans="1:25" ht="15" thickBot="1" x14ac:dyDescent="0.35">
      <c r="A24" s="12" t="s">
        <v>1</v>
      </c>
      <c r="B24" s="194">
        <f>'21-04-2022'!B8</f>
        <v>100</v>
      </c>
      <c r="C24" s="195"/>
      <c r="D24" s="97">
        <f>'21-04-2022'!D8</f>
        <v>74.388906370854258</v>
      </c>
      <c r="E24" s="97">
        <f>'21-04-2022'!E8</f>
        <v>70.480039449399314</v>
      </c>
      <c r="F24" s="97">
        <f>'21-04-2022'!F8</f>
        <v>70.929827039929535</v>
      </c>
      <c r="G24" s="97">
        <f>'21-04-2022'!G8</f>
        <v>68.032986386136898</v>
      </c>
      <c r="H24" s="97">
        <f>'21-04-2022'!H8</f>
        <v>65.789407122642601</v>
      </c>
      <c r="I24" s="97">
        <f>'21-04-2022'!I8</f>
        <v>55.058765335357954</v>
      </c>
      <c r="J24" s="97">
        <f>'21-04-2022'!J8</f>
        <v>44.681534523674053</v>
      </c>
      <c r="K24" s="195">
        <f>'21-04-2022'!K8</f>
        <v>0</v>
      </c>
      <c r="L24" s="196"/>
      <c r="N24" s="12" t="s">
        <v>1</v>
      </c>
      <c r="O24" s="186">
        <f>'21-04-2022'!O8</f>
        <v>100</v>
      </c>
      <c r="P24" s="187"/>
      <c r="Q24" s="90">
        <f>'21-04-2022'!Q8</f>
        <v>106.93198130766039</v>
      </c>
      <c r="R24" s="90">
        <f>'21-04-2022'!R8</f>
        <v>95.472667303112573</v>
      </c>
      <c r="S24" s="90">
        <f>'21-04-2022'!S8</f>
        <v>97.248594798525815</v>
      </c>
      <c r="T24" s="90">
        <f>'21-04-2022'!T8</f>
        <v>84.091127923327747</v>
      </c>
      <c r="U24" s="90">
        <f>'21-04-2022'!U8</f>
        <v>84.11705440794951</v>
      </c>
      <c r="V24" s="90">
        <f>'21-04-2022'!V8</f>
        <v>63.071584006521569</v>
      </c>
      <c r="W24" s="90">
        <f>'21-04-2022'!W8</f>
        <v>37.852025880806146</v>
      </c>
      <c r="X24" s="187">
        <f>'21-04-2022'!X8</f>
        <v>0</v>
      </c>
      <c r="Y24" s="188"/>
    </row>
    <row r="25" spans="1:25" x14ac:dyDescent="0.3">
      <c r="A25" s="182">
        <v>44686</v>
      </c>
      <c r="B25" s="92">
        <f>'05-05-2022'!B5</f>
        <v>90.979452814972731</v>
      </c>
      <c r="C25" s="93">
        <f>'05-05-2022'!C5</f>
        <v>109.4715730300173</v>
      </c>
      <c r="D25" s="93">
        <f>'05-05-2022'!D5</f>
        <v>71.819137619737006</v>
      </c>
      <c r="E25" s="93">
        <f>'05-05-2022'!E5</f>
        <v>56.4173924292122</v>
      </c>
      <c r="F25" s="93">
        <f>'05-05-2022'!F5</f>
        <v>62.932237479150601</v>
      </c>
      <c r="G25" s="93">
        <f>'05-05-2022'!G5</f>
        <v>51.923827362025158</v>
      </c>
      <c r="H25" s="93">
        <f>'05-05-2022'!H5</f>
        <v>53.594297388126257</v>
      </c>
      <c r="I25" s="93">
        <f>'05-05-2022'!I5</f>
        <v>46.945822303257692</v>
      </c>
      <c r="J25" s="93">
        <f>'05-05-2022'!J5</f>
        <v>32.546354647839514</v>
      </c>
      <c r="K25" s="93">
        <f>'05-05-2022'!K5</f>
        <v>2.0769530446970723</v>
      </c>
      <c r="L25" s="94">
        <f>'05-05-2022'!L5</f>
        <v>0.90762240844845299</v>
      </c>
      <c r="N25" s="192">
        <v>44693</v>
      </c>
      <c r="O25" s="7">
        <f>'12-05-2022'!O5</f>
        <v>97.203819723540903</v>
      </c>
      <c r="P25" s="99">
        <f>'12-05-2022'!P5</f>
        <v>82.953395996612969</v>
      </c>
      <c r="Q25" s="99">
        <f>'12-05-2022'!Q5</f>
        <v>83.812460898244368</v>
      </c>
      <c r="R25" s="99">
        <f>'12-05-2022'!R5</f>
        <v>91.645141149255494</v>
      </c>
      <c r="S25" s="99">
        <f>'12-05-2022'!S5</f>
        <v>80.797305090306381</v>
      </c>
      <c r="T25" s="99">
        <f>'12-05-2022'!T5</f>
        <v>86.99606424966899</v>
      </c>
      <c r="U25" s="99">
        <f>'12-05-2022'!U5</f>
        <v>85.244239917665851</v>
      </c>
      <c r="V25" s="99">
        <f>'12-05-2022'!V5</f>
        <v>61.796740957742955</v>
      </c>
      <c r="W25" s="99">
        <f>'12-05-2022'!W5</f>
        <v>32.554741882696327</v>
      </c>
      <c r="X25" s="99">
        <f>'12-05-2022'!X5</f>
        <v>0.41549651512012603</v>
      </c>
      <c r="Y25" s="9">
        <f>'12-05-2022'!Y5</f>
        <v>-0.10668145710785604</v>
      </c>
    </row>
    <row r="26" spans="1:25" x14ac:dyDescent="0.3">
      <c r="A26" s="182"/>
      <c r="B26" s="92">
        <f>'05-05-2022'!B6</f>
        <v>102.75627546009359</v>
      </c>
      <c r="C26" s="93">
        <f>'05-05-2022'!C6</f>
        <v>98.078960382689175</v>
      </c>
      <c r="D26" s="93">
        <f>'05-05-2022'!D6</f>
        <v>78.901940188488837</v>
      </c>
      <c r="E26" s="93">
        <f>'05-05-2022'!E6</f>
        <v>67.726485060110633</v>
      </c>
      <c r="F26" s="93">
        <f>'05-05-2022'!F6</f>
        <v>68.21092256249436</v>
      </c>
      <c r="G26" s="93">
        <f>'05-05-2022'!G6</f>
        <v>53.260202387227366</v>
      </c>
      <c r="H26" s="93">
        <f>'05-05-2022'!H6</f>
        <v>48.215379821798138</v>
      </c>
      <c r="I26" s="93">
        <f>'05-05-2022'!I6</f>
        <v>52.475084860267337</v>
      </c>
      <c r="J26" s="93">
        <f>'05-05-2022'!J6</f>
        <v>37.307200943058717</v>
      </c>
      <c r="K26" s="93">
        <f>'05-05-2022'!K6</f>
        <v>-11.871483372471577</v>
      </c>
      <c r="L26" s="94">
        <f>'05-05-2022'!L6</f>
        <v>2.1270667969925694</v>
      </c>
      <c r="N26" s="193"/>
      <c r="O26" s="7">
        <f>'12-05-2022'!O6</f>
        <v>108.97809719149457</v>
      </c>
      <c r="P26" s="99">
        <f>'12-05-2022'!P6</f>
        <v>89.505897507319077</v>
      </c>
      <c r="Q26" s="99">
        <f>'12-05-2022'!Q6</f>
        <v>85.311626465125045</v>
      </c>
      <c r="R26" s="99">
        <f>'12-05-2022'!R6</f>
        <v>85.59798226900935</v>
      </c>
      <c r="S26" s="99">
        <f>'12-05-2022'!S6</f>
        <v>72.695113789759603</v>
      </c>
      <c r="T26" s="99">
        <f>'12-05-2022'!T6</f>
        <v>73.166756871436206</v>
      </c>
      <c r="U26" s="99">
        <f>'12-05-2022'!U6</f>
        <v>91.678828147931313</v>
      </c>
      <c r="V26" s="99">
        <f>'12-05-2022'!V6</f>
        <v>55.800108810478278</v>
      </c>
      <c r="W26" s="99">
        <f>'12-05-2022'!W6</f>
        <v>34.289726480393817</v>
      </c>
      <c r="X26" s="99">
        <f>'12-05-2022'!X6</f>
        <v>-1.5047722228427849</v>
      </c>
      <c r="Y26" s="9">
        <f>'12-05-2022'!Y6</f>
        <v>0.65131931096918427</v>
      </c>
    </row>
    <row r="27" spans="1:25" x14ac:dyDescent="0.3">
      <c r="A27" s="182"/>
      <c r="B27" s="92">
        <f>'05-05-2022'!B7</f>
        <v>101.62036042246675</v>
      </c>
      <c r="C27" s="93">
        <f>'05-05-2022'!C7</f>
        <v>97.093377889760418</v>
      </c>
      <c r="D27" s="93">
        <f>'05-05-2022'!D7</f>
        <v>75.494177651231482</v>
      </c>
      <c r="E27" s="93">
        <f>'05-05-2022'!E7</f>
        <v>65.204070043600979</v>
      </c>
      <c r="F27" s="93">
        <f>'05-05-2022'!F7</f>
        <v>66.00590003711568</v>
      </c>
      <c r="G27" s="93">
        <f>'05-05-2022'!G7</f>
        <v>59.056742438474139</v>
      </c>
      <c r="H27" s="93">
        <f>'05-05-2022'!H7</f>
        <v>52.274627361888662</v>
      </c>
      <c r="I27" s="93">
        <f>'05-05-2022'!I7</f>
        <v>49.484939829535264</v>
      </c>
      <c r="J27" s="93">
        <f>'05-05-2022'!J7</f>
        <v>32.379305902791721</v>
      </c>
      <c r="K27" s="93">
        <f>'05-05-2022'!K7</f>
        <v>2.7785511775265754</v>
      </c>
      <c r="L27" s="94">
        <f>'05-05-2022'!L7</f>
        <v>3.9812899448069068</v>
      </c>
      <c r="N27" s="193"/>
      <c r="O27" s="7">
        <f>'12-05-2022'!O7</f>
        <v>124.92982102746569</v>
      </c>
      <c r="P27" s="99">
        <f>'12-05-2022'!P7</f>
        <v>96.428968553566804</v>
      </c>
      <c r="Q27" s="99">
        <f>'12-05-2022'!Q7</f>
        <v>88.293090254344193</v>
      </c>
      <c r="R27" s="99">
        <f>'12-05-2022'!R7</f>
        <v>93.413812745628817</v>
      </c>
      <c r="S27" s="99">
        <f>'12-05-2022'!S7</f>
        <v>87.181354037482805</v>
      </c>
      <c r="T27" s="99">
        <f>'12-05-2022'!T7</f>
        <v>86.962382271036191</v>
      </c>
      <c r="U27" s="99">
        <f>'12-05-2022'!U7</f>
        <v>86.659181712803232</v>
      </c>
      <c r="V27" s="99">
        <f>'12-05-2022'!V7</f>
        <v>67.591241072866666</v>
      </c>
      <c r="W27" s="99">
        <f>'12-05-2022'!W7</f>
        <v>36.36159361495708</v>
      </c>
      <c r="X27" s="99">
        <f>'12-05-2022'!X7</f>
        <v>1.0218982590914374</v>
      </c>
      <c r="Y27" s="9">
        <f>'12-05-2022'!Y7</f>
        <v>-0.47726040523010926</v>
      </c>
    </row>
    <row r="28" spans="1:25" ht="15" thickBot="1" x14ac:dyDescent="0.35">
      <c r="A28" s="12" t="s">
        <v>1</v>
      </c>
      <c r="B28" s="194">
        <f>'05-05-2022'!B8</f>
        <v>99.999999999999986</v>
      </c>
      <c r="C28" s="195"/>
      <c r="D28" s="97">
        <f>'05-05-2022'!D8</f>
        <v>75.405085153152456</v>
      </c>
      <c r="E28" s="97">
        <f>'05-05-2022'!E8</f>
        <v>63.115982510974597</v>
      </c>
      <c r="F28" s="97">
        <f>'05-05-2022'!F8</f>
        <v>65.716353359586876</v>
      </c>
      <c r="G28" s="97">
        <f>'05-05-2022'!G8</f>
        <v>54.746924062575552</v>
      </c>
      <c r="H28" s="97">
        <f>'05-05-2022'!H8</f>
        <v>51.361434857271014</v>
      </c>
      <c r="I28" s="97">
        <f>'05-05-2022'!I8</f>
        <v>49.6352823310201</v>
      </c>
      <c r="J28" s="97">
        <f>'05-05-2022'!J8</f>
        <v>34.077620497896646</v>
      </c>
      <c r="K28" s="195">
        <f>'05-05-2022'!K8</f>
        <v>0</v>
      </c>
      <c r="L28" s="196"/>
      <c r="N28" s="12" t="s">
        <v>1</v>
      </c>
      <c r="O28" s="194">
        <f>'12-05-2022'!O8</f>
        <v>100</v>
      </c>
      <c r="P28" s="195"/>
      <c r="Q28" s="90">
        <f>'12-05-2022'!Q8</f>
        <v>85.805725872571202</v>
      </c>
      <c r="R28" s="90">
        <f>'12-05-2022'!R8</f>
        <v>90.218978721297887</v>
      </c>
      <c r="S28" s="90">
        <f>'12-05-2022'!S8</f>
        <v>80.224590972516268</v>
      </c>
      <c r="T28" s="90">
        <f>'12-05-2022'!T8</f>
        <v>82.375067797380453</v>
      </c>
      <c r="U28" s="90">
        <f>'12-05-2022'!U8</f>
        <v>87.860749926133465</v>
      </c>
      <c r="V28" s="90">
        <f>'12-05-2022'!V8</f>
        <v>61.729363613695966</v>
      </c>
      <c r="W28" s="90">
        <f>'12-05-2022'!W8</f>
        <v>34.40202065934907</v>
      </c>
      <c r="X28" s="195">
        <f>'12-05-2022'!X8</f>
        <v>-4.2558549277297669E-16</v>
      </c>
      <c r="Y28" s="196"/>
    </row>
    <row r="29" spans="1:25" x14ac:dyDescent="0.3">
      <c r="A29" s="5" t="s">
        <v>1</v>
      </c>
      <c r="B29" s="197">
        <f>AVERAGE(B8:C8,B12:C12,B16:C16,B20,B24)</f>
        <v>100</v>
      </c>
      <c r="C29" s="198"/>
      <c r="D29" s="93">
        <f t="shared" ref="D29:K29" si="4">AVERAGE(D8,D12,D16,D20,D24)</f>
        <v>74.280502269429491</v>
      </c>
      <c r="E29" s="93">
        <f t="shared" si="4"/>
        <v>71.804453096869864</v>
      </c>
      <c r="F29" s="93">
        <f t="shared" si="4"/>
        <v>67.614893633117404</v>
      </c>
      <c r="G29" s="93">
        <f t="shared" si="4"/>
        <v>63.77507951264348</v>
      </c>
      <c r="H29" s="93">
        <f t="shared" si="4"/>
        <v>60.862049504441302</v>
      </c>
      <c r="I29" s="93">
        <f t="shared" si="4"/>
        <v>56.26162667346572</v>
      </c>
      <c r="J29" s="93">
        <f t="shared" si="4"/>
        <v>45.843201599757478</v>
      </c>
      <c r="K29" s="198">
        <f t="shared" si="4"/>
        <v>0</v>
      </c>
      <c r="L29" s="199"/>
      <c r="N29" s="5" t="s">
        <v>1</v>
      </c>
      <c r="O29" s="197">
        <f>AVERAGE(O8:P8,O12:P12,O16:P16,O20,O24,O28)</f>
        <v>100</v>
      </c>
      <c r="P29" s="198"/>
      <c r="Q29" s="98">
        <f t="shared" ref="Q29:X29" si="5">AVERAGE(Q8,Q12,Q16,Q20,Q24,Q28)</f>
        <v>88.554454012268707</v>
      </c>
      <c r="R29" s="98">
        <f t="shared" si="5"/>
        <v>88.309101568912368</v>
      </c>
      <c r="S29" s="98">
        <f t="shared" si="5"/>
        <v>83.086441706044482</v>
      </c>
      <c r="T29" s="98">
        <f t="shared" si="5"/>
        <v>74.348723898347274</v>
      </c>
      <c r="U29" s="98">
        <f t="shared" si="5"/>
        <v>77.638341603310266</v>
      </c>
      <c r="V29" s="98">
        <f t="shared" si="5"/>
        <v>57.752869007038726</v>
      </c>
      <c r="W29" s="98">
        <f t="shared" si="5"/>
        <v>31.437610816672784</v>
      </c>
      <c r="X29" s="198">
        <f t="shared" si="5"/>
        <v>-2.4671622769447925E-17</v>
      </c>
      <c r="Y29" s="199"/>
    </row>
    <row r="30" spans="1:25" x14ac:dyDescent="0.3">
      <c r="A30" s="1" t="s">
        <v>2</v>
      </c>
      <c r="B30" s="200">
        <f>STDEV(B8,B12,B16,B20,B24)</f>
        <v>7.1054273576010019E-15</v>
      </c>
      <c r="C30" s="201"/>
      <c r="D30" s="93">
        <f t="shared" ref="D30:K30" si="6">STDEV(D8,D12,D16,D20,D24)</f>
        <v>8.2955036393592145</v>
      </c>
      <c r="E30" s="93">
        <f t="shared" si="6"/>
        <v>10.552911732379826</v>
      </c>
      <c r="F30" s="93">
        <f t="shared" si="6"/>
        <v>7.9439116810175987</v>
      </c>
      <c r="G30" s="93">
        <f t="shared" si="6"/>
        <v>7.1598994181557378</v>
      </c>
      <c r="H30" s="93">
        <f t="shared" si="6"/>
        <v>9.4805277150427916</v>
      </c>
      <c r="I30" s="93">
        <f t="shared" si="6"/>
        <v>8.2092408529428162</v>
      </c>
      <c r="J30" s="93">
        <f t="shared" si="6"/>
        <v>12.745101521801939</v>
      </c>
      <c r="K30" s="201">
        <f t="shared" si="6"/>
        <v>0</v>
      </c>
      <c r="L30" s="202"/>
      <c r="N30" s="1" t="s">
        <v>2</v>
      </c>
      <c r="O30" s="200">
        <f>STDEV(O8,O12,O16,O20,O24,O28)</f>
        <v>8.9877336795563548E-15</v>
      </c>
      <c r="P30" s="201"/>
      <c r="Q30" s="93">
        <f t="shared" ref="Q30:X30" si="7">STDEV(Q8,Q12,Q16,Q20,Q24,Q28)</f>
        <v>11.211333033339869</v>
      </c>
      <c r="R30" s="93">
        <f t="shared" si="7"/>
        <v>5.7561516729573752</v>
      </c>
      <c r="S30" s="93">
        <f t="shared" si="7"/>
        <v>12.071098270092145</v>
      </c>
      <c r="T30" s="93">
        <f t="shared" si="7"/>
        <v>14.198298066548862</v>
      </c>
      <c r="U30" s="93">
        <f t="shared" si="7"/>
        <v>7.5062019617600262</v>
      </c>
      <c r="V30" s="93">
        <f t="shared" si="7"/>
        <v>8.8360687816681729</v>
      </c>
      <c r="W30" s="93">
        <f t="shared" si="7"/>
        <v>4.8698042073788708</v>
      </c>
      <c r="X30" s="201">
        <f t="shared" si="7"/>
        <v>2.2561386287807724E-16</v>
      </c>
      <c r="Y30" s="202"/>
    </row>
    <row r="31" spans="1:25" ht="15" thickBot="1" x14ac:dyDescent="0.35">
      <c r="A31" s="6" t="s">
        <v>3</v>
      </c>
      <c r="B31" s="203">
        <f>B30/SQRT(5)</f>
        <v>3.1776437161565094E-15</v>
      </c>
      <c r="C31" s="204"/>
      <c r="D31" s="95">
        <f t="shared" ref="D31:J31" si="8">D30/SQRT(6)</f>
        <v>3.3866251793051538</v>
      </c>
      <c r="E31" s="95">
        <f t="shared" si="8"/>
        <v>4.3082081741601073</v>
      </c>
      <c r="F31" s="95">
        <f t="shared" si="8"/>
        <v>3.2430883633713474</v>
      </c>
      <c r="G31" s="95">
        <f t="shared" si="8"/>
        <v>2.9230166973552878</v>
      </c>
      <c r="H31" s="95">
        <f t="shared" si="8"/>
        <v>3.8704092323614936</v>
      </c>
      <c r="I31" s="95">
        <f t="shared" si="8"/>
        <v>3.3514085442200097</v>
      </c>
      <c r="J31" s="95">
        <f t="shared" si="8"/>
        <v>5.2031659080640207</v>
      </c>
      <c r="K31" s="204">
        <f>K30/SQRT(5)</f>
        <v>0</v>
      </c>
      <c r="L31" s="205"/>
      <c r="N31" s="6" t="s">
        <v>3</v>
      </c>
      <c r="O31" s="203">
        <f>O30/SQRT(6)</f>
        <v>3.6692269098233674E-15</v>
      </c>
      <c r="P31" s="204"/>
      <c r="Q31" s="95">
        <f t="shared" ref="Q31:X31" si="9">Q30/SQRT(6)</f>
        <v>4.5770075446820382</v>
      </c>
      <c r="R31" s="95">
        <f t="shared" si="9"/>
        <v>2.3499390801355537</v>
      </c>
      <c r="S31" s="95">
        <f t="shared" si="9"/>
        <v>4.928005232786413</v>
      </c>
      <c r="T31" s="95">
        <f t="shared" si="9"/>
        <v>5.7964309131649445</v>
      </c>
      <c r="U31" s="95">
        <f t="shared" si="9"/>
        <v>3.0643941187650259</v>
      </c>
      <c r="V31" s="95">
        <f t="shared" si="9"/>
        <v>3.6073099745371406</v>
      </c>
      <c r="W31" s="95">
        <f t="shared" si="9"/>
        <v>1.9880892425561516</v>
      </c>
      <c r="X31" s="204">
        <f t="shared" si="9"/>
        <v>9.2106473824923446E-17</v>
      </c>
      <c r="Y31" s="205"/>
    </row>
    <row r="32" spans="1:25" x14ac:dyDescent="0.3">
      <c r="A32" s="2"/>
      <c r="B32" s="2"/>
      <c r="C32" s="2"/>
      <c r="D32" s="2"/>
      <c r="E32" s="2"/>
      <c r="N32" s="2"/>
      <c r="O32" s="2"/>
      <c r="P32" s="2"/>
      <c r="Q32" s="2"/>
      <c r="R32" s="2"/>
    </row>
    <row r="33" spans="1:25" x14ac:dyDescent="0.3">
      <c r="A33" s="183" t="s">
        <v>6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N33" s="183" t="s">
        <v>6</v>
      </c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</row>
    <row r="34" spans="1:25" x14ac:dyDescent="0.3">
      <c r="A34" s="184" t="s">
        <v>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N34" s="184" t="s">
        <v>5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thickBot="1" x14ac:dyDescent="0.35">
      <c r="A35" s="185" t="s">
        <v>16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N35" s="185" t="s">
        <v>22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 x14ac:dyDescent="0.3">
      <c r="A36" s="96"/>
      <c r="B36" s="179" t="s">
        <v>0</v>
      </c>
      <c r="C36" s="180"/>
      <c r="D36" s="10" t="s">
        <v>7</v>
      </c>
      <c r="E36" s="10" t="s">
        <v>8</v>
      </c>
      <c r="F36" s="10" t="s">
        <v>9</v>
      </c>
      <c r="G36" s="10" t="s">
        <v>10</v>
      </c>
      <c r="H36" s="10" t="s">
        <v>11</v>
      </c>
      <c r="I36" s="10" t="s">
        <v>12</v>
      </c>
      <c r="J36" s="10" t="s">
        <v>15</v>
      </c>
      <c r="K36" s="180" t="s">
        <v>4</v>
      </c>
      <c r="L36" s="181"/>
      <c r="N36" s="96"/>
      <c r="O36" s="179" t="s">
        <v>0</v>
      </c>
      <c r="P36" s="180"/>
      <c r="Q36" s="10" t="s">
        <v>7</v>
      </c>
      <c r="R36" s="10" t="s">
        <v>8</v>
      </c>
      <c r="S36" s="10" t="s">
        <v>9</v>
      </c>
      <c r="T36" s="10" t="s">
        <v>10</v>
      </c>
      <c r="U36" s="10" t="s">
        <v>11</v>
      </c>
      <c r="V36" s="10" t="s">
        <v>12</v>
      </c>
      <c r="W36" s="10" t="s">
        <v>15</v>
      </c>
      <c r="X36" s="180" t="s">
        <v>4</v>
      </c>
      <c r="Y36" s="181"/>
    </row>
    <row r="37" spans="1:25" x14ac:dyDescent="0.3">
      <c r="A37" s="182">
        <f>'31-03-2022'!A16</f>
        <v>44651</v>
      </c>
      <c r="B37" s="92">
        <f>'31-03-2022'!B16</f>
        <v>111.40927809729101</v>
      </c>
      <c r="C37" s="93">
        <f>'31-03-2022'!C16</f>
        <v>113.29906832329824</v>
      </c>
      <c r="D37" s="93">
        <f>'31-03-2022'!D16</f>
        <v>100.14613853295418</v>
      </c>
      <c r="E37" s="93">
        <f>'31-03-2022'!E16</f>
        <v>78.950281077024712</v>
      </c>
      <c r="F37" s="93">
        <f>'31-03-2022'!F16</f>
        <v>87.356060847404862</v>
      </c>
      <c r="G37" s="93">
        <f>'31-03-2022'!G16</f>
        <v>60.808320138740797</v>
      </c>
      <c r="H37" s="93">
        <f>'31-03-2022'!H16</f>
        <v>60.082649721185554</v>
      </c>
      <c r="I37" s="93">
        <f>'31-03-2022'!I16</f>
        <v>54.50399488536538</v>
      </c>
      <c r="J37" s="93">
        <f>'31-03-2022'!J16</f>
        <v>26.338596834083827</v>
      </c>
      <c r="K37" s="93">
        <f>'31-03-2022'!K16</f>
        <v>3.1773620036553392</v>
      </c>
      <c r="L37" s="94">
        <f>'31-03-2022'!L16</f>
        <v>-2.522236212155669</v>
      </c>
      <c r="N37" s="182">
        <f>'14-04-2022'!N16</f>
        <v>44665</v>
      </c>
      <c r="O37" s="92">
        <f>'14-04-2022'!O16</f>
        <v>100.79740927441875</v>
      </c>
      <c r="P37" s="93">
        <f>'14-04-2022'!P16</f>
        <v>135.60872054439284</v>
      </c>
      <c r="Q37" s="93">
        <f>'14-04-2022'!Q16</f>
        <v>81.968786537419675</v>
      </c>
      <c r="R37" s="93">
        <f>'14-04-2022'!R16</f>
        <v>77.452388909262496</v>
      </c>
      <c r="S37" s="93">
        <f>'14-04-2022'!S16</f>
        <v>71.079950174430181</v>
      </c>
      <c r="T37" s="93">
        <f>'14-04-2022'!T16</f>
        <v>79.88588763080385</v>
      </c>
      <c r="U37" s="93">
        <f>'14-04-2022'!U16</f>
        <v>74.276481120341927</v>
      </c>
      <c r="V37" s="93">
        <f>'14-04-2022'!V16</f>
        <v>65.779884872760064</v>
      </c>
      <c r="W37" s="93">
        <f>'14-04-2022'!W16</f>
        <v>46.518178911984315</v>
      </c>
      <c r="X37" s="93">
        <f>'14-04-2022'!X16</f>
        <v>-0.76991877414225807</v>
      </c>
      <c r="Y37" s="94">
        <f>'14-04-2022'!Y16</f>
        <v>-0.72867246015992471</v>
      </c>
    </row>
    <row r="38" spans="1:25" x14ac:dyDescent="0.3">
      <c r="A38" s="182"/>
      <c r="B38" s="92">
        <f>'31-03-2022'!B17</f>
        <v>96.39680645715012</v>
      </c>
      <c r="C38" s="93">
        <f>'31-03-2022'!C17</f>
        <v>79.872497229477958</v>
      </c>
      <c r="D38" s="93">
        <f>'31-03-2022'!D17</f>
        <v>102.02081245566421</v>
      </c>
      <c r="E38" s="93">
        <f>'31-03-2022'!E17</f>
        <v>74.127545034970183</v>
      </c>
      <c r="F38" s="93">
        <f>'31-03-2022'!F17</f>
        <v>87.44677218400183</v>
      </c>
      <c r="G38" s="93">
        <f>'31-03-2022'!G17</f>
        <v>68.851259068337626</v>
      </c>
      <c r="H38" s="93">
        <f>'31-03-2022'!H17</f>
        <v>68.548890199150009</v>
      </c>
      <c r="I38" s="93">
        <f>'31-03-2022'!I17</f>
        <v>56.151888213780694</v>
      </c>
      <c r="J38" s="93">
        <f>'31-03-2022'!J17</f>
        <v>39.763648243806259</v>
      </c>
      <c r="K38" s="93">
        <f>'31-03-2022'!K17</f>
        <v>0.59213396668729235</v>
      </c>
      <c r="L38" s="94">
        <f>'31-03-2022'!L17</f>
        <v>-0.33008274896651302</v>
      </c>
      <c r="N38" s="182"/>
      <c r="O38" s="92">
        <f>'14-04-2022'!O17</f>
        <v>94.012510472800955</v>
      </c>
      <c r="P38" s="93">
        <f>'14-04-2022'!P17</f>
        <v>74.523962077273765</v>
      </c>
      <c r="Q38" s="93">
        <f>'14-04-2022'!Q17</f>
        <v>82.876187006803917</v>
      </c>
      <c r="R38" s="93">
        <f>'14-04-2022'!R17</f>
        <v>71.265552441274991</v>
      </c>
      <c r="S38" s="93">
        <f>'14-04-2022'!S17</f>
        <v>80.112739284668834</v>
      </c>
      <c r="T38" s="93">
        <f>'14-04-2022'!T17</f>
        <v>73.534056687773472</v>
      </c>
      <c r="U38" s="93">
        <f>'14-04-2022'!U17</f>
        <v>67.532819413592918</v>
      </c>
      <c r="V38" s="93">
        <f>'14-04-2022'!V17</f>
        <v>72.152332826705916</v>
      </c>
      <c r="W38" s="93">
        <f>'14-04-2022'!W17</f>
        <v>47.673060338300409</v>
      </c>
      <c r="X38" s="93">
        <f>'14-04-2022'!X17</f>
        <v>-0.31621623467174692</v>
      </c>
      <c r="Y38" s="94">
        <f>'14-04-2022'!Y17</f>
        <v>-0.33683862340345183</v>
      </c>
    </row>
    <row r="39" spans="1:25" x14ac:dyDescent="0.3">
      <c r="A39" s="182"/>
      <c r="B39" s="92">
        <f>'31-03-2022'!B18</f>
        <v>99.994959730366077</v>
      </c>
      <c r="C39" s="93">
        <f>'31-03-2022'!C18</f>
        <v>99.027390162416637</v>
      </c>
      <c r="D39" s="93">
        <f>'31-03-2022'!D18</f>
        <v>107.26685905729549</v>
      </c>
      <c r="E39" s="93">
        <f>'31-03-2022'!E18</f>
        <v>58.011439074786658</v>
      </c>
      <c r="F39" s="93">
        <f>'31-03-2022'!F18</f>
        <v>63.333080709717706</v>
      </c>
      <c r="G39" s="93">
        <f>'31-03-2022'!G18</f>
        <v>67.959277775281095</v>
      </c>
      <c r="H39" s="93">
        <f>'31-03-2022'!H18</f>
        <v>59.886106239089841</v>
      </c>
      <c r="I39" s="93">
        <f>'31-03-2022'!I18</f>
        <v>56.454250324561478</v>
      </c>
      <c r="J39" s="93">
        <f>'31-03-2022'!J18</f>
        <v>21.863584203114247</v>
      </c>
      <c r="K39" s="93">
        <f>'31-03-2022'!K18</f>
        <v>-0.43591095206126812</v>
      </c>
      <c r="L39" s="94">
        <f>'31-03-2022'!L18</f>
        <v>-0.48126605715918314</v>
      </c>
      <c r="N39" s="182"/>
      <c r="O39" s="92">
        <f>'14-04-2022'!O18</f>
        <v>110.71698491616402</v>
      </c>
      <c r="P39" s="93">
        <f>'14-04-2022'!P18</f>
        <v>84.340412714949679</v>
      </c>
      <c r="Q39" s="93">
        <f>'14-04-2022'!Q18</f>
        <v>73.472190289837812</v>
      </c>
      <c r="R39" s="93">
        <f>'14-04-2022'!R18</f>
        <v>62.315249812925302</v>
      </c>
      <c r="S39" s="93">
        <f>'14-04-2022'!S18</f>
        <v>47.074991858594423</v>
      </c>
      <c r="T39" s="93">
        <f>'14-04-2022'!T18</f>
        <v>57.778241319928348</v>
      </c>
      <c r="U39" s="93">
        <f>'14-04-2022'!U18</f>
        <v>77.225543401473203</v>
      </c>
      <c r="V39" s="93">
        <f>'14-04-2022'!V18</f>
        <v>75.307626677748871</v>
      </c>
      <c r="W39" s="93">
        <f>'14-04-2022'!W18</f>
        <v>51.715128428698605</v>
      </c>
      <c r="X39" s="93">
        <f>'14-04-2022'!X18</f>
        <v>0.87990612781045274</v>
      </c>
      <c r="Y39" s="94">
        <f>'14-04-2022'!Y18</f>
        <v>1.2717399645669256</v>
      </c>
    </row>
    <row r="40" spans="1:25" x14ac:dyDescent="0.3">
      <c r="A40" s="11" t="s">
        <v>1</v>
      </c>
      <c r="B40" s="186">
        <f>AVERAGE(B37:C39)</f>
        <v>100</v>
      </c>
      <c r="C40" s="187"/>
      <c r="D40" s="90">
        <f>AVERAGE(D37:D39)</f>
        <v>103.14460334863797</v>
      </c>
      <c r="E40" s="90">
        <f t="shared" ref="E40:G40" si="10">AVERAGE(E37:E39)</f>
        <v>70.363088395593863</v>
      </c>
      <c r="F40" s="90">
        <f t="shared" si="10"/>
        <v>79.378637913708133</v>
      </c>
      <c r="G40" s="90">
        <f t="shared" si="10"/>
        <v>65.872952327453177</v>
      </c>
      <c r="H40" s="90">
        <f>AVERAGE(H37:H39)</f>
        <v>62.839215386475132</v>
      </c>
      <c r="I40" s="90">
        <f>AVERAGE(I37:I39)</f>
        <v>55.70337780790252</v>
      </c>
      <c r="J40" s="90">
        <f>AVERAGE(J37:J39)</f>
        <v>29.321943093668111</v>
      </c>
      <c r="K40" s="187">
        <v>0</v>
      </c>
      <c r="L40" s="188"/>
      <c r="N40" s="11" t="s">
        <v>1</v>
      </c>
      <c r="O40" s="186">
        <f>'14-04-2022'!O19</f>
        <v>100</v>
      </c>
      <c r="P40" s="187"/>
      <c r="Q40" s="90">
        <f>'14-04-2022'!Q19</f>
        <v>79.439054611353797</v>
      </c>
      <c r="R40" s="90">
        <f>'14-04-2022'!R19</f>
        <v>70.344397054487601</v>
      </c>
      <c r="S40" s="90">
        <f>'14-04-2022'!S19</f>
        <v>66.08922710589782</v>
      </c>
      <c r="T40" s="90">
        <f>'14-04-2022'!T19</f>
        <v>70.39939521283523</v>
      </c>
      <c r="U40" s="90">
        <f>'14-04-2022'!U19</f>
        <v>73.011614645136021</v>
      </c>
      <c r="V40" s="90">
        <f>'14-04-2022'!V19</f>
        <v>71.079948125738284</v>
      </c>
      <c r="W40" s="90">
        <f>'14-04-2022'!W19</f>
        <v>48.635455892994436</v>
      </c>
      <c r="X40" s="187">
        <f>'14-04-2022'!X19</f>
        <v>0</v>
      </c>
      <c r="Y40" s="188"/>
    </row>
    <row r="41" spans="1:25" x14ac:dyDescent="0.3">
      <c r="A41" s="182">
        <f>'07-04-2022'!A16</f>
        <v>44658</v>
      </c>
      <c r="B41" s="92">
        <f>'07-04-2022'!B16</f>
        <v>93.812160747875936</v>
      </c>
      <c r="C41" s="93">
        <f>'07-04-2022'!C16</f>
        <v>100.99451114926281</v>
      </c>
      <c r="D41" s="93">
        <f>'07-04-2022'!D16</f>
        <v>67.817137070337239</v>
      </c>
      <c r="E41" s="93">
        <f>'07-04-2022'!E16</f>
        <v>68.716447516568053</v>
      </c>
      <c r="F41" s="93">
        <f>'07-04-2022'!F16</f>
        <v>57.14690638302406</v>
      </c>
      <c r="G41" s="93">
        <f>'07-04-2022'!G16</f>
        <v>46.209311368638353</v>
      </c>
      <c r="H41" s="93">
        <f>'07-04-2022'!H16</f>
        <v>37.094647045729594</v>
      </c>
      <c r="I41" s="93">
        <f>'07-04-2022'!I16</f>
        <v>58.277125512407743</v>
      </c>
      <c r="J41" s="93">
        <f>'07-04-2022'!J16</f>
        <v>55.542724042430315</v>
      </c>
      <c r="K41" s="93">
        <f>'07-04-2022'!K16</f>
        <v>0.10127422912438576</v>
      </c>
      <c r="L41" s="94">
        <f>'07-04-2022'!L16</f>
        <v>-0.23900681854941819</v>
      </c>
      <c r="N41" s="182">
        <v>44672</v>
      </c>
      <c r="O41" s="92">
        <f>'21-04-2022'!O16</f>
        <v>102.12042276706271</v>
      </c>
      <c r="P41" s="93">
        <f>'21-04-2022'!P16</f>
        <v>88.321598713684807</v>
      </c>
      <c r="Q41" s="93">
        <f>'21-04-2022'!Q16</f>
        <v>71.342133328622538</v>
      </c>
      <c r="R41" s="93">
        <f>'21-04-2022'!R16</f>
        <v>77.831919209095773</v>
      </c>
      <c r="S41" s="93">
        <f>'21-04-2022'!S16</f>
        <v>71.101171843825838</v>
      </c>
      <c r="T41" s="93">
        <f>'21-04-2022'!T16</f>
        <v>62.780116978045925</v>
      </c>
      <c r="U41" s="93">
        <f>'21-04-2022'!U16</f>
        <v>59.149692843224877</v>
      </c>
      <c r="V41" s="93">
        <f>'21-04-2022'!V16</f>
        <v>56.097559516038558</v>
      </c>
      <c r="W41" s="93">
        <f>'21-04-2022'!W16</f>
        <v>43.905119030640897</v>
      </c>
      <c r="X41" s="93">
        <f>'21-04-2022'!X16</f>
        <v>3.6973566837495229</v>
      </c>
      <c r="Y41" s="94">
        <f>'21-04-2022'!Y16</f>
        <v>9.9060148477180379E-2</v>
      </c>
    </row>
    <row r="42" spans="1:25" x14ac:dyDescent="0.3">
      <c r="A42" s="182"/>
      <c r="B42" s="92">
        <f>'07-04-2022'!B17</f>
        <v>115.24984320935692</v>
      </c>
      <c r="C42" s="93">
        <f>'07-04-2022'!C17</f>
        <v>80.978712888649994</v>
      </c>
      <c r="D42" s="93">
        <f>'07-04-2022'!D17</f>
        <v>71.633145315350376</v>
      </c>
      <c r="E42" s="93">
        <f>'07-04-2022'!E17</f>
        <v>61.59486436903682</v>
      </c>
      <c r="F42" s="93">
        <f>'07-04-2022'!F17</f>
        <v>80.067245731990852</v>
      </c>
      <c r="G42" s="93">
        <f>'07-04-2022'!G17</f>
        <v>54.254522005098387</v>
      </c>
      <c r="H42" s="93">
        <f>'07-04-2022'!H17</f>
        <v>53.0270763560981</v>
      </c>
      <c r="I42" s="93">
        <f>'07-04-2022'!I17</f>
        <v>57.4264219877629</v>
      </c>
      <c r="J42" s="93">
        <f>'07-04-2022'!J17</f>
        <v>50.207614131535713</v>
      </c>
      <c r="K42" s="93">
        <f>'07-04-2022'!K17</f>
        <v>-0.8223451106614158</v>
      </c>
      <c r="L42" s="94">
        <f>'07-04-2022'!L17</f>
        <v>-0.50637024016159771</v>
      </c>
      <c r="N42" s="182"/>
      <c r="O42" s="92">
        <f>'21-04-2022'!O17</f>
        <v>95.77521617116426</v>
      </c>
      <c r="P42" s="93">
        <f>'21-04-2022'!P17</f>
        <v>103.69469010555389</v>
      </c>
      <c r="Q42" s="93">
        <f>'21-04-2022'!Q17</f>
        <v>68.547027978916134</v>
      </c>
      <c r="R42" s="93">
        <f>'21-04-2022'!R17</f>
        <v>67.85628608467951</v>
      </c>
      <c r="S42" s="93">
        <f>'21-04-2022'!S17</f>
        <v>71.534900122763133</v>
      </c>
      <c r="T42" s="93">
        <f>'21-04-2022'!T17</f>
        <v>63.952777054482404</v>
      </c>
      <c r="U42" s="93">
        <f>'21-04-2022'!U17</f>
        <v>59.358514161564862</v>
      </c>
      <c r="V42" s="93">
        <f>'21-04-2022'!V17</f>
        <v>56.402770215690751</v>
      </c>
      <c r="W42" s="93">
        <f>'21-04-2022'!W17</f>
        <v>46.68416028136086</v>
      </c>
      <c r="X42" s="93">
        <f>'21-04-2022'!X17</f>
        <v>-2.5354066050615294</v>
      </c>
      <c r="Y42" s="94">
        <f>'21-04-2022'!Y17</f>
        <v>-1.4109394240085775</v>
      </c>
    </row>
    <row r="43" spans="1:25" x14ac:dyDescent="0.3">
      <c r="A43" s="182"/>
      <c r="B43" s="92">
        <f>'07-04-2022'!B18</f>
        <v>100.42332866211879</v>
      </c>
      <c r="C43" s="93">
        <f>'07-04-2022'!C18</f>
        <v>108.54144334273546</v>
      </c>
      <c r="D43" s="93">
        <f>'07-04-2022'!D18</f>
        <v>75.193940510957333</v>
      </c>
      <c r="E43" s="93">
        <f>'07-04-2022'!E18</f>
        <v>71.171331570885982</v>
      </c>
      <c r="F43" s="93">
        <f>'07-04-2022'!F18</f>
        <v>69.810211002032091</v>
      </c>
      <c r="G43" s="93">
        <f>'07-04-2022'!G18</f>
        <v>58.775391278950451</v>
      </c>
      <c r="H43" s="93">
        <f>'07-04-2022'!H18</f>
        <v>71.936961664501197</v>
      </c>
      <c r="I43" s="93">
        <f>'07-04-2022'!I18</f>
        <v>59.419495919457752</v>
      </c>
      <c r="J43" s="93">
        <f>'07-04-2022'!J18</f>
        <v>58.666015292588185</v>
      </c>
      <c r="K43" s="93">
        <f>'07-04-2022'!K18</f>
        <v>0.30787311326193356</v>
      </c>
      <c r="L43" s="94">
        <f>'07-04-2022'!L18</f>
        <v>1.1585748269861107</v>
      </c>
      <c r="N43" s="182"/>
      <c r="O43" s="92">
        <f>'21-04-2022'!O18</f>
        <v>103.00393145543993</v>
      </c>
      <c r="P43" s="93">
        <f>'21-04-2022'!P18</f>
        <v>107.08414078709441</v>
      </c>
      <c r="Q43" s="93">
        <f>'21-04-2022'!Q18</f>
        <v>70.201606237552483</v>
      </c>
      <c r="R43" s="93">
        <f>'21-04-2022'!R18</f>
        <v>73.558940689603929</v>
      </c>
      <c r="S43" s="93">
        <f>'21-04-2022'!S18</f>
        <v>60.740002737431617</v>
      </c>
      <c r="T43" s="93">
        <f>'21-04-2022'!T18</f>
        <v>62.394578602371205</v>
      </c>
      <c r="U43" s="93">
        <f>'21-04-2022'!U18</f>
        <v>61.382559515799187</v>
      </c>
      <c r="V43" s="93">
        <f>'21-04-2022'!V18</f>
        <v>55.149796825412331</v>
      </c>
      <c r="W43" s="93">
        <f>'21-04-2022'!W18</f>
        <v>49.49532494266019</v>
      </c>
      <c r="X43" s="93">
        <f>'21-04-2022'!X18</f>
        <v>-0.83264143528355949</v>
      </c>
      <c r="Y43" s="94">
        <f>'21-04-2022'!Y18</f>
        <v>0.98257063212696283</v>
      </c>
    </row>
    <row r="44" spans="1:25" x14ac:dyDescent="0.3">
      <c r="A44" s="11" t="s">
        <v>1</v>
      </c>
      <c r="B44" s="186">
        <f>'07-04-2022'!B19</f>
        <v>99.999999999999986</v>
      </c>
      <c r="C44" s="187"/>
      <c r="D44" s="90">
        <f>'07-04-2022'!D19</f>
        <v>71.548074298881644</v>
      </c>
      <c r="E44" s="90">
        <f>'07-04-2022'!E19</f>
        <v>67.160881152163611</v>
      </c>
      <c r="F44" s="90">
        <f>'07-04-2022'!F19</f>
        <v>69.008121039015677</v>
      </c>
      <c r="G44" s="90">
        <f>'07-04-2022'!G19</f>
        <v>53.079741550895733</v>
      </c>
      <c r="H44" s="90">
        <f>'07-04-2022'!H19</f>
        <v>54.019561688776299</v>
      </c>
      <c r="I44" s="90">
        <f>'07-04-2022'!I19</f>
        <v>58.374347806542801</v>
      </c>
      <c r="J44" s="90">
        <f>'07-04-2022'!J19</f>
        <v>54.805451155518064</v>
      </c>
      <c r="K44" s="187">
        <f>'07-04-2022'!K19</f>
        <v>0</v>
      </c>
      <c r="L44" s="188"/>
      <c r="N44" s="11" t="s">
        <v>1</v>
      </c>
      <c r="O44" s="186">
        <f>'21-04-2022'!O19</f>
        <v>100</v>
      </c>
      <c r="P44" s="187"/>
      <c r="Q44" s="90">
        <f>'21-04-2022'!Q19</f>
        <v>70.030255848363723</v>
      </c>
      <c r="R44" s="90">
        <f>'21-04-2022'!R19</f>
        <v>73.082381994459737</v>
      </c>
      <c r="S44" s="90">
        <f>'21-04-2022'!S19</f>
        <v>67.792024901340199</v>
      </c>
      <c r="T44" s="90">
        <f>'21-04-2022'!T19</f>
        <v>63.042490878299844</v>
      </c>
      <c r="U44" s="90">
        <f>'21-04-2022'!U19</f>
        <v>59.963588840196309</v>
      </c>
      <c r="V44" s="90">
        <f>'21-04-2022'!V19</f>
        <v>55.883375519047213</v>
      </c>
      <c r="W44" s="90">
        <f>'21-04-2022'!W19</f>
        <v>46.694868084887311</v>
      </c>
      <c r="X44" s="187">
        <f>'21-04-2022'!X19</f>
        <v>0</v>
      </c>
      <c r="Y44" s="188"/>
    </row>
    <row r="45" spans="1:25" x14ac:dyDescent="0.3">
      <c r="A45" s="182">
        <f>'14-04-2022'!A16</f>
        <v>44665</v>
      </c>
      <c r="B45" s="92">
        <f>'14-04-2022'!B16</f>
        <v>115.42719209154907</v>
      </c>
      <c r="C45" s="93">
        <f>'14-04-2022'!C16</f>
        <v>104.42831281196597</v>
      </c>
      <c r="D45" s="93">
        <f>'14-04-2022'!D16</f>
        <v>92.049173886299741</v>
      </c>
      <c r="E45" s="93">
        <f>'14-04-2022'!E16</f>
        <v>77.427125488643924</v>
      </c>
      <c r="F45" s="93">
        <f>'14-04-2022'!F16</f>
        <v>84.889112523251612</v>
      </c>
      <c r="G45" s="93">
        <f>'14-04-2022'!G16</f>
        <v>76.78013410215101</v>
      </c>
      <c r="H45" s="93">
        <f>'14-04-2022'!H16</f>
        <v>66.557634202678003</v>
      </c>
      <c r="I45" s="93">
        <f>'14-04-2022'!I16</f>
        <v>61.4248270858563</v>
      </c>
      <c r="J45" s="93">
        <f>'14-04-2022'!J16</f>
        <v>45.746021162664711</v>
      </c>
      <c r="K45" s="93">
        <f>'14-04-2022'!K16</f>
        <v>-1.4844898451123603</v>
      </c>
      <c r="L45" s="94">
        <f>'14-04-2022'!L16</f>
        <v>3.5942002018783431E-3</v>
      </c>
      <c r="N45" s="182">
        <v>44686</v>
      </c>
      <c r="O45" s="92">
        <f>'05-05-2022'!O16</f>
        <v>90.979452814972731</v>
      </c>
      <c r="P45" s="93">
        <f>'05-05-2022'!P16</f>
        <v>109.4715730300173</v>
      </c>
      <c r="Q45" s="93">
        <f>'05-05-2022'!Q16</f>
        <v>63.249622502691508</v>
      </c>
      <c r="R45" s="93">
        <f>'05-05-2022'!R16</f>
        <v>60.025614954044912</v>
      </c>
      <c r="S45" s="93">
        <f>'05-05-2022'!S16</f>
        <v>55.481932400767342</v>
      </c>
      <c r="T45" s="93">
        <f>'05-05-2022'!T16</f>
        <v>53.828162395237477</v>
      </c>
      <c r="U45" s="93">
        <f>'05-05-2022'!U16</f>
        <v>52.792469883808245</v>
      </c>
      <c r="V45" s="93">
        <f>'05-05-2022'!V16</f>
        <v>49.184249848172222</v>
      </c>
      <c r="W45" s="93">
        <f>'05-05-2022'!W16</f>
        <v>32.112032142349619</v>
      </c>
      <c r="X45" s="93">
        <f>'05-05-2022'!X16</f>
        <v>2.0769530446970723</v>
      </c>
      <c r="Y45" s="94">
        <f>'05-05-2022'!Y16</f>
        <v>0.90762240844845299</v>
      </c>
    </row>
    <row r="46" spans="1:25" x14ac:dyDescent="0.3">
      <c r="A46" s="182"/>
      <c r="B46" s="92">
        <f>'14-04-2022'!B17</f>
        <v>113.55092156983021</v>
      </c>
      <c r="C46" s="93">
        <f>'14-04-2022'!C17</f>
        <v>87.304556459533117</v>
      </c>
      <c r="D46" s="93">
        <f>'14-04-2022'!D17</f>
        <v>95.370407691861601</v>
      </c>
      <c r="E46" s="93">
        <f>'14-04-2022'!E17</f>
        <v>84.155853904612727</v>
      </c>
      <c r="F46" s="93">
        <f>'14-04-2022'!F17</f>
        <v>86.700689048161877</v>
      </c>
      <c r="G46" s="93">
        <f>'14-04-2022'!G17</f>
        <v>84.738148080646624</v>
      </c>
      <c r="H46" s="93">
        <f>'14-04-2022'!H17</f>
        <v>64.099063077624379</v>
      </c>
      <c r="I46" s="93">
        <f>'14-04-2022'!I17</f>
        <v>62.11494887477177</v>
      </c>
      <c r="J46" s="93">
        <f>'14-04-2022'!J17</f>
        <v>43.783473767848591</v>
      </c>
      <c r="K46" s="93">
        <f>'14-04-2022'!K17</f>
        <v>-6.1105420494978455E-2</v>
      </c>
      <c r="L46" s="94">
        <f>'14-04-2022'!L17</f>
        <v>0.45648993825466089</v>
      </c>
      <c r="N46" s="182"/>
      <c r="O46" s="92">
        <f>'05-05-2022'!O17</f>
        <v>102.75627546009359</v>
      </c>
      <c r="P46" s="93">
        <f>'05-05-2022'!P17</f>
        <v>98.078960382689175</v>
      </c>
      <c r="Q46" s="93">
        <f>'05-05-2022'!Q17</f>
        <v>68.227627561458974</v>
      </c>
      <c r="R46" s="93">
        <f>'05-05-2022'!R17</f>
        <v>67.442505056105574</v>
      </c>
      <c r="S46" s="93">
        <f>'05-05-2022'!S17</f>
        <v>59.925384960257226</v>
      </c>
      <c r="T46" s="93">
        <f>'05-05-2022'!T17</f>
        <v>51.63984486882341</v>
      </c>
      <c r="U46" s="93">
        <f>'05-05-2022'!U17</f>
        <v>56.701377411610629</v>
      </c>
      <c r="V46" s="93">
        <f>'05-05-2022'!V17</f>
        <v>50.437104856944735</v>
      </c>
      <c r="W46" s="93">
        <f>'05-05-2022'!W17</f>
        <v>31.44384214055183</v>
      </c>
      <c r="X46" s="93">
        <f>'05-05-2022'!X17</f>
        <v>-11.871483372471577</v>
      </c>
      <c r="Y46" s="94">
        <f>'05-05-2022'!Y17</f>
        <v>2.1270667969925694</v>
      </c>
    </row>
    <row r="47" spans="1:25" x14ac:dyDescent="0.3">
      <c r="A47" s="182"/>
      <c r="B47" s="92">
        <f>'14-04-2022'!B18</f>
        <v>88.339737536081103</v>
      </c>
      <c r="C47" s="93">
        <f>'14-04-2022'!C18</f>
        <v>90.949279531040574</v>
      </c>
      <c r="D47" s="93">
        <f>'14-04-2022'!D18</f>
        <v>86.420333398289259</v>
      </c>
      <c r="E47" s="93">
        <f>'14-04-2022'!E18</f>
        <v>88.102512288631019</v>
      </c>
      <c r="F47" s="93">
        <f>'14-04-2022'!F18</f>
        <v>87.326123267569599</v>
      </c>
      <c r="G47" s="93">
        <f>'14-04-2022'!G18</f>
        <v>89.590599547595687</v>
      </c>
      <c r="H47" s="93">
        <f>'14-04-2022'!H18</f>
        <v>72.186481117989359</v>
      </c>
      <c r="I47" s="93">
        <f>'14-04-2022'!I18</f>
        <v>54.027530834406797</v>
      </c>
      <c r="J47" s="93">
        <f>'14-04-2022'!J18</f>
        <v>48.765322869366166</v>
      </c>
      <c r="K47" s="93">
        <f>'14-04-2022'!K18</f>
        <v>0.73685362225336104</v>
      </c>
      <c r="L47" s="94">
        <f>'14-04-2022'!L18</f>
        <v>0.34865750489743536</v>
      </c>
      <c r="N47" s="182"/>
      <c r="O47" s="92">
        <f>'05-05-2022'!O18</f>
        <v>101.62036042246675</v>
      </c>
      <c r="P47" s="93">
        <f>'05-05-2022'!P18</f>
        <v>97.093377889760418</v>
      </c>
      <c r="Q47" s="93">
        <f>'05-05-2022'!Q18</f>
        <v>65.705217523342696</v>
      </c>
      <c r="R47" s="93">
        <f>'05-05-2022'!R18</f>
        <v>61.261764963852812</v>
      </c>
      <c r="S47" s="93">
        <f>'05-05-2022'!S18</f>
        <v>58.906399936989303</v>
      </c>
      <c r="T47" s="93">
        <f>'05-05-2022'!T18</f>
        <v>55.816022423272862</v>
      </c>
      <c r="U47" s="93">
        <f>'05-05-2022'!U18</f>
        <v>53.043042379080759</v>
      </c>
      <c r="V47" s="93">
        <f>'05-05-2022'!V18</f>
        <v>47.99821483525816</v>
      </c>
      <c r="W47" s="93">
        <f>'05-05-2022'!W18</f>
        <v>32.713403392887301</v>
      </c>
      <c r="X47" s="93">
        <f>'05-05-2022'!X18</f>
        <v>2.7785511775265754</v>
      </c>
      <c r="Y47" s="94">
        <f>'05-05-2022'!Y18</f>
        <v>3.9812899448069068</v>
      </c>
    </row>
    <row r="48" spans="1:25" x14ac:dyDescent="0.3">
      <c r="A48" s="13" t="s">
        <v>1</v>
      </c>
      <c r="B48" s="186">
        <f>'14-04-2022'!B19</f>
        <v>100</v>
      </c>
      <c r="C48" s="187"/>
      <c r="D48" s="90">
        <f>'14-04-2022'!D19</f>
        <v>91.279971658816862</v>
      </c>
      <c r="E48" s="90">
        <f>'14-04-2022'!E19</f>
        <v>83.228497227295904</v>
      </c>
      <c r="F48" s="90">
        <f>'14-04-2022'!F19</f>
        <v>86.30530827966102</v>
      </c>
      <c r="G48" s="90">
        <f>'14-04-2022'!G19</f>
        <v>83.702960576797764</v>
      </c>
      <c r="H48" s="90">
        <f>'14-04-2022'!H19</f>
        <v>67.614392799430576</v>
      </c>
      <c r="I48" s="90">
        <f>'14-04-2022'!I19</f>
        <v>59.189102265011627</v>
      </c>
      <c r="J48" s="90">
        <f>'14-04-2022'!J19</f>
        <v>46.09827259995982</v>
      </c>
      <c r="K48" s="187">
        <f>'14-04-2022'!K19</f>
        <v>0</v>
      </c>
      <c r="L48" s="188"/>
      <c r="N48" s="13" t="s">
        <v>1</v>
      </c>
      <c r="O48" s="186">
        <f>'05-05-2022'!O19</f>
        <v>99.999999999999986</v>
      </c>
      <c r="P48" s="187"/>
      <c r="Q48" s="90">
        <f>'05-05-2022'!Q19</f>
        <v>65.727489195831069</v>
      </c>
      <c r="R48" s="90">
        <f>'05-05-2022'!R19</f>
        <v>62.909961658001102</v>
      </c>
      <c r="S48" s="90">
        <f>'05-05-2022'!S19</f>
        <v>58.10457243267129</v>
      </c>
      <c r="T48" s="90">
        <f>'05-05-2022'!T19</f>
        <v>53.761343229111247</v>
      </c>
      <c r="U48" s="90">
        <f>'05-05-2022'!U19</f>
        <v>54.178963224833211</v>
      </c>
      <c r="V48" s="90">
        <f>'05-05-2022'!V19</f>
        <v>49.206523180125039</v>
      </c>
      <c r="W48" s="90">
        <f>'05-05-2022'!W19</f>
        <v>32.089759225262917</v>
      </c>
      <c r="X48" s="187">
        <f>'05-05-2022'!X19</f>
        <v>0</v>
      </c>
      <c r="Y48" s="188"/>
    </row>
    <row r="49" spans="1:25" x14ac:dyDescent="0.3">
      <c r="A49" s="192">
        <v>44672</v>
      </c>
      <c r="B49" s="92">
        <f>'21-04-2022'!B16</f>
        <v>93.702846533458569</v>
      </c>
      <c r="C49" s="93">
        <f>'21-04-2022'!C16</f>
        <v>102.41826366719927</v>
      </c>
      <c r="D49" s="93">
        <f>'21-04-2022'!D16</f>
        <v>59.72236318066701</v>
      </c>
      <c r="E49" s="93">
        <f>'21-04-2022'!E16</f>
        <v>54.097173066641737</v>
      </c>
      <c r="F49" s="93">
        <f>'21-04-2022'!F16</f>
        <v>52.841762943626577</v>
      </c>
      <c r="G49" s="93">
        <f>'21-04-2022'!G16</f>
        <v>42.303593142317659</v>
      </c>
      <c r="H49" s="93">
        <f>'21-04-2022'!H16</f>
        <v>37.54752937758736</v>
      </c>
      <c r="I49" s="93">
        <f>'21-04-2022'!I16</f>
        <v>41.241325805538558</v>
      </c>
      <c r="J49" s="93">
        <f>'21-04-2022'!J16</f>
        <v>30.389295379092207</v>
      </c>
      <c r="K49" s="93">
        <f>'21-04-2022'!K16</f>
        <v>-0.10260575612396446</v>
      </c>
      <c r="L49" s="94">
        <f>'21-04-2022'!L16</f>
        <v>0.23538872353337223</v>
      </c>
      <c r="N49" s="192">
        <v>44693</v>
      </c>
      <c r="O49" s="92">
        <f>'12-05-2022'!O16</f>
        <v>110.6131517204124</v>
      </c>
      <c r="P49" s="93">
        <f>'12-05-2022'!P16</f>
        <v>98.607534784715071</v>
      </c>
      <c r="Q49" s="93">
        <f>'12-05-2022'!Q16</f>
        <v>65.736020246810682</v>
      </c>
      <c r="R49" s="93">
        <f>'12-05-2022'!R16</f>
        <v>58.279893471483504</v>
      </c>
      <c r="S49" s="93">
        <f>'12-05-2022'!S16</f>
        <v>61.256727005294501</v>
      </c>
      <c r="T49" s="93">
        <f>'12-05-2022'!T16</f>
        <v>58.841565071332212</v>
      </c>
      <c r="U49" s="93">
        <f>'12-05-2022'!U16</f>
        <v>58.279895563853437</v>
      </c>
      <c r="V49" s="93">
        <f>'12-05-2022'!V16</f>
        <v>55.780484354572792</v>
      </c>
      <c r="W49" s="93">
        <f>'12-05-2022'!W16</f>
        <v>43.016619756270408</v>
      </c>
      <c r="X49" s="93">
        <f>'12-05-2022'!X16</f>
        <v>-1.7903116599224631</v>
      </c>
      <c r="Y49" s="14">
        <f>'12-05-2022'!Y16</f>
        <v>-0.18956287465414803</v>
      </c>
    </row>
    <row r="50" spans="1:25" x14ac:dyDescent="0.3">
      <c r="A50" s="193"/>
      <c r="B50" s="92">
        <f>'21-04-2022'!B17</f>
        <v>102.96147595473626</v>
      </c>
      <c r="C50" s="93">
        <f>'21-04-2022'!C17</f>
        <v>97.034498438465235</v>
      </c>
      <c r="D50" s="93">
        <f>'21-04-2022'!D17</f>
        <v>61.762399683998858</v>
      </c>
      <c r="E50" s="93">
        <f>'21-04-2022'!E17</f>
        <v>59.87928989573188</v>
      </c>
      <c r="F50" s="93">
        <f>'21-04-2022'!F17</f>
        <v>50.777583592015219</v>
      </c>
      <c r="G50" s="93">
        <f>'21-04-2022'!G17</f>
        <v>44.621265205856162</v>
      </c>
      <c r="H50" s="93">
        <f>'21-04-2022'!H17</f>
        <v>49.268682555824839</v>
      </c>
      <c r="I50" s="93">
        <f>'21-04-2022'!I17</f>
        <v>43.872851299206808</v>
      </c>
      <c r="J50" s="93">
        <f>'21-04-2022'!J17</f>
        <v>27.878480529317649</v>
      </c>
      <c r="K50" s="93">
        <f>'21-04-2022'!K17</f>
        <v>-1.164873092903068</v>
      </c>
      <c r="L50" s="94">
        <f>'21-04-2022'!L17</f>
        <v>0.15089055330701823</v>
      </c>
      <c r="N50" s="193"/>
      <c r="O50" s="92">
        <f>'12-05-2022'!O17</f>
        <v>106.5691593043223</v>
      </c>
      <c r="P50" s="93">
        <f>'12-05-2022'!P17</f>
        <v>101.28948853161707</v>
      </c>
      <c r="Q50" s="93">
        <f>'12-05-2022'!Q17</f>
        <v>59.641936325411471</v>
      </c>
      <c r="R50" s="93">
        <f>'12-05-2022'!R17</f>
        <v>54.937981139539595</v>
      </c>
      <c r="S50" s="93">
        <f>'12-05-2022'!S17</f>
        <v>62.337934059298114</v>
      </c>
      <c r="T50" s="93">
        <f>'12-05-2022'!T17</f>
        <v>56.707228475444616</v>
      </c>
      <c r="U50" s="93">
        <f>'12-05-2022'!U17</f>
        <v>51.216939745368329</v>
      </c>
      <c r="V50" s="93">
        <f>'12-05-2022'!V17</f>
        <v>51.259069613952335</v>
      </c>
      <c r="W50" s="93">
        <f>'12-05-2022'!W17</f>
        <v>37.399953974661692</v>
      </c>
      <c r="X50" s="93">
        <f>'12-05-2022'!X17</f>
        <v>-0.63889513284527788</v>
      </c>
      <c r="Y50" s="14">
        <f>'12-05-2022'!Y17</f>
        <v>0.69506236257581244</v>
      </c>
    </row>
    <row r="51" spans="1:25" x14ac:dyDescent="0.3">
      <c r="A51" s="193"/>
      <c r="B51" s="92">
        <f>'21-04-2022'!B18</f>
        <v>103.08218659862996</v>
      </c>
      <c r="C51" s="93">
        <f>'21-04-2022'!C18</f>
        <v>100.80072880751071</v>
      </c>
      <c r="D51" s="93">
        <f>'21-04-2022'!D18</f>
        <v>57.235691179171958</v>
      </c>
      <c r="E51" s="93">
        <f>'21-04-2022'!E18</f>
        <v>54.254097982954697</v>
      </c>
      <c r="F51" s="93">
        <f>'21-04-2022'!F18</f>
        <v>49.051402317565035</v>
      </c>
      <c r="G51" s="93">
        <f>'21-04-2022'!G18</f>
        <v>35.76098918368649</v>
      </c>
      <c r="H51" s="93">
        <f>'21-04-2022'!H18</f>
        <v>44.741979447253698</v>
      </c>
      <c r="I51" s="93">
        <f>'21-04-2022'!I18</f>
        <v>43.788353128980454</v>
      </c>
      <c r="J51" s="93">
        <f>'21-04-2022'!J18</f>
        <v>31.089427186686386</v>
      </c>
      <c r="K51" s="93">
        <f>'21-04-2022'!K18</f>
        <v>0.41645738750179406</v>
      </c>
      <c r="L51" s="94">
        <f>'21-04-2022'!L18</f>
        <v>0.46474218468484785</v>
      </c>
      <c r="N51" s="193"/>
      <c r="O51" s="92">
        <f>'12-05-2022'!O18</f>
        <v>96.669786805803412</v>
      </c>
      <c r="P51" s="93">
        <f>'12-05-2022'!P18</f>
        <v>86.25087885312962</v>
      </c>
      <c r="Q51" s="93">
        <f>'12-05-2022'!Q18</f>
        <v>50.809733171021342</v>
      </c>
      <c r="R51" s="93">
        <f>'12-05-2022'!R18</f>
        <v>48.029492438926141</v>
      </c>
      <c r="S51" s="93">
        <f>'12-05-2022'!S18</f>
        <v>53.112568317545644</v>
      </c>
      <c r="T51" s="93">
        <f>'12-05-2022'!T18</f>
        <v>53.182779882989152</v>
      </c>
      <c r="U51" s="93">
        <f>'12-05-2022'!U18</f>
        <v>50.514863845962005</v>
      </c>
      <c r="V51" s="93">
        <f>'12-05-2022'!V18</f>
        <v>51.834781016045831</v>
      </c>
      <c r="W51" s="93">
        <f>'12-05-2022'!W18</f>
        <v>36.346828617517581</v>
      </c>
      <c r="X51" s="93">
        <f>'12-05-2022'!X18</f>
        <v>0.90568712014914599</v>
      </c>
      <c r="Y51" s="14">
        <f>'12-05-2022'!Y18</f>
        <v>1.0180201846969286</v>
      </c>
    </row>
    <row r="52" spans="1:25" ht="15" thickBot="1" x14ac:dyDescent="0.35">
      <c r="A52" s="12" t="s">
        <v>1</v>
      </c>
      <c r="B52" s="186" t="s">
        <v>25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N52" s="12" t="s">
        <v>1</v>
      </c>
      <c r="O52" s="186">
        <f>'12-05-2022'!O19</f>
        <v>99.999999999999986</v>
      </c>
      <c r="P52" s="187"/>
      <c r="Q52" s="90">
        <f>'12-05-2022'!Q19</f>
        <v>58.729229914414503</v>
      </c>
      <c r="R52" s="90">
        <f>'12-05-2022'!R19</f>
        <v>53.749122349983075</v>
      </c>
      <c r="S52" s="90">
        <f>'12-05-2022'!S19</f>
        <v>58.902409794046086</v>
      </c>
      <c r="T52" s="90">
        <f>'12-05-2022'!T19</f>
        <v>56.243857809921998</v>
      </c>
      <c r="U52" s="90">
        <f>'12-05-2022'!U19</f>
        <v>53.337233051727928</v>
      </c>
      <c r="V52" s="90">
        <f>'12-05-2022'!V19</f>
        <v>52.958111661523652</v>
      </c>
      <c r="W52" s="90">
        <f>'12-05-2022'!W19</f>
        <v>38.921134116149894</v>
      </c>
      <c r="X52" s="187">
        <f>'12-05-2022'!X19</f>
        <v>0</v>
      </c>
      <c r="Y52" s="188"/>
    </row>
    <row r="53" spans="1:25" x14ac:dyDescent="0.3">
      <c r="A53" s="192">
        <v>44686</v>
      </c>
      <c r="B53" s="92">
        <f>'05-05-2022'!B16</f>
        <v>77.074395710658038</v>
      </c>
      <c r="C53" s="93">
        <f>'05-05-2022'!C16</f>
        <v>118.00267677886107</v>
      </c>
      <c r="D53" s="93">
        <f>'05-05-2022'!D16</f>
        <v>62.449792619728044</v>
      </c>
      <c r="E53" s="93">
        <f>'05-05-2022'!E16</f>
        <v>59.648462271727212</v>
      </c>
      <c r="F53" s="93">
        <f>'05-05-2022'!F16</f>
        <v>58.927528237017199</v>
      </c>
      <c r="G53" s="93">
        <f>'05-05-2022'!G16</f>
        <v>61.996634434406964</v>
      </c>
      <c r="H53" s="93">
        <f>'05-05-2022'!H16</f>
        <v>55.467062058744553</v>
      </c>
      <c r="I53" s="93">
        <f>'05-05-2022'!I16</f>
        <v>54.68433288894196</v>
      </c>
      <c r="J53" s="93">
        <f>'05-05-2022'!J16</f>
        <v>36.61986660212191</v>
      </c>
      <c r="K53" s="93">
        <f>'05-05-2022'!K16</f>
        <v>-2.0220397405031467</v>
      </c>
      <c r="L53" s="94">
        <f>'05-05-2022'!L16</f>
        <v>1.9739773692109606</v>
      </c>
      <c r="N53" s="5" t="s">
        <v>1</v>
      </c>
      <c r="O53" s="197">
        <f>AVERAGE(O40:P40,O44:P44,O48:P48,O52,)</f>
        <v>80</v>
      </c>
      <c r="P53" s="198"/>
      <c r="Q53" s="98">
        <f t="shared" ref="Q53:X53" si="11">AVERAGE(Q40,Q44,Q48,Q52,)</f>
        <v>54.785205913992627</v>
      </c>
      <c r="R53" s="98">
        <f t="shared" si="11"/>
        <v>52.0171726113863</v>
      </c>
      <c r="S53" s="98">
        <f t="shared" si="11"/>
        <v>50.177646846791077</v>
      </c>
      <c r="T53" s="98">
        <f t="shared" si="11"/>
        <v>48.689417426033664</v>
      </c>
      <c r="U53" s="98">
        <f t="shared" si="11"/>
        <v>48.098279952378689</v>
      </c>
      <c r="V53" s="98">
        <f t="shared" si="11"/>
        <v>45.825591697286839</v>
      </c>
      <c r="W53" s="98">
        <f t="shared" si="11"/>
        <v>33.268243463858909</v>
      </c>
      <c r="X53" s="198">
        <f t="shared" si="11"/>
        <v>0</v>
      </c>
      <c r="Y53" s="199"/>
    </row>
    <row r="54" spans="1:25" x14ac:dyDescent="0.3">
      <c r="A54" s="193"/>
      <c r="B54" s="92">
        <f>'05-05-2022'!B17</f>
        <v>101.25648061791183</v>
      </c>
      <c r="C54" s="93">
        <f>'05-05-2022'!C17</f>
        <v>111.94685789753834</v>
      </c>
      <c r="D54" s="93">
        <f>'05-05-2022'!D17</f>
        <v>75.962098625719548</v>
      </c>
      <c r="E54" s="93">
        <f>'05-05-2022'!E17</f>
        <v>69.185351848378005</v>
      </c>
      <c r="F54" s="93">
        <f>'05-05-2022'!F17</f>
        <v>70.297636655934085</v>
      </c>
      <c r="G54" s="93">
        <f>'05-05-2022'!G17</f>
        <v>68.320232234464228</v>
      </c>
      <c r="H54" s="93">
        <f>'05-05-2022'!H17</f>
        <v>66.713580207476255</v>
      </c>
      <c r="I54" s="93">
        <f>'05-05-2022'!I17</f>
        <v>62.841158739302145</v>
      </c>
      <c r="J54" s="93">
        <f>'05-05-2022'!J17</f>
        <v>44.241136149685829</v>
      </c>
      <c r="K54" s="93">
        <f>'05-05-2022'!K17</f>
        <v>-0.39479624117859308</v>
      </c>
      <c r="L54" s="94">
        <f>'05-05-2022'!L17</f>
        <v>-1.0333344604226171</v>
      </c>
      <c r="N54" s="1" t="s">
        <v>2</v>
      </c>
      <c r="O54" s="200">
        <f>STDEV(O40,O44,O48,O52)</f>
        <v>1.160311428702309E-14</v>
      </c>
      <c r="P54" s="201"/>
      <c r="Q54" s="93">
        <f t="shared" ref="Q54:X54" si="12">STDEV(Q40,Q44,Q48,Q52)</f>
        <v>8.6632941207931076</v>
      </c>
      <c r="R54" s="93">
        <f t="shared" si="12"/>
        <v>8.6571000462227126</v>
      </c>
      <c r="S54" s="93">
        <f t="shared" si="12"/>
        <v>4.9313040043559981</v>
      </c>
      <c r="T54" s="93">
        <f t="shared" si="12"/>
        <v>7.4713455185701836</v>
      </c>
      <c r="U54" s="93">
        <f t="shared" si="12"/>
        <v>9.083318144808322</v>
      </c>
      <c r="V54" s="93">
        <f t="shared" si="12"/>
        <v>9.5959862989829006</v>
      </c>
      <c r="W54" s="93">
        <f t="shared" si="12"/>
        <v>7.5955131183024829</v>
      </c>
      <c r="X54" s="201">
        <f t="shared" si="12"/>
        <v>0</v>
      </c>
      <c r="Y54" s="202"/>
    </row>
    <row r="55" spans="1:25" ht="15" thickBot="1" x14ac:dyDescent="0.35">
      <c r="A55" s="193"/>
      <c r="B55" s="92">
        <f>'05-05-2022'!B18</f>
        <v>76.786018413559319</v>
      </c>
      <c r="C55" s="93">
        <f>'05-05-2022'!C18</f>
        <v>114.93357058147132</v>
      </c>
      <c r="D55" s="93">
        <f>'05-05-2022'!D18</f>
        <v>76.394661502022032</v>
      </c>
      <c r="E55" s="93">
        <f>'05-05-2022'!E18</f>
        <v>77.73353154092986</v>
      </c>
      <c r="F55" s="93">
        <f>'05-05-2022'!F18</f>
        <v>72.460435690718498</v>
      </c>
      <c r="G55" s="93">
        <f>'05-05-2022'!G18</f>
        <v>68.814590245859307</v>
      </c>
      <c r="H55" s="93">
        <f>'05-05-2022'!H18</f>
        <v>64.36540804479651</v>
      </c>
      <c r="I55" s="93">
        <f>'05-05-2022'!I18</f>
        <v>58.453774742677531</v>
      </c>
      <c r="J55" s="93">
        <f>'05-05-2022'!J18</f>
        <v>45.53881250121087</v>
      </c>
      <c r="K55" s="93">
        <f>'05-05-2022'!K18</f>
        <v>0.42912584867038378</v>
      </c>
      <c r="L55" s="94">
        <f>'05-05-2022'!L18</f>
        <v>1.0470672242230161</v>
      </c>
      <c r="N55" s="6" t="s">
        <v>3</v>
      </c>
      <c r="O55" s="203">
        <f>O54/SQRT(4)</f>
        <v>5.801557143511545E-15</v>
      </c>
      <c r="P55" s="204"/>
      <c r="Q55" s="95">
        <f t="shared" ref="Q55:X55" si="13">Q54/SQRT(4)</f>
        <v>4.3316470603965538</v>
      </c>
      <c r="R55" s="95">
        <f t="shared" si="13"/>
        <v>4.3285500231113563</v>
      </c>
      <c r="S55" s="95">
        <f t="shared" si="13"/>
        <v>2.4656520021779991</v>
      </c>
      <c r="T55" s="95">
        <f t="shared" si="13"/>
        <v>3.7356727592850918</v>
      </c>
      <c r="U55" s="95">
        <f t="shared" si="13"/>
        <v>4.541659072404161</v>
      </c>
      <c r="V55" s="95">
        <f t="shared" si="13"/>
        <v>4.7979931494914503</v>
      </c>
      <c r="W55" s="95">
        <f t="shared" si="13"/>
        <v>3.7977565591512414</v>
      </c>
      <c r="X55" s="204">
        <f t="shared" si="13"/>
        <v>0</v>
      </c>
      <c r="Y55" s="205"/>
    </row>
    <row r="56" spans="1:25" ht="15" thickBot="1" x14ac:dyDescent="0.35">
      <c r="A56" s="12" t="s">
        <v>1</v>
      </c>
      <c r="B56" s="186">
        <f>'05-05-2022'!B19</f>
        <v>99.999999999999986</v>
      </c>
      <c r="C56" s="187"/>
      <c r="D56" s="90">
        <f>'05-05-2022'!D19</f>
        <v>71.602184249156537</v>
      </c>
      <c r="E56" s="90">
        <f>'05-05-2022'!E19</f>
        <v>68.855781887011688</v>
      </c>
      <c r="F56" s="90">
        <f>'05-05-2022'!F19</f>
        <v>67.228533527889923</v>
      </c>
      <c r="G56" s="90">
        <f>'05-05-2022'!G19</f>
        <v>66.377152304910169</v>
      </c>
      <c r="H56" s="90">
        <f>'05-05-2022'!H19</f>
        <v>62.182016770339111</v>
      </c>
      <c r="I56" s="90">
        <f>'05-05-2022'!I19</f>
        <v>58.659755456973876</v>
      </c>
      <c r="J56" s="90">
        <f>'05-05-2022'!J19</f>
        <v>42.133271751006205</v>
      </c>
      <c r="K56" s="187">
        <f>'05-05-2022'!K19</f>
        <v>0</v>
      </c>
      <c r="L56" s="188"/>
      <c r="N56" s="2"/>
      <c r="O56" s="2"/>
      <c r="P56" s="2"/>
      <c r="Q56" s="2"/>
      <c r="R56" s="2"/>
    </row>
    <row r="57" spans="1:25" x14ac:dyDescent="0.3">
      <c r="A57" s="5" t="s">
        <v>1</v>
      </c>
      <c r="B57" s="200">
        <f>AVERAGE(B40:C40,B44:C44,B48:C48,B52,B56)</f>
        <v>100</v>
      </c>
      <c r="C57" s="201"/>
      <c r="D57" s="93">
        <f>AVERAGE(D40,D44,D48,D52,D56)</f>
        <v>84.393708388873264</v>
      </c>
      <c r="E57" s="93">
        <f>AVERAGE(E40,E44,E48,E52,E56)</f>
        <v>72.40206216551627</v>
      </c>
      <c r="F57" s="93">
        <f>AVERAGE(F40,F44,F48,F52,F56)</f>
        <v>75.480150190068684</v>
      </c>
      <c r="G57" s="93">
        <f>AVERAGE(G40,G44,G48,G52,G56)</f>
        <v>67.258201690014204</v>
      </c>
      <c r="H57" s="93">
        <f t="shared" ref="H57" si="14">AVERAGE(H40,H44,H48,H52,H56)</f>
        <v>61.663796661255283</v>
      </c>
      <c r="I57" s="93">
        <f>AVERAGE(I40,I44,I48,I52,I56)</f>
        <v>57.981645834107702</v>
      </c>
      <c r="J57" s="93">
        <f>AVERAGE(J40,J44,J48,J52,J56)</f>
        <v>43.089734650038054</v>
      </c>
      <c r="K57" s="201">
        <f>AVERAGE(K40,K44,K48,K52,K56)</f>
        <v>0</v>
      </c>
      <c r="L57" s="202"/>
      <c r="N57" s="183" t="s">
        <v>6</v>
      </c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</row>
    <row r="58" spans="1:25" x14ac:dyDescent="0.3">
      <c r="A58" s="1" t="s">
        <v>2</v>
      </c>
      <c r="B58" s="200">
        <f>STDEV(B40,B44,B48,B52,B56)</f>
        <v>1.160311428702309E-14</v>
      </c>
      <c r="C58" s="201"/>
      <c r="D58" s="93">
        <f>STDEV(D40,D44,D48,D52,D56)</f>
        <v>15.574017771125614</v>
      </c>
      <c r="E58" s="93">
        <f>STDEV(E40,E44,E48,E52,E56)</f>
        <v>7.3351935309574925</v>
      </c>
      <c r="F58" s="93">
        <f>STDEV(F40,F44,F48,F52,F56)</f>
        <v>8.9881142454477061</v>
      </c>
      <c r="G58" s="93">
        <f t="shared" ref="G58:H58" si="15">STDEV(G40,G44,G48,G52,G56)</f>
        <v>12.571846729584422</v>
      </c>
      <c r="H58" s="93">
        <f t="shared" si="15"/>
        <v>5.6419288656508773</v>
      </c>
      <c r="I58" s="93">
        <f>STDEV(I40,I44,I48,I52,I56)</f>
        <v>1.5559031387523479</v>
      </c>
      <c r="J58" s="93">
        <f>STDEV(J40,J44,J48,J52,J56)</f>
        <v>10.595222499626438</v>
      </c>
      <c r="K58" s="201">
        <f>STDEV(K40,K44,K48,K52,K56)</f>
        <v>0</v>
      </c>
      <c r="L58" s="202"/>
      <c r="N58" s="184" t="s">
        <v>5</v>
      </c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</row>
    <row r="59" spans="1:25" ht="15" thickBot="1" x14ac:dyDescent="0.35">
      <c r="A59" s="6" t="s">
        <v>3</v>
      </c>
      <c r="B59" s="203">
        <f>B58/SQRT(4)</f>
        <v>5.801557143511545E-15</v>
      </c>
      <c r="C59" s="204"/>
      <c r="D59" s="95">
        <f>D58/SQRT(4)</f>
        <v>7.7870088855628072</v>
      </c>
      <c r="E59" s="95">
        <f t="shared" ref="E59:I59" si="16">E58/SQRT(4)</f>
        <v>3.6675967654787462</v>
      </c>
      <c r="F59" s="95">
        <f t="shared" si="16"/>
        <v>4.494057122723853</v>
      </c>
      <c r="G59" s="95">
        <f t="shared" si="16"/>
        <v>6.285923364792211</v>
      </c>
      <c r="H59" s="95">
        <f t="shared" si="16"/>
        <v>2.8209644328254386</v>
      </c>
      <c r="I59" s="95">
        <f t="shared" si="16"/>
        <v>0.77795156937617393</v>
      </c>
      <c r="J59" s="95">
        <f>J58/SQRT(4)</f>
        <v>5.2976112498132188</v>
      </c>
      <c r="K59" s="204">
        <f>K58/SQRT(4)</f>
        <v>0</v>
      </c>
      <c r="L59" s="205"/>
      <c r="N59" s="185" t="s">
        <v>23</v>
      </c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</row>
    <row r="60" spans="1:25" x14ac:dyDescent="0.3">
      <c r="A60" s="4"/>
      <c r="B60" s="4"/>
      <c r="C60" s="4"/>
      <c r="N60" s="96"/>
      <c r="O60" s="179" t="s">
        <v>0</v>
      </c>
      <c r="P60" s="180"/>
      <c r="Q60" s="10" t="s">
        <v>7</v>
      </c>
      <c r="R60" s="10" t="s">
        <v>8</v>
      </c>
      <c r="S60" s="10" t="s">
        <v>9</v>
      </c>
      <c r="T60" s="10" t="s">
        <v>10</v>
      </c>
      <c r="U60" s="10" t="s">
        <v>11</v>
      </c>
      <c r="V60" s="10" t="s">
        <v>12</v>
      </c>
      <c r="W60" s="10" t="s">
        <v>15</v>
      </c>
      <c r="X60" s="180" t="s">
        <v>4</v>
      </c>
      <c r="Y60" s="181"/>
    </row>
    <row r="61" spans="1:25" x14ac:dyDescent="0.3">
      <c r="A61" s="4"/>
      <c r="B61" s="4"/>
      <c r="C61" s="4"/>
      <c r="N61" s="182">
        <v>44665</v>
      </c>
      <c r="O61" s="92">
        <f>'14-04-2022'!O27</f>
        <v>115.42719209154907</v>
      </c>
      <c r="P61" s="93">
        <f>'14-04-2022'!P27</f>
        <v>104.42831281196597</v>
      </c>
      <c r="Q61" s="93">
        <f>'14-04-2022'!Q27</f>
        <v>72.7472020586859</v>
      </c>
      <c r="R61" s="93">
        <f>'14-04-2022'!R27</f>
        <v>81.524745101616773</v>
      </c>
      <c r="S61" s="93">
        <f>'14-04-2022'!S27</f>
        <v>79.864133019311495</v>
      </c>
      <c r="T61" s="93">
        <f>'14-04-2022'!T27</f>
        <v>65.716541543856678</v>
      </c>
      <c r="U61" s="93">
        <f>'14-04-2022'!U27</f>
        <v>63.085439168161585</v>
      </c>
      <c r="V61" s="93">
        <f>'14-04-2022'!V27</f>
        <v>63.818697786800463</v>
      </c>
      <c r="W61" s="93">
        <f>'14-04-2022'!W27</f>
        <v>51.461125669170727</v>
      </c>
      <c r="X61" s="93">
        <f>'14-04-2022'!X27</f>
        <v>-1.4844898451123603</v>
      </c>
      <c r="Y61" s="94">
        <f>'14-04-2022'!Y27</f>
        <v>3.5942002018783431E-3</v>
      </c>
    </row>
    <row r="62" spans="1:25" x14ac:dyDescent="0.3">
      <c r="A62" s="4"/>
      <c r="B62" s="4"/>
      <c r="C62" s="4"/>
      <c r="N62" s="182"/>
      <c r="O62" s="92">
        <f>'14-04-2022'!O28</f>
        <v>113.55092156983021</v>
      </c>
      <c r="P62" s="93">
        <f>'14-04-2022'!P28</f>
        <v>87.304556459533117</v>
      </c>
      <c r="Q62" s="93">
        <f>'14-04-2022'!Q28</f>
        <v>63.710860532967587</v>
      </c>
      <c r="R62" s="93">
        <f>'14-04-2022'!R28</f>
        <v>84.996946563434051</v>
      </c>
      <c r="S62" s="93">
        <f>'14-04-2022'!S28</f>
        <v>70.094529661303881</v>
      </c>
      <c r="T62" s="93">
        <f>'14-04-2022'!T28</f>
        <v>76.391934771144648</v>
      </c>
      <c r="U62" s="93">
        <f>'14-04-2022'!U28</f>
        <v>69.145606175950562</v>
      </c>
      <c r="V62" s="93">
        <f>'14-04-2022'!V28</f>
        <v>66.018476856367514</v>
      </c>
      <c r="W62" s="93">
        <f>'14-04-2022'!W28</f>
        <v>54.329462933267202</v>
      </c>
      <c r="X62" s="93">
        <f>'14-04-2022'!X28</f>
        <v>-6.1105420494978455E-2</v>
      </c>
      <c r="Y62" s="94">
        <f>'14-04-2022'!Y28</f>
        <v>0.45648993825466089</v>
      </c>
    </row>
    <row r="63" spans="1:25" x14ac:dyDescent="0.3">
      <c r="A63" s="4"/>
      <c r="B63" s="4"/>
      <c r="C63" s="4"/>
      <c r="D63" s="3"/>
      <c r="E63" s="3"/>
      <c r="F63" s="3"/>
      <c r="N63" s="182"/>
      <c r="O63" s="92">
        <f>'14-04-2022'!O29</f>
        <v>88.339737536081103</v>
      </c>
      <c r="P63" s="93">
        <f>'14-04-2022'!P29</f>
        <v>90.949279531040574</v>
      </c>
      <c r="Q63" s="93">
        <f>'14-04-2022'!Q29</f>
        <v>85.902742860015252</v>
      </c>
      <c r="R63" s="93">
        <f>'14-04-2022'!R29</f>
        <v>78.203520937006203</v>
      </c>
      <c r="S63" s="93">
        <f>'14-04-2022'!S29</f>
        <v>80.683658870096323</v>
      </c>
      <c r="T63" s="93">
        <f>'14-04-2022'!T29</f>
        <v>73.868653581030273</v>
      </c>
      <c r="U63" s="93">
        <f>'14-04-2022'!U29</f>
        <v>70.331761336054825</v>
      </c>
      <c r="V63" s="93">
        <f>'14-04-2022'!V29</f>
        <v>66.341969335963554</v>
      </c>
      <c r="W63" s="93">
        <f>'14-04-2022'!W29</f>
        <v>52.539450002742981</v>
      </c>
      <c r="X63" s="93">
        <f>'14-04-2022'!X29</f>
        <v>0.73685362225336104</v>
      </c>
      <c r="Y63" s="94">
        <f>'14-04-2022'!Y29</f>
        <v>0.34865750489743536</v>
      </c>
    </row>
    <row r="64" spans="1:25" x14ac:dyDescent="0.3">
      <c r="A64" s="3"/>
      <c r="B64" s="3"/>
      <c r="C64" s="3"/>
      <c r="D64" s="3"/>
      <c r="E64" s="3"/>
      <c r="F64" s="3"/>
      <c r="N64" s="11" t="s">
        <v>1</v>
      </c>
      <c r="O64" s="186">
        <f>'14-04-2022'!O30</f>
        <v>100</v>
      </c>
      <c r="P64" s="187"/>
      <c r="Q64" s="90">
        <f>'14-04-2022'!Q30</f>
        <v>74.120268483889575</v>
      </c>
      <c r="R64" s="90">
        <f>'14-04-2022'!R30</f>
        <v>81.575070867352338</v>
      </c>
      <c r="S64" s="90">
        <f>'14-04-2022'!S30</f>
        <v>76.880773850237233</v>
      </c>
      <c r="T64" s="90">
        <f>'14-04-2022'!T30</f>
        <v>71.992376632010533</v>
      </c>
      <c r="U64" s="90">
        <f>'14-04-2022'!U30</f>
        <v>67.520935560055662</v>
      </c>
      <c r="V64" s="90">
        <f>'14-04-2022'!V30</f>
        <v>65.393047993043851</v>
      </c>
      <c r="W64" s="90">
        <f>'14-04-2022'!W30</f>
        <v>52.776679535060303</v>
      </c>
      <c r="X64" s="187">
        <f>'14-04-2022'!X30</f>
        <v>0</v>
      </c>
      <c r="Y64" s="188"/>
    </row>
    <row r="65" spans="1:25" x14ac:dyDescent="0.3">
      <c r="A65" s="4"/>
      <c r="B65" s="4"/>
      <c r="C65" s="4"/>
      <c r="D65" s="3"/>
      <c r="E65" s="3"/>
      <c r="F65" s="3"/>
      <c r="N65" s="182">
        <v>44672</v>
      </c>
      <c r="O65" s="92">
        <v>93.702846533458569</v>
      </c>
      <c r="P65" s="93">
        <v>102.41826366719927</v>
      </c>
      <c r="Q65" s="93">
        <v>47.578711956290078</v>
      </c>
      <c r="R65" s="93">
        <v>44.572977710545224</v>
      </c>
      <c r="S65" s="93">
        <v>41.687954108694072</v>
      </c>
      <c r="T65" s="93">
        <v>44.1021975653506</v>
      </c>
      <c r="U65" s="93">
        <v>48.375416955754204</v>
      </c>
      <c r="V65" s="93">
        <v>44.681616930299171</v>
      </c>
      <c r="W65" s="93">
        <v>32.12754987643406</v>
      </c>
      <c r="X65" s="93">
        <v>-0.10260575612396446</v>
      </c>
      <c r="Y65" s="94">
        <v>0.23538872353337223</v>
      </c>
    </row>
    <row r="66" spans="1:25" x14ac:dyDescent="0.3">
      <c r="A66" s="4"/>
      <c r="B66" s="4"/>
      <c r="C66" s="4"/>
      <c r="D66" s="3"/>
      <c r="E66" s="3"/>
      <c r="F66" s="3"/>
      <c r="N66" s="182"/>
      <c r="O66" s="92">
        <v>102.96147595473626</v>
      </c>
      <c r="P66" s="93">
        <v>97.034498438465235</v>
      </c>
      <c r="Q66" s="93">
        <v>51.513927873276742</v>
      </c>
      <c r="R66" s="93">
        <v>46.842369473780479</v>
      </c>
      <c r="S66" s="93">
        <v>40.492904703881521</v>
      </c>
      <c r="T66" s="93">
        <v>42.110448557329683</v>
      </c>
      <c r="U66" s="93">
        <v>46.75786590729836</v>
      </c>
      <c r="V66" s="93">
        <v>39.104719707840594</v>
      </c>
      <c r="W66" s="93">
        <v>33.805449051829072</v>
      </c>
      <c r="X66" s="93">
        <v>-1.164873092903068</v>
      </c>
      <c r="Y66" s="94">
        <v>0.15089055330701823</v>
      </c>
    </row>
    <row r="67" spans="1:25" x14ac:dyDescent="0.3">
      <c r="A67" s="3"/>
      <c r="B67" s="3"/>
      <c r="C67" s="3"/>
      <c r="D67" s="3"/>
      <c r="E67" s="3"/>
      <c r="F67" s="3"/>
      <c r="N67" s="182"/>
      <c r="O67" s="92">
        <v>103.08218659862996</v>
      </c>
      <c r="P67" s="93">
        <v>100.80072880751071</v>
      </c>
      <c r="Q67" s="93">
        <v>43.655565664691245</v>
      </c>
      <c r="R67" s="93">
        <v>49.111759438263803</v>
      </c>
      <c r="S67" s="93">
        <v>42.689871519782095</v>
      </c>
      <c r="T67" s="93">
        <v>41.349966824044422</v>
      </c>
      <c r="U67" s="93">
        <v>41.929382591489144</v>
      </c>
      <c r="V67" s="93">
        <v>42.436375210351109</v>
      </c>
      <c r="W67" s="93">
        <v>31.234280678859587</v>
      </c>
      <c r="X67" s="93">
        <v>0.41645738750179406</v>
      </c>
      <c r="Y67" s="94">
        <v>0.46474218468484785</v>
      </c>
    </row>
    <row r="68" spans="1:25" x14ac:dyDescent="0.3">
      <c r="A68" s="3"/>
      <c r="B68" s="3"/>
      <c r="C68" s="3"/>
      <c r="D68" s="3"/>
      <c r="E68" s="3"/>
      <c r="F68" s="3"/>
      <c r="N68" s="11" t="s">
        <v>1</v>
      </c>
      <c r="O68" s="186" t="s">
        <v>25</v>
      </c>
      <c r="P68" s="187"/>
      <c r="Q68" s="187"/>
      <c r="R68" s="187"/>
      <c r="S68" s="187"/>
      <c r="T68" s="187"/>
      <c r="U68" s="187"/>
      <c r="V68" s="187"/>
      <c r="W68" s="187"/>
      <c r="X68" s="187"/>
      <c r="Y68" s="188"/>
    </row>
    <row r="69" spans="1:25" x14ac:dyDescent="0.3">
      <c r="A69" s="3"/>
      <c r="B69" s="3"/>
      <c r="C69" s="3"/>
      <c r="D69" s="3"/>
      <c r="E69" s="3"/>
      <c r="F69" s="3"/>
      <c r="N69" s="206">
        <v>44686</v>
      </c>
      <c r="O69" s="92">
        <f>'05-05-2022'!O27</f>
        <v>77.074395710658038</v>
      </c>
      <c r="P69" s="93">
        <f>'05-05-2022'!P27</f>
        <v>118.00267677886107</v>
      </c>
      <c r="Q69" s="93">
        <f>'05-05-2022'!Q27</f>
        <v>67.455118759241685</v>
      </c>
      <c r="R69" s="93">
        <f>'05-05-2022'!R27</f>
        <v>68.21724648133447</v>
      </c>
      <c r="S69" s="93">
        <f>'05-05-2022'!S27</f>
        <v>69.164747331322602</v>
      </c>
      <c r="T69" s="93">
        <f>'05-05-2022'!T27</f>
        <v>66.136837890661226</v>
      </c>
      <c r="U69" s="93">
        <f>'05-05-2022'!U27</f>
        <v>60.94613862325226</v>
      </c>
      <c r="V69" s="93">
        <f>'05-05-2022'!V27</f>
        <v>58.000616557356452</v>
      </c>
      <c r="W69" s="93">
        <f>'05-05-2022'!W27</f>
        <v>38.926842008073272</v>
      </c>
      <c r="X69" s="93">
        <f>'05-05-2022'!X27</f>
        <v>-2.0220397405031467</v>
      </c>
      <c r="Y69" s="94">
        <f>'05-05-2022'!Y27</f>
        <v>1.9739773692109606</v>
      </c>
    </row>
    <row r="70" spans="1:25" x14ac:dyDescent="0.3">
      <c r="A70" s="3"/>
      <c r="B70" s="3"/>
      <c r="C70" s="3"/>
      <c r="D70" s="3"/>
      <c r="E70" s="3"/>
      <c r="F70" s="3"/>
      <c r="N70" s="206"/>
      <c r="O70" s="92">
        <f>'05-05-2022'!O28</f>
        <v>101.25648061791183</v>
      </c>
      <c r="P70" s="93">
        <f>'05-05-2022'!P28</f>
        <v>111.94685789753834</v>
      </c>
      <c r="Q70" s="93">
        <f>'05-05-2022'!Q28</f>
        <v>72.213255150348161</v>
      </c>
      <c r="R70" s="93">
        <f>'05-05-2022'!R28</f>
        <v>70.132861906402951</v>
      </c>
      <c r="S70" s="93">
        <f>'05-05-2022'!S28</f>
        <v>66.610600593037717</v>
      </c>
      <c r="T70" s="93">
        <f>'05-05-2022'!T28</f>
        <v>66.033845998840249</v>
      </c>
      <c r="U70" s="93">
        <f>'05-05-2022'!U28</f>
        <v>63.479693121864159</v>
      </c>
      <c r="V70" s="93">
        <f>'05-05-2022'!V28</f>
        <v>57.650453333201959</v>
      </c>
      <c r="W70" s="93">
        <f>'05-05-2022'!W28</f>
        <v>43.293627626333688</v>
      </c>
      <c r="X70" s="93">
        <f>'05-05-2022'!X28</f>
        <v>-0.39479624117859308</v>
      </c>
      <c r="Y70" s="94">
        <f>'05-05-2022'!Y28</f>
        <v>-1.0333344604226171</v>
      </c>
    </row>
    <row r="71" spans="1:25" x14ac:dyDescent="0.3">
      <c r="A71" s="3"/>
      <c r="B71" s="3"/>
      <c r="C71" s="3"/>
      <c r="D71" s="3"/>
      <c r="E71" s="3"/>
      <c r="F71" s="3"/>
      <c r="N71" s="206"/>
      <c r="O71" s="92">
        <f>'05-05-2022'!O29</f>
        <v>76.786018413559319</v>
      </c>
      <c r="P71" s="93">
        <f>'05-05-2022'!P29</f>
        <v>114.93357058147132</v>
      </c>
      <c r="Q71" s="93">
        <f>'05-05-2022'!Q29</f>
        <v>70.029870014581974</v>
      </c>
      <c r="R71" s="93">
        <f>'05-05-2022'!R29</f>
        <v>78.186686656905337</v>
      </c>
      <c r="S71" s="93">
        <f>'05-05-2022'!S29</f>
        <v>65.477705129735014</v>
      </c>
      <c r="T71" s="93">
        <f>'05-05-2022'!T29</f>
        <v>62.470390998092235</v>
      </c>
      <c r="U71" s="93">
        <f>'05-05-2022'!U29</f>
        <v>61.687667966980854</v>
      </c>
      <c r="V71" s="93">
        <f>'05-05-2022'!V29</f>
        <v>53.448451672509499</v>
      </c>
      <c r="W71" s="93">
        <f>'05-05-2022'!W29</f>
        <v>41.151428504586264</v>
      </c>
      <c r="X71" s="93">
        <f>'05-05-2022'!X29</f>
        <v>0.42912584867038378</v>
      </c>
      <c r="Y71" s="94">
        <f>'05-05-2022'!Y29</f>
        <v>1.0470672242230161</v>
      </c>
    </row>
    <row r="72" spans="1:25" x14ac:dyDescent="0.3">
      <c r="A72" s="3"/>
      <c r="B72" s="3"/>
      <c r="C72" s="3"/>
      <c r="D72" s="3"/>
      <c r="E72" s="3"/>
      <c r="F72" s="3"/>
      <c r="N72" s="13" t="s">
        <v>1</v>
      </c>
      <c r="O72" s="186">
        <f>'05-05-2022'!O30</f>
        <v>99.999999999999986</v>
      </c>
      <c r="P72" s="187"/>
      <c r="Q72" s="90">
        <f>'05-05-2022'!Q30</f>
        <v>69.899414641390607</v>
      </c>
      <c r="R72" s="90">
        <f>'05-05-2022'!R30</f>
        <v>72.178931681547581</v>
      </c>
      <c r="S72" s="90">
        <f>'05-05-2022'!S30</f>
        <v>67.084351018031782</v>
      </c>
      <c r="T72" s="90">
        <f>'05-05-2022'!T30</f>
        <v>64.880358295864568</v>
      </c>
      <c r="U72" s="90">
        <f>'05-05-2022'!U30</f>
        <v>62.03783323736576</v>
      </c>
      <c r="V72" s="90">
        <f>'05-05-2022'!V30</f>
        <v>56.366507187689301</v>
      </c>
      <c r="W72" s="90">
        <f>'05-05-2022'!W30</f>
        <v>41.12396604633107</v>
      </c>
      <c r="X72" s="187">
        <f>'05-05-2022'!X30</f>
        <v>0</v>
      </c>
      <c r="Y72" s="188"/>
    </row>
    <row r="73" spans="1:25" x14ac:dyDescent="0.3">
      <c r="A73" s="3"/>
      <c r="B73" s="3"/>
      <c r="C73" s="3"/>
      <c r="D73" s="3"/>
      <c r="E73" s="3"/>
      <c r="F73" s="3"/>
      <c r="N73" s="192">
        <v>44693</v>
      </c>
      <c r="O73" s="92">
        <f>'12-05-2022'!O27</f>
        <v>110.6131517204124</v>
      </c>
      <c r="P73" s="93">
        <f>'12-05-2022'!P27</f>
        <v>98.607534784715071</v>
      </c>
      <c r="Q73" s="93">
        <f>'12-05-2022'!Q27</f>
        <v>55.457522870804297</v>
      </c>
      <c r="R73" s="93">
        <f>'12-05-2022'!R27</f>
        <v>59.838522850017469</v>
      </c>
      <c r="S73" s="93">
        <f>'12-05-2022'!S27</f>
        <v>54.685233313584533</v>
      </c>
      <c r="T73" s="93">
        <f>'12-05-2022'!T27</f>
        <v>53.112566225175712</v>
      </c>
      <c r="U73" s="93">
        <f>'12-05-2022'!U27</f>
        <v>48.85794957460476</v>
      </c>
      <c r="V73" s="93">
        <f>'12-05-2022'!V27</f>
        <v>43.999531455601094</v>
      </c>
      <c r="W73" s="93">
        <f>'12-05-2022'!W27</f>
        <v>30.154457710925161</v>
      </c>
      <c r="X73" s="93">
        <f>'12-05-2022'!X27</f>
        <v>-1.7903116599224631</v>
      </c>
      <c r="Y73" s="94">
        <f>'12-05-2022'!Y27</f>
        <v>-0.18956287465414803</v>
      </c>
    </row>
    <row r="74" spans="1:25" x14ac:dyDescent="0.3">
      <c r="A74" s="3"/>
      <c r="B74" s="3"/>
      <c r="C74" s="3"/>
      <c r="D74" s="3"/>
      <c r="E74" s="3"/>
      <c r="F74" s="3"/>
      <c r="N74" s="193"/>
      <c r="O74" s="92">
        <f>'12-05-2022'!O28</f>
        <v>106.5691593043223</v>
      </c>
      <c r="P74" s="93">
        <f>'12-05-2022'!P28</f>
        <v>101.28948853161707</v>
      </c>
      <c r="Q74" s="93">
        <f>'12-05-2022'!Q28</f>
        <v>53.070438448961639</v>
      </c>
      <c r="R74" s="93">
        <f>'12-05-2022'!R28</f>
        <v>51.287153403181769</v>
      </c>
      <c r="S74" s="93">
        <f>'12-05-2022'!S28</f>
        <v>50.936112314923705</v>
      </c>
      <c r="T74" s="93">
        <f>'12-05-2022'!T28</f>
        <v>52.045405250526677</v>
      </c>
      <c r="U74" s="93">
        <f>'12-05-2022'!U28</f>
        <v>51.357358691515472</v>
      </c>
      <c r="V74" s="93">
        <f>'12-05-2022'!V28</f>
        <v>45.740699187016553</v>
      </c>
      <c r="W74" s="93">
        <f>'12-05-2022'!W28</f>
        <v>30.702085323789223</v>
      </c>
      <c r="X74" s="93">
        <f>'12-05-2022'!X28</f>
        <v>-0.63889513284527788</v>
      </c>
      <c r="Y74" s="94">
        <f>'12-05-2022'!Y28</f>
        <v>0.69506236257581244</v>
      </c>
    </row>
    <row r="75" spans="1:25" x14ac:dyDescent="0.3">
      <c r="A75" s="3"/>
      <c r="B75" s="3"/>
      <c r="C75" s="3"/>
      <c r="D75" s="3"/>
      <c r="E75" s="3"/>
      <c r="F75" s="3"/>
      <c r="N75" s="193"/>
      <c r="O75" s="92">
        <f>'12-05-2022'!O29</f>
        <v>96.669786805803412</v>
      </c>
      <c r="P75" s="93">
        <f>'12-05-2022'!P29</f>
        <v>86.25087885312962</v>
      </c>
      <c r="Q75" s="93">
        <f>'12-05-2022'!Q29</f>
        <v>59.108358976641853</v>
      </c>
      <c r="R75" s="93">
        <f>'12-05-2022'!R29</f>
        <v>49.223028372737673</v>
      </c>
      <c r="S75" s="93">
        <f>'12-05-2022'!S29</f>
        <v>52.607070573265588</v>
      </c>
      <c r="T75" s="93">
        <f>'12-05-2022'!T29</f>
        <v>53.674229455544697</v>
      </c>
      <c r="U75" s="93">
        <f>'12-05-2022'!U29</f>
        <v>54.530774565192608</v>
      </c>
      <c r="V75" s="93">
        <f>'12-05-2022'!V29</f>
        <v>50.33231921597072</v>
      </c>
      <c r="W75" s="93">
        <f>'12-05-2022'!W29</f>
        <v>29.677043755874536</v>
      </c>
      <c r="X75" s="93">
        <f>'12-05-2022'!X29</f>
        <v>0.90568712014914599</v>
      </c>
      <c r="Y75" s="94">
        <f>'12-05-2022'!Y29</f>
        <v>1.0180201846969286</v>
      </c>
    </row>
    <row r="76" spans="1:25" ht="15" thickBot="1" x14ac:dyDescent="0.35">
      <c r="A76" s="3"/>
      <c r="B76" s="3"/>
      <c r="C76" s="3"/>
      <c r="D76" s="3"/>
      <c r="E76" s="3"/>
      <c r="F76" s="3"/>
      <c r="N76" s="12" t="s">
        <v>1</v>
      </c>
      <c r="O76" s="186">
        <f>'12-05-2022'!O30</f>
        <v>99.999999999999986</v>
      </c>
      <c r="P76" s="187"/>
      <c r="Q76" s="90">
        <f>'12-05-2022'!Q30</f>
        <v>55.878773432135937</v>
      </c>
      <c r="R76" s="90">
        <f>'12-05-2022'!R30</f>
        <v>53.449568208645637</v>
      </c>
      <c r="S76" s="90">
        <f>'12-05-2022'!S30</f>
        <v>52.742805400591273</v>
      </c>
      <c r="T76" s="90">
        <f>'12-05-2022'!T30</f>
        <v>52.944066977082365</v>
      </c>
      <c r="U76" s="90">
        <f>'12-05-2022'!U30</f>
        <v>51.582027610437613</v>
      </c>
      <c r="V76" s="90">
        <f>'12-05-2022'!V30</f>
        <v>46.690849952862784</v>
      </c>
      <c r="W76" s="90">
        <f>'12-05-2022'!W30</f>
        <v>30.177862263529637</v>
      </c>
      <c r="X76" s="187">
        <f>'12-05-2022'!X30</f>
        <v>0</v>
      </c>
      <c r="Y76" s="188"/>
    </row>
    <row r="77" spans="1:25" x14ac:dyDescent="0.3">
      <c r="A77" s="3"/>
      <c r="B77" s="3"/>
      <c r="C77" s="3"/>
      <c r="D77" s="3"/>
      <c r="E77" s="3"/>
      <c r="F77" s="3"/>
      <c r="N77" s="5" t="s">
        <v>1</v>
      </c>
      <c r="O77" s="197">
        <f>AVERAGE(O64:P64,O68:P68,O72:P72,O76)</f>
        <v>100</v>
      </c>
      <c r="P77" s="198"/>
      <c r="Q77" s="98">
        <f t="shared" ref="Q77:X77" si="17">AVERAGE(Q64,Q68,Q72,Q76)</f>
        <v>66.632818852472042</v>
      </c>
      <c r="R77" s="98">
        <f t="shared" si="17"/>
        <v>69.06785691918185</v>
      </c>
      <c r="S77" s="98">
        <f t="shared" si="17"/>
        <v>65.569310089620089</v>
      </c>
      <c r="T77" s="98">
        <f t="shared" si="17"/>
        <v>63.272267301652498</v>
      </c>
      <c r="U77" s="98">
        <f t="shared" si="17"/>
        <v>60.380265469286343</v>
      </c>
      <c r="V77" s="98">
        <f t="shared" si="17"/>
        <v>56.150135044531972</v>
      </c>
      <c r="W77" s="98">
        <f t="shared" si="17"/>
        <v>41.359502614973671</v>
      </c>
      <c r="X77" s="198">
        <f t="shared" si="17"/>
        <v>0</v>
      </c>
      <c r="Y77" s="199"/>
    </row>
    <row r="78" spans="1:25" x14ac:dyDescent="0.3">
      <c r="A78" s="3"/>
      <c r="B78" s="3"/>
      <c r="C78" s="3"/>
      <c r="D78" s="3"/>
      <c r="E78" s="3"/>
      <c r="F78" s="3"/>
      <c r="N78" s="1" t="s">
        <v>2</v>
      </c>
      <c r="O78" s="200">
        <f>STDEV(O64,O68,O72,O76)</f>
        <v>1.4210854715202004E-14</v>
      </c>
      <c r="P78" s="201"/>
      <c r="Q78" s="93">
        <f t="shared" ref="Q78:X78" si="18">STDEV(Q64,Q68,Q72,Q76)</f>
        <v>9.5493990107714311</v>
      </c>
      <c r="R78" s="93">
        <f t="shared" si="18"/>
        <v>14.31852173179904</v>
      </c>
      <c r="S78" s="93">
        <f t="shared" si="18"/>
        <v>12.140094397495382</v>
      </c>
      <c r="T78" s="93">
        <f t="shared" si="18"/>
        <v>9.6254346739124461</v>
      </c>
      <c r="U78" s="93">
        <f t="shared" si="18"/>
        <v>8.0977061465536213</v>
      </c>
      <c r="V78" s="93">
        <f t="shared" si="18"/>
        <v>9.3529762943027368</v>
      </c>
      <c r="W78" s="93">
        <f t="shared" si="18"/>
        <v>11.301249648794766</v>
      </c>
      <c r="X78" s="201">
        <f t="shared" si="18"/>
        <v>0</v>
      </c>
      <c r="Y78" s="202"/>
    </row>
    <row r="79" spans="1:25" ht="15" thickBot="1" x14ac:dyDescent="0.35">
      <c r="N79" s="6" t="s">
        <v>3</v>
      </c>
      <c r="O79" s="203">
        <f>O78/SQRT(3)</f>
        <v>8.2046407952365405E-15</v>
      </c>
      <c r="P79" s="204"/>
      <c r="Q79" s="95">
        <f>Q78/SQRT(3)</f>
        <v>5.5133480894680318</v>
      </c>
      <c r="R79" s="95">
        <f>R78/SQRT(3)</f>
        <v>8.2668023762516825</v>
      </c>
      <c r="S79" s="95">
        <f>S78/SQRT(3)</f>
        <v>7.0090867683814269</v>
      </c>
      <c r="T79" s="95">
        <f t="shared" ref="T79:W79" si="19">T78/SQRT(3)</f>
        <v>5.5572473000505092</v>
      </c>
      <c r="U79" s="95">
        <f>U78/SQRT(3)</f>
        <v>4.6752128235312203</v>
      </c>
      <c r="V79" s="95">
        <f t="shared" si="19"/>
        <v>5.3999433812398738</v>
      </c>
      <c r="W79" s="95">
        <f t="shared" si="19"/>
        <v>6.5247795269108222</v>
      </c>
      <c r="X79" s="204">
        <f>X78/SQRT(3)</f>
        <v>0</v>
      </c>
      <c r="Y79" s="205"/>
    </row>
    <row r="96" spans="2:2" ht="25.8" x14ac:dyDescent="0.5">
      <c r="B96" s="34"/>
    </row>
    <row r="103" spans="2:11" ht="21" x14ac:dyDescent="0.4">
      <c r="K103" s="36"/>
    </row>
    <row r="109" spans="2:11" ht="21" x14ac:dyDescent="0.4">
      <c r="B109" s="36"/>
    </row>
  </sheetData>
  <mergeCells count="128">
    <mergeCell ref="A1:L1"/>
    <mergeCell ref="N1:Y1"/>
    <mergeCell ref="A2:L2"/>
    <mergeCell ref="N2:Y2"/>
    <mergeCell ref="A3:L3"/>
    <mergeCell ref="N3:Y3"/>
    <mergeCell ref="B8:C8"/>
    <mergeCell ref="K8:L8"/>
    <mergeCell ref="O8:P8"/>
    <mergeCell ref="X8:Y8"/>
    <mergeCell ref="A9:A11"/>
    <mergeCell ref="N9:N11"/>
    <mergeCell ref="B4:C4"/>
    <mergeCell ref="K4:L4"/>
    <mergeCell ref="O4:P4"/>
    <mergeCell ref="X4:Y4"/>
    <mergeCell ref="A5:A7"/>
    <mergeCell ref="N5:N7"/>
    <mergeCell ref="B16:C16"/>
    <mergeCell ref="K16:L16"/>
    <mergeCell ref="O16:P16"/>
    <mergeCell ref="X16:Y16"/>
    <mergeCell ref="A17:A19"/>
    <mergeCell ref="N17:N19"/>
    <mergeCell ref="B12:C12"/>
    <mergeCell ref="K12:L12"/>
    <mergeCell ref="O12:P12"/>
    <mergeCell ref="X12:Y12"/>
    <mergeCell ref="A13:A15"/>
    <mergeCell ref="N13:N15"/>
    <mergeCell ref="B24:C24"/>
    <mergeCell ref="K24:L24"/>
    <mergeCell ref="O24:P24"/>
    <mergeCell ref="X24:Y24"/>
    <mergeCell ref="A25:A27"/>
    <mergeCell ref="N25:N27"/>
    <mergeCell ref="B20:C20"/>
    <mergeCell ref="K20:L20"/>
    <mergeCell ref="O20:P20"/>
    <mergeCell ref="X20:Y20"/>
    <mergeCell ref="A21:A23"/>
    <mergeCell ref="N21:N23"/>
    <mergeCell ref="B30:C30"/>
    <mergeCell ref="K30:L30"/>
    <mergeCell ref="O30:P30"/>
    <mergeCell ref="X30:Y30"/>
    <mergeCell ref="B31:C31"/>
    <mergeCell ref="K31:L31"/>
    <mergeCell ref="O31:P31"/>
    <mergeCell ref="X31:Y31"/>
    <mergeCell ref="B28:C28"/>
    <mergeCell ref="K28:L28"/>
    <mergeCell ref="O28:P28"/>
    <mergeCell ref="X28:Y28"/>
    <mergeCell ref="B29:C29"/>
    <mergeCell ref="K29:L29"/>
    <mergeCell ref="O29:P29"/>
    <mergeCell ref="X29:Y29"/>
    <mergeCell ref="B36:C36"/>
    <mergeCell ref="K36:L36"/>
    <mergeCell ref="O36:P36"/>
    <mergeCell ref="X36:Y36"/>
    <mergeCell ref="A37:A39"/>
    <mergeCell ref="N37:N39"/>
    <mergeCell ref="A33:L33"/>
    <mergeCell ref="N33:Y33"/>
    <mergeCell ref="A34:L34"/>
    <mergeCell ref="N34:Y34"/>
    <mergeCell ref="A35:L35"/>
    <mergeCell ref="N35:Y35"/>
    <mergeCell ref="B44:C44"/>
    <mergeCell ref="K44:L44"/>
    <mergeCell ref="O44:P44"/>
    <mergeCell ref="X44:Y44"/>
    <mergeCell ref="A45:A47"/>
    <mergeCell ref="N45:N47"/>
    <mergeCell ref="B40:C40"/>
    <mergeCell ref="K40:L40"/>
    <mergeCell ref="O40:P40"/>
    <mergeCell ref="X40:Y40"/>
    <mergeCell ref="A41:A43"/>
    <mergeCell ref="N41:N43"/>
    <mergeCell ref="A53:A55"/>
    <mergeCell ref="O53:P53"/>
    <mergeCell ref="X53:Y53"/>
    <mergeCell ref="O54:P54"/>
    <mergeCell ref="X54:Y54"/>
    <mergeCell ref="O55:P55"/>
    <mergeCell ref="X55:Y55"/>
    <mergeCell ref="B48:C48"/>
    <mergeCell ref="K48:L48"/>
    <mergeCell ref="O48:P48"/>
    <mergeCell ref="X48:Y48"/>
    <mergeCell ref="A49:A51"/>
    <mergeCell ref="N49:N51"/>
    <mergeCell ref="B56:C56"/>
    <mergeCell ref="K56:L56"/>
    <mergeCell ref="B57:C57"/>
    <mergeCell ref="K57:L57"/>
    <mergeCell ref="N57:Y57"/>
    <mergeCell ref="B58:C58"/>
    <mergeCell ref="K58:L58"/>
    <mergeCell ref="N58:Y58"/>
    <mergeCell ref="B52:L52"/>
    <mergeCell ref="O52:P52"/>
    <mergeCell ref="X52:Y52"/>
    <mergeCell ref="O64:P64"/>
    <mergeCell ref="X64:Y64"/>
    <mergeCell ref="N65:N67"/>
    <mergeCell ref="O68:Y68"/>
    <mergeCell ref="N69:N71"/>
    <mergeCell ref="O72:P72"/>
    <mergeCell ref="X72:Y72"/>
    <mergeCell ref="B59:C59"/>
    <mergeCell ref="K59:L59"/>
    <mergeCell ref="N59:Y59"/>
    <mergeCell ref="O60:P60"/>
    <mergeCell ref="X60:Y60"/>
    <mergeCell ref="N61:N63"/>
    <mergeCell ref="O79:P79"/>
    <mergeCell ref="X79:Y79"/>
    <mergeCell ref="N73:N75"/>
    <mergeCell ref="O76:P76"/>
    <mergeCell ref="X76:Y76"/>
    <mergeCell ref="O77:P77"/>
    <mergeCell ref="X77:Y77"/>
    <mergeCell ref="O78:P78"/>
    <mergeCell ref="X78:Y7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28EA-7F0B-431D-9F7B-8E64822D3F7B}">
  <dimension ref="A1:Y127"/>
  <sheetViews>
    <sheetView topLeftCell="A120" zoomScale="70" zoomScaleNormal="70" workbookViewId="0">
      <selection activeCell="R127" sqref="R127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21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21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182">
        <f>'24-03-2022'!A5</f>
        <v>44644</v>
      </c>
      <c r="B5" s="46">
        <f>'24-03-2022'!B5</f>
        <v>96.967030921610146</v>
      </c>
      <c r="C5" s="47">
        <f>'24-03-2022'!C5</f>
        <v>113.8027641443026</v>
      </c>
      <c r="D5" s="47">
        <f>'24-03-2022'!D5</f>
        <v>80.241736224804455</v>
      </c>
      <c r="E5" s="47">
        <f>'24-03-2022'!E5</f>
        <v>62.252534969801843</v>
      </c>
      <c r="F5" s="47">
        <f>'24-03-2022'!F5</f>
        <v>65.344815523144334</v>
      </c>
      <c r="G5" s="47">
        <f>'24-03-2022'!G5</f>
        <v>56.509738937741716</v>
      </c>
      <c r="H5" s="47">
        <f>'24-03-2022'!H5</f>
        <v>58.313566974883628</v>
      </c>
      <c r="I5" s="47">
        <f>'24-03-2022'!I5</f>
        <v>50.398808391015812</v>
      </c>
      <c r="J5" s="47">
        <f>'24-03-2022'!J5</f>
        <v>44.165168167914281</v>
      </c>
      <c r="K5" s="47">
        <f>'24-03-2022'!K5</f>
        <v>-0.86919209342126891</v>
      </c>
      <c r="L5" s="48">
        <f>'24-03-2022'!L5</f>
        <v>-2.4521435359178883</v>
      </c>
      <c r="N5" s="182">
        <f>'24-03-2022'!N5</f>
        <v>44644</v>
      </c>
      <c r="O5" s="7">
        <f>'24-03-2022'!O5</f>
        <v>96.967030921610146</v>
      </c>
      <c r="P5" s="8">
        <f>'24-03-2022'!P5</f>
        <v>113.8027641443026</v>
      </c>
      <c r="Q5" s="8">
        <f>'24-03-2022'!Q5</f>
        <v>75.848742975850314</v>
      </c>
      <c r="R5" s="8">
        <f>'24-03-2022'!R5</f>
        <v>86.880317099986485</v>
      </c>
      <c r="S5" s="8">
        <f>'24-03-2022'!S5</f>
        <v>80.13130135594362</v>
      </c>
      <c r="T5" s="8">
        <f>'24-03-2022'!T5</f>
        <v>82.830905093642613</v>
      </c>
      <c r="U5" s="8">
        <f>'24-03-2022'!U5</f>
        <v>76.793608763901716</v>
      </c>
      <c r="V5" s="8">
        <f>'24-03-2022'!V5</f>
        <v>66.768243380670512</v>
      </c>
      <c r="W5" s="8">
        <f>'24-03-2022'!W5</f>
        <v>37.08483501769814</v>
      </c>
      <c r="X5" s="8">
        <f>'24-03-2022'!X5</f>
        <v>-0.86919209342126891</v>
      </c>
      <c r="Y5" s="9">
        <f>'24-03-2022'!Y5</f>
        <v>-2.4521435359178883</v>
      </c>
    </row>
    <row r="6" spans="1:25" x14ac:dyDescent="0.3">
      <c r="A6" s="182"/>
      <c r="B6" s="46">
        <f>'24-03-2022'!B6</f>
        <v>116.40420416362961</v>
      </c>
      <c r="C6" s="47">
        <f>'24-03-2022'!C6</f>
        <v>105.00450466739248</v>
      </c>
      <c r="D6" s="47">
        <f>'24-03-2022'!D6</f>
        <v>75.640140731591558</v>
      </c>
      <c r="E6" s="47">
        <f>'24-03-2022'!E6</f>
        <v>63.540985657489458</v>
      </c>
      <c r="F6" s="47">
        <f>'24-03-2022'!F6</f>
        <v>60.215560558910497</v>
      </c>
      <c r="G6" s="47">
        <f>'24-03-2022'!G6</f>
        <v>58.841219131852718</v>
      </c>
      <c r="H6" s="47">
        <f>'24-03-2022'!H6</f>
        <v>52.239446222598382</v>
      </c>
      <c r="I6" s="47">
        <f>'24-03-2022'!I6</f>
        <v>55.209017099565244</v>
      </c>
      <c r="J6" s="47">
        <f>'24-03-2022'!J6</f>
        <v>41.858228446268036</v>
      </c>
      <c r="K6" s="47">
        <f>'24-03-2022'!K6</f>
        <v>-0.23110278195013326</v>
      </c>
      <c r="L6" s="48">
        <f>'24-03-2022'!L6</f>
        <v>-0.12066425606336441</v>
      </c>
      <c r="N6" s="182"/>
      <c r="O6" s="7">
        <f>'24-03-2022'!O6</f>
        <v>116.40420416362961</v>
      </c>
      <c r="P6" s="8">
        <f>'24-03-2022'!P6</f>
        <v>105.00450466739248</v>
      </c>
      <c r="Q6" s="8">
        <f>'24-03-2022'!Q6</f>
        <v>98.770868101316864</v>
      </c>
      <c r="R6" s="8">
        <f>'24-03-2022'!R6</f>
        <v>90.119845973656396</v>
      </c>
      <c r="S6" s="8">
        <f>'24-03-2022'!S6</f>
        <v>89.678093698622291</v>
      </c>
      <c r="T6" s="8">
        <f>'24-03-2022'!T6</f>
        <v>97.605117947440078</v>
      </c>
      <c r="U6" s="8">
        <f>'24-03-2022'!U6</f>
        <v>77.431697618244613</v>
      </c>
      <c r="V6" s="8">
        <f>'24-03-2022'!V6</f>
        <v>70.05686051332178</v>
      </c>
      <c r="W6" s="8">
        <f>'24-03-2022'!W6</f>
        <v>32.937253807443398</v>
      </c>
      <c r="X6" s="8">
        <f>'24-03-2022'!X6</f>
        <v>-0.23110278195013326</v>
      </c>
      <c r="Y6" s="9">
        <f>'24-03-2022'!Y6</f>
        <v>-0.12066425606336441</v>
      </c>
    </row>
    <row r="7" spans="1:25" x14ac:dyDescent="0.3">
      <c r="A7" s="182"/>
      <c r="B7" s="46">
        <f>'24-03-2022'!B7</f>
        <v>112.17072855697879</v>
      </c>
      <c r="C7" s="47">
        <f>'24-03-2022'!C7</f>
        <v>55.650767546086392</v>
      </c>
      <c r="D7" s="47">
        <f>'24-03-2022'!D7</f>
        <v>78.671056389924942</v>
      </c>
      <c r="E7" s="47">
        <f>'24-03-2022'!E7</f>
        <v>70.339091489026657</v>
      </c>
      <c r="F7" s="47">
        <f>'24-03-2022'!F7</f>
        <v>65.271188620211177</v>
      </c>
      <c r="G7" s="47">
        <f>'24-03-2022'!G7</f>
        <v>58.374917241789042</v>
      </c>
      <c r="H7" s="47">
        <f>'24-03-2022'!H7</f>
        <v>57.55276844416511</v>
      </c>
      <c r="I7" s="47">
        <f>'24-03-2022'!I7</f>
        <v>52.656661682193665</v>
      </c>
      <c r="J7" s="47">
        <f>'24-03-2022'!J7</f>
        <v>36.5326423882643</v>
      </c>
      <c r="K7" s="47">
        <f>'24-03-2022'!K7</f>
        <v>2.7261951160149076</v>
      </c>
      <c r="L7" s="48">
        <f>'24-03-2022'!L7</f>
        <v>0.94690755133774707</v>
      </c>
      <c r="N7" s="182"/>
      <c r="O7" s="7">
        <f>'24-03-2022'!O7</f>
        <v>112.17072855697879</v>
      </c>
      <c r="P7" s="8">
        <f>'24-03-2022'!P7</f>
        <v>55.650767546086392</v>
      </c>
      <c r="Q7" s="8">
        <f>'24-03-2022'!Q7</f>
        <v>84.352507640618555</v>
      </c>
      <c r="R7" s="8">
        <f>'24-03-2022'!R7</f>
        <v>91.48193087832901</v>
      </c>
      <c r="S7" s="8">
        <f>'24-03-2022'!S7</f>
        <v>93.543436619120314</v>
      </c>
      <c r="T7" s="8">
        <f>'24-03-2022'!T7</f>
        <v>89.21179546558453</v>
      </c>
      <c r="U7" s="8">
        <f>'24-03-2022'!U7</f>
        <v>82.180548745836788</v>
      </c>
      <c r="V7" s="8">
        <f>'24-03-2022'!V7</f>
        <v>73.897659304329125</v>
      </c>
      <c r="W7" s="8">
        <f>'24-03-2022'!W7</f>
        <v>31.931035923973621</v>
      </c>
      <c r="X7" s="8">
        <f>'24-03-2022'!X7</f>
        <v>2.7261951160149076</v>
      </c>
      <c r="Y7" s="9">
        <f>'24-03-2022'!Y7</f>
        <v>0.94690755133774707</v>
      </c>
    </row>
    <row r="8" spans="1:25" x14ac:dyDescent="0.3">
      <c r="A8" s="11" t="s">
        <v>1</v>
      </c>
      <c r="B8" s="186">
        <f>AVERAGE(B5:C7)</f>
        <v>100</v>
      </c>
      <c r="C8" s="187"/>
      <c r="D8" s="49">
        <f>AVERAGE(D5:D7)</f>
        <v>78.184311115440323</v>
      </c>
      <c r="E8" s="49">
        <f t="shared" ref="E8:G8" si="0">AVERAGE(E5:E7)</f>
        <v>65.377537372105976</v>
      </c>
      <c r="F8" s="49">
        <f t="shared" si="0"/>
        <v>63.610521567422005</v>
      </c>
      <c r="G8" s="49">
        <f t="shared" si="0"/>
        <v>57.908625103794492</v>
      </c>
      <c r="H8" s="49">
        <f>AVERAGE(H5:H7)</f>
        <v>56.035260547215707</v>
      </c>
      <c r="I8" s="49">
        <f>AVERAGE(I5:I7)</f>
        <v>52.754829057591571</v>
      </c>
      <c r="J8" s="49">
        <f>AVERAGE(J5:J7)</f>
        <v>40.852013000815539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50">
        <f>AVERAGE(Q5:Q7)</f>
        <v>86.324039572595254</v>
      </c>
      <c r="R8" s="50">
        <f t="shared" ref="R8:U8" si="1">AVERAGE(R5:R7)</f>
        <v>89.494031317323959</v>
      </c>
      <c r="S8" s="50">
        <f t="shared" si="1"/>
        <v>87.784277224562075</v>
      </c>
      <c r="T8" s="50">
        <f t="shared" si="1"/>
        <v>89.882606168889083</v>
      </c>
      <c r="U8" s="50">
        <f t="shared" si="1"/>
        <v>78.801951709327696</v>
      </c>
      <c r="V8" s="49">
        <f>AVERAGE(V5:V7)</f>
        <v>70.240921066107134</v>
      </c>
      <c r="W8" s="49">
        <f>AVERAGE(W5:W7)</f>
        <v>33.984374916371721</v>
      </c>
      <c r="X8" s="190">
        <f>AVERAGE(X5:Y7)</f>
        <v>0</v>
      </c>
      <c r="Y8" s="191"/>
    </row>
    <row r="9" spans="1:25" x14ac:dyDescent="0.3">
      <c r="A9" s="182">
        <f>'31-03-2022'!A5</f>
        <v>44651</v>
      </c>
      <c r="B9" s="46">
        <f>'31-03-2022'!B5</f>
        <v>103.445129465782</v>
      </c>
      <c r="C9" s="47">
        <f>'31-03-2022'!C5</f>
        <v>100.4904289409953</v>
      </c>
      <c r="D9" s="47">
        <f>'31-03-2022'!D5</f>
        <v>73.375213493315755</v>
      </c>
      <c r="E9" s="47">
        <f>'31-03-2022'!E5</f>
        <v>63.489714543629077</v>
      </c>
      <c r="F9" s="47">
        <f>'31-03-2022'!F5</f>
        <v>64.292230181564761</v>
      </c>
      <c r="G9" s="47">
        <f>'31-03-2022'!G5</f>
        <v>61.106493862448495</v>
      </c>
      <c r="H9" s="47">
        <f>'31-03-2022'!H5</f>
        <v>52.132942360018362</v>
      </c>
      <c r="I9" s="47">
        <f>'31-03-2022'!I5</f>
        <v>46.272166597574206</v>
      </c>
      <c r="J9" s="47">
        <f>'31-03-2022'!J5</f>
        <v>31.486473679203751</v>
      </c>
      <c r="K9" s="47">
        <f>'31-03-2022'!K5</f>
        <v>0.40733613084857578</v>
      </c>
      <c r="L9" s="48">
        <f>'31-03-2022'!L5</f>
        <v>-1.3679198874734477</v>
      </c>
      <c r="N9" s="182">
        <f>'31-03-2022'!N5</f>
        <v>44651</v>
      </c>
      <c r="O9" s="7">
        <f>'31-03-2022'!O5</f>
        <v>103.445129465782</v>
      </c>
      <c r="P9" s="8">
        <f>'31-03-2022'!P5</f>
        <v>100.4904289409953</v>
      </c>
      <c r="Q9" s="8">
        <f>'31-03-2022'!Q5</f>
        <v>102.36295999388717</v>
      </c>
      <c r="R9" s="8">
        <f>'31-03-2022'!R5</f>
        <v>64.924509299862848</v>
      </c>
      <c r="S9" s="8">
        <f>'31-03-2022'!S5</f>
        <v>72.584862783568227</v>
      </c>
      <c r="T9" s="8">
        <f>'31-03-2022'!T5</f>
        <v>68.377750831624354</v>
      </c>
      <c r="U9" s="8">
        <f>'31-03-2022'!U5</f>
        <v>61.167289513390635</v>
      </c>
      <c r="V9" s="8">
        <f>'31-03-2022'!V5</f>
        <v>52.059983592762975</v>
      </c>
      <c r="W9" s="8">
        <f>'31-03-2022'!W5</f>
        <v>33.115816692702289</v>
      </c>
      <c r="X9" s="8">
        <f>'31-03-2022'!X5</f>
        <v>0.40733613084857578</v>
      </c>
      <c r="Y9" s="9">
        <f>'31-03-2022'!Y5</f>
        <v>-1.3679198874734477</v>
      </c>
    </row>
    <row r="10" spans="1:25" x14ac:dyDescent="0.3">
      <c r="A10" s="182"/>
      <c r="B10" s="46">
        <f>'31-03-2022'!B6</f>
        <v>105.70675522132846</v>
      </c>
      <c r="C10" s="47">
        <f>'31-03-2022'!C6</f>
        <v>100.80656487639452</v>
      </c>
      <c r="D10" s="47">
        <f>'31-03-2022'!D6</f>
        <v>52.801705391631437</v>
      </c>
      <c r="E10" s="47">
        <f>'31-03-2022'!E6</f>
        <v>53.081366473090249</v>
      </c>
      <c r="F10" s="47">
        <f>'31-03-2022'!F6</f>
        <v>50.929176150614495</v>
      </c>
      <c r="G10" s="47">
        <f>'31-03-2022'!G6</f>
        <v>47.232748391334589</v>
      </c>
      <c r="H10" s="47">
        <f>'31-03-2022'!H6</f>
        <v>43.864626931266805</v>
      </c>
      <c r="I10" s="47">
        <f>'31-03-2022'!I6</f>
        <v>42.721656372805079</v>
      </c>
      <c r="J10" s="47">
        <f>'31-03-2022'!J6</f>
        <v>27.6927754150413</v>
      </c>
      <c r="K10" s="47">
        <f>'31-03-2022'!K6</f>
        <v>-0.27358412848426567</v>
      </c>
      <c r="L10" s="48">
        <f>'31-03-2022'!L6</f>
        <v>-6.0798217764938666E-3</v>
      </c>
      <c r="N10" s="182"/>
      <c r="O10" s="7">
        <f>'31-03-2022'!O6</f>
        <v>105.70675522132846</v>
      </c>
      <c r="P10" s="8">
        <f>'31-03-2022'!P6</f>
        <v>100.80656487639452</v>
      </c>
      <c r="Q10" s="8">
        <f>'31-03-2022'!Q6</f>
        <v>89.243084942955647</v>
      </c>
      <c r="R10" s="8">
        <f>'31-03-2022'!R6</f>
        <v>92.209954019680339</v>
      </c>
      <c r="S10" s="8">
        <f>'31-03-2022'!S6</f>
        <v>54.722870791027113</v>
      </c>
      <c r="T10" s="8">
        <f>'31-03-2022'!T6</f>
        <v>72.803733649709642</v>
      </c>
      <c r="U10" s="8">
        <f>'31-03-2022'!U6</f>
        <v>80.646470462491635</v>
      </c>
      <c r="V10" s="8">
        <f>'31-03-2022'!V6</f>
        <v>55.026849045737833</v>
      </c>
      <c r="W10" s="8">
        <f>'31-03-2022'!W6</f>
        <v>26.014792619414198</v>
      </c>
      <c r="X10" s="8">
        <f>'31-03-2022'!X6</f>
        <v>-0.27358412848426567</v>
      </c>
      <c r="Y10" s="9">
        <f>'31-03-2022'!Y6</f>
        <v>-6.0798217764938666E-3</v>
      </c>
    </row>
    <row r="11" spans="1:25" x14ac:dyDescent="0.3">
      <c r="A11" s="182"/>
      <c r="B11" s="46">
        <f>'31-03-2022'!B7</f>
        <v>92.246432497370577</v>
      </c>
      <c r="C11" s="47">
        <f>'31-03-2022'!C7</f>
        <v>97.304688998129208</v>
      </c>
      <c r="D11" s="47">
        <f>'31-03-2022'!D7</f>
        <v>53.737971824014828</v>
      </c>
      <c r="E11" s="47">
        <f>'31-03-2022'!E7</f>
        <v>58.759751658958137</v>
      </c>
      <c r="F11" s="47">
        <f>'31-03-2022'!F7</f>
        <v>53.835244140772289</v>
      </c>
      <c r="G11" s="47">
        <f>'31-03-2022'!G7</f>
        <v>55.184924260937102</v>
      </c>
      <c r="H11" s="47">
        <f>'31-03-2022'!H7</f>
        <v>48.096057868337503</v>
      </c>
      <c r="I11" s="47">
        <f>'31-03-2022'!I7</f>
        <v>46.284326090137618</v>
      </c>
      <c r="J11" s="47">
        <f>'31-03-2022'!J7</f>
        <v>34.878914124398356</v>
      </c>
      <c r="K11" s="47">
        <f>'31-03-2022'!K7</f>
        <v>0.48029218029158927</v>
      </c>
      <c r="L11" s="48">
        <f>'31-03-2022'!L7</f>
        <v>0.75995552659404386</v>
      </c>
      <c r="N11" s="182"/>
      <c r="O11" s="7">
        <f>'31-03-2022'!O7</f>
        <v>92.246432497370577</v>
      </c>
      <c r="P11" s="8">
        <f>'31-03-2022'!P7</f>
        <v>97.304688998129208</v>
      </c>
      <c r="Q11" s="8">
        <f>'31-03-2022'!Q7</f>
        <v>95.79694091026478</v>
      </c>
      <c r="R11" s="8">
        <f>'31-03-2022'!R7</f>
        <v>100.81871893333319</v>
      </c>
      <c r="S11" s="8">
        <f>'31-03-2022'!S7</f>
        <v>57.069611182642547</v>
      </c>
      <c r="T11" s="8">
        <f>'31-03-2022'!T7</f>
        <v>77.94711022216201</v>
      </c>
      <c r="U11" s="8">
        <f>'31-03-2022'!U7</f>
        <v>71.18654469314977</v>
      </c>
      <c r="V11" s="8">
        <f>'31-03-2022'!V7</f>
        <v>49.433583931563653</v>
      </c>
      <c r="W11" s="8">
        <f>'31-03-2022'!W7</f>
        <v>27.109128831372111</v>
      </c>
      <c r="X11" s="8">
        <f>'31-03-2022'!X7</f>
        <v>0.48029218029158927</v>
      </c>
      <c r="Y11" s="9">
        <f>'31-03-2022'!Y7</f>
        <v>0.75995552659404386</v>
      </c>
    </row>
    <row r="12" spans="1:25" x14ac:dyDescent="0.3">
      <c r="A12" s="11" t="s">
        <v>1</v>
      </c>
      <c r="B12" s="186">
        <f>AVERAGE(B9:C11)</f>
        <v>100.00000000000001</v>
      </c>
      <c r="C12" s="187"/>
      <c r="D12" s="49">
        <f>AVERAGE(D9:D11)</f>
        <v>59.971630236320671</v>
      </c>
      <c r="E12" s="49">
        <f t="shared" ref="E12:G12" si="2">AVERAGE(E9:E11)</f>
        <v>58.44361089189249</v>
      </c>
      <c r="F12" s="49">
        <f t="shared" si="2"/>
        <v>56.352216824317189</v>
      </c>
      <c r="G12" s="49">
        <f t="shared" si="2"/>
        <v>54.508055504906729</v>
      </c>
      <c r="H12" s="49">
        <f>AVERAGE(H9:H11)</f>
        <v>48.031209053207562</v>
      </c>
      <c r="I12" s="49">
        <f>AVERAGE(I9:I11)</f>
        <v>45.092716353505637</v>
      </c>
      <c r="J12" s="49">
        <f>AVERAGE(J9:J11)</f>
        <v>31.352721072881138</v>
      </c>
      <c r="K12" s="187">
        <v>0</v>
      </c>
      <c r="L12" s="188"/>
      <c r="N12" s="11" t="s">
        <v>1</v>
      </c>
      <c r="O12" s="189">
        <f>AVERAGE(O9:P11)</f>
        <v>100.00000000000001</v>
      </c>
      <c r="P12" s="190"/>
      <c r="Q12" s="50">
        <f>AVERAGE(Q9:Q11)</f>
        <v>95.800995282369186</v>
      </c>
      <c r="R12" s="50">
        <f t="shared" ref="R12:U12" si="3">AVERAGE(R9:R11)</f>
        <v>85.984394084292134</v>
      </c>
      <c r="S12" s="50">
        <f t="shared" si="3"/>
        <v>61.459114919079298</v>
      </c>
      <c r="T12" s="50">
        <f t="shared" si="3"/>
        <v>73.042864901165331</v>
      </c>
      <c r="U12" s="50">
        <f t="shared" si="3"/>
        <v>71.000101556344021</v>
      </c>
      <c r="V12" s="49">
        <f>AVERAGE(V9:V11)</f>
        <v>52.173472190021492</v>
      </c>
      <c r="W12" s="49">
        <f>AVERAGE(W9:W11)</f>
        <v>28.746579381162871</v>
      </c>
      <c r="X12" s="190">
        <f>AVERAGE(X9:Y11)</f>
        <v>2.7755575615628914E-16</v>
      </c>
      <c r="Y12" s="191"/>
    </row>
    <row r="13" spans="1:25" x14ac:dyDescent="0.3">
      <c r="A13" s="182">
        <f>'07-04-2022'!A5</f>
        <v>44658</v>
      </c>
      <c r="B13" s="46">
        <f>'07-04-2022'!B5</f>
        <v>86.400660792995708</v>
      </c>
      <c r="C13" s="47">
        <f>'07-04-2022'!C5</f>
        <v>101.21043706201206</v>
      </c>
      <c r="D13" s="47">
        <f>'07-04-2022'!D5</f>
        <v>88.058565952366607</v>
      </c>
      <c r="E13" s="47">
        <f>'07-04-2022'!E5</f>
        <v>84.284981629363742</v>
      </c>
      <c r="F13" s="47">
        <f>'07-04-2022'!F5</f>
        <v>75.290236819162772</v>
      </c>
      <c r="G13" s="47">
        <f>'07-04-2022'!G5</f>
        <v>69.784517152602277</v>
      </c>
      <c r="H13" s="47">
        <f>'07-04-2022'!H5</f>
        <v>63.647801282351182</v>
      </c>
      <c r="I13" s="47">
        <f>'07-04-2022'!I5</f>
        <v>71.962063099403736</v>
      </c>
      <c r="J13" s="47">
        <f>'07-04-2022'!J5</f>
        <v>70.539232173570127</v>
      </c>
      <c r="K13" s="47">
        <f>'07-04-2022'!K5</f>
        <v>-0.62686900139382551</v>
      </c>
      <c r="L13" s="48">
        <f>'07-04-2022'!L5</f>
        <v>0.54851000173170117</v>
      </c>
      <c r="N13" s="182">
        <f>'07-04-2022'!N5</f>
        <v>44658</v>
      </c>
      <c r="O13" s="7">
        <f>'07-04-2022'!O5</f>
        <v>86.400660792995708</v>
      </c>
      <c r="P13" s="8">
        <f>'07-04-2022'!P5</f>
        <v>101.21043706201206</v>
      </c>
      <c r="Q13" s="8">
        <f>'07-04-2022'!Q5</f>
        <v>73.558099631972425</v>
      </c>
      <c r="R13" s="8">
        <f>'07-04-2022'!R5</f>
        <v>73.632335347057307</v>
      </c>
      <c r="S13" s="8">
        <f>'07-04-2022'!S5</f>
        <v>80.610374572541943</v>
      </c>
      <c r="T13" s="8">
        <f>'07-04-2022'!T5</f>
        <v>70.984635402283089</v>
      </c>
      <c r="U13" s="8">
        <f>'07-04-2022'!U5</f>
        <v>68.349313607587845</v>
      </c>
      <c r="V13" s="8">
        <f>'07-04-2022'!V5</f>
        <v>43.703476547667847</v>
      </c>
      <c r="W13" s="8">
        <f>'07-04-2022'!W5</f>
        <v>25.553152096078929</v>
      </c>
      <c r="X13" s="8">
        <f>'07-04-2022'!X5</f>
        <v>-0.62686900139382551</v>
      </c>
      <c r="Y13" s="9">
        <f>'07-04-2022'!Y5</f>
        <v>0.54851000173170117</v>
      </c>
    </row>
    <row r="14" spans="1:25" x14ac:dyDescent="0.3">
      <c r="A14" s="182"/>
      <c r="B14" s="46">
        <f>'07-04-2022'!B6</f>
        <v>103.37560301510185</v>
      </c>
      <c r="C14" s="47">
        <f>'07-04-2022'!C6</f>
        <v>105.03351186173819</v>
      </c>
      <c r="D14" s="47">
        <f>'07-04-2022'!D6</f>
        <v>57.065676652488968</v>
      </c>
      <c r="E14" s="47">
        <f>'07-04-2022'!E6</f>
        <v>81.699146624126314</v>
      </c>
      <c r="F14" s="47">
        <f>'07-04-2022'!F6</f>
        <v>58.278174895881477</v>
      </c>
      <c r="G14" s="47">
        <f>'07-04-2022'!G6</f>
        <v>61.878546237618394</v>
      </c>
      <c r="H14" s="47">
        <f>'07-04-2022'!H6</f>
        <v>58.735950743775248</v>
      </c>
      <c r="I14" s="47">
        <f>'07-04-2022'!I6</f>
        <v>58.29054567142957</v>
      </c>
      <c r="J14" s="47">
        <f>'07-04-2022'!J6</f>
        <v>65.565527757253733</v>
      </c>
      <c r="K14" s="47">
        <f>'07-04-2022'!K6</f>
        <v>-0.24332379859495229</v>
      </c>
      <c r="L14" s="48">
        <f>'07-04-2022'!L6</f>
        <v>-4.5365578967378868E-2</v>
      </c>
      <c r="N14" s="182"/>
      <c r="O14" s="7">
        <f>'07-04-2022'!O6</f>
        <v>103.37560301510185</v>
      </c>
      <c r="P14" s="8">
        <f>'07-04-2022'!P6</f>
        <v>105.03351186173819</v>
      </c>
      <c r="Q14" s="8">
        <f>'07-04-2022'!Q6</f>
        <v>71.81359535649942</v>
      </c>
      <c r="R14" s="8">
        <f>'07-04-2022'!R6</f>
        <v>100.51758882421372</v>
      </c>
      <c r="S14" s="8">
        <f>'07-04-2022'!S6</f>
        <v>83.666361732119398</v>
      </c>
      <c r="T14" s="8">
        <f>'07-04-2022'!T6</f>
        <v>83.530261077497727</v>
      </c>
      <c r="U14" s="8">
        <f>'07-04-2022'!U6</f>
        <v>77.665739141959094</v>
      </c>
      <c r="V14" s="8">
        <f>'07-04-2022'!V6</f>
        <v>56.50892353841413</v>
      </c>
      <c r="W14" s="8">
        <f>'07-04-2022'!W6</f>
        <v>28.312192708051423</v>
      </c>
      <c r="X14" s="8">
        <f>'07-04-2022'!X6</f>
        <v>-0.24332379859495229</v>
      </c>
      <c r="Y14" s="9">
        <f>'07-04-2022'!Y6</f>
        <v>-4.5365578967378868E-2</v>
      </c>
    </row>
    <row r="15" spans="1:25" x14ac:dyDescent="0.3">
      <c r="A15" s="182"/>
      <c r="B15" s="46">
        <f>'07-04-2022'!B7</f>
        <v>99.292708743476794</v>
      </c>
      <c r="C15" s="47">
        <f>'07-04-2022'!C7</f>
        <v>104.68707852467541</v>
      </c>
      <c r="D15" s="47">
        <f>'07-04-2022'!D7</f>
        <v>89.976290583636441</v>
      </c>
      <c r="E15" s="47">
        <f>'07-04-2022'!E7</f>
        <v>78.952469413171031</v>
      </c>
      <c r="F15" s="47">
        <f>'07-04-2022'!F7</f>
        <v>76.156307256390662</v>
      </c>
      <c r="G15" s="47">
        <f>'07-04-2022'!G7</f>
        <v>70.168064659942047</v>
      </c>
      <c r="H15" s="47">
        <f>'07-04-2022'!H7</f>
        <v>62.027012136889994</v>
      </c>
      <c r="I15" s="47">
        <f>'07-04-2022'!I7</f>
        <v>67.099703037551066</v>
      </c>
      <c r="J15" s="47">
        <f>'07-04-2022'!J7</f>
        <v>62.422930419777863</v>
      </c>
      <c r="K15" s="47">
        <f>'07-04-2022'!K7</f>
        <v>0.21445527565608108</v>
      </c>
      <c r="L15" s="48">
        <f>'07-04-2022'!L7</f>
        <v>0.15259310156837444</v>
      </c>
      <c r="N15" s="182"/>
      <c r="O15" s="7">
        <f>'07-04-2022'!O7</f>
        <v>99.292708743476794</v>
      </c>
      <c r="P15" s="8">
        <f>'07-04-2022'!P7</f>
        <v>104.68707852467541</v>
      </c>
      <c r="Q15" s="8">
        <f>'07-04-2022'!Q7</f>
        <v>81.79812389030738</v>
      </c>
      <c r="R15" s="8">
        <f>'07-04-2022'!R7</f>
        <v>96.929588258024893</v>
      </c>
      <c r="S15" s="8">
        <f>'07-04-2022'!S7</f>
        <v>85.447982021502114</v>
      </c>
      <c r="T15" s="8" t="s">
        <v>21</v>
      </c>
      <c r="U15" s="8">
        <f>'07-04-2022'!U7</f>
        <v>81.043414400237694</v>
      </c>
      <c r="V15" s="8">
        <f>'07-04-2022'!V7</f>
        <v>59.948448987167758</v>
      </c>
      <c r="W15" s="8">
        <f>'07-04-2022'!W7</f>
        <v>34.028248744318461</v>
      </c>
      <c r="X15" s="8">
        <f>'07-04-2022'!X7</f>
        <v>0.21445527565608108</v>
      </c>
      <c r="Y15" s="9">
        <f>'07-04-2022'!Y7</f>
        <v>0.15259310156837444</v>
      </c>
    </row>
    <row r="16" spans="1:25" x14ac:dyDescent="0.3">
      <c r="A16" s="13" t="s">
        <v>1</v>
      </c>
      <c r="B16" s="186">
        <f>'07-04-2022'!B8</f>
        <v>100</v>
      </c>
      <c r="C16" s="187"/>
      <c r="D16" s="49">
        <f>'07-04-2022'!D8</f>
        <v>78.366844396164012</v>
      </c>
      <c r="E16" s="49">
        <f>'07-04-2022'!E8</f>
        <v>81.645532555553686</v>
      </c>
      <c r="F16" s="49">
        <f>'07-04-2022'!F8</f>
        <v>69.908239657144975</v>
      </c>
      <c r="G16" s="49">
        <f>'07-04-2022'!G8</f>
        <v>67.277042683387563</v>
      </c>
      <c r="H16" s="49">
        <f>'07-04-2022'!H8</f>
        <v>61.470254721005482</v>
      </c>
      <c r="I16" s="49">
        <f>'07-04-2022'!I8</f>
        <v>65.784103936128133</v>
      </c>
      <c r="J16" s="49">
        <f>'07-04-2022'!J8</f>
        <v>66.175896783533901</v>
      </c>
      <c r="K16" s="187">
        <f>'07-04-2022'!K8</f>
        <v>0</v>
      </c>
      <c r="L16" s="188"/>
      <c r="N16" s="37" t="s">
        <v>1</v>
      </c>
      <c r="O16" s="186">
        <f>'07-04-2022'!O8</f>
        <v>100</v>
      </c>
      <c r="P16" s="187"/>
      <c r="Q16" s="49">
        <f>'07-04-2022'!Q8</f>
        <v>75.723272959593075</v>
      </c>
      <c r="R16" s="49">
        <f>'07-04-2022'!R8</f>
        <v>90.359837476431991</v>
      </c>
      <c r="S16" s="49">
        <f>'07-04-2022'!S8</f>
        <v>83.241572775387809</v>
      </c>
      <c r="T16" s="49">
        <f>'07-04-2022'!T8</f>
        <v>51.504965493260272</v>
      </c>
      <c r="U16" s="49">
        <f>'07-04-2022'!U8</f>
        <v>75.686155716594882</v>
      </c>
      <c r="V16" s="49">
        <f>'07-04-2022'!V8</f>
        <v>53.386949691083238</v>
      </c>
      <c r="W16" s="49">
        <f>'07-04-2022'!W8</f>
        <v>29.297864516149605</v>
      </c>
      <c r="X16" s="187">
        <f>'07-04-2022'!X8</f>
        <v>0</v>
      </c>
      <c r="Y16" s="188"/>
    </row>
    <row r="17" spans="1:25" x14ac:dyDescent="0.3">
      <c r="A17" s="182">
        <f>'14-04-2022'!A5</f>
        <v>44665</v>
      </c>
      <c r="B17" s="51">
        <f>'14-04-2022'!B5</f>
        <v>100.79740927441875</v>
      </c>
      <c r="C17" s="52">
        <f>'14-04-2022'!C5</f>
        <v>135.60872054439284</v>
      </c>
      <c r="D17" s="52">
        <f>'14-04-2022'!D5</f>
        <v>78.421664995695949</v>
      </c>
      <c r="E17" s="52">
        <f>'14-04-2022'!E5</f>
        <v>78.957857858352739</v>
      </c>
      <c r="F17" s="52">
        <f>'14-04-2022'!F5</f>
        <v>64.336288467681172</v>
      </c>
      <c r="G17" s="52">
        <f>'14-04-2022'!G5</f>
        <v>56.375882009718254</v>
      </c>
      <c r="H17" s="52">
        <f>'14-04-2022'!H5</f>
        <v>65.326187711105774</v>
      </c>
      <c r="I17" s="52">
        <f>'14-04-2022'!I5</f>
        <v>47.322469742488423</v>
      </c>
      <c r="J17" s="52">
        <f>'14-04-2022'!J5</f>
        <v>44.868354010031602</v>
      </c>
      <c r="K17" s="100">
        <f>'14-04-2022'!K5</f>
        <v>-0.76991877414225807</v>
      </c>
      <c r="L17" s="101">
        <f>'14-04-2022'!L5</f>
        <v>-0.72867246015992471</v>
      </c>
      <c r="N17" s="182">
        <f>'14-04-2022'!N5</f>
        <v>44665</v>
      </c>
      <c r="O17" s="7">
        <f>'14-04-2022'!O5</f>
        <v>93.379613851312186</v>
      </c>
      <c r="P17" s="81">
        <f>'14-04-2022'!P5</f>
        <v>103.36178085453322</v>
      </c>
      <c r="Q17" s="81">
        <f>'14-04-2022'!Q5</f>
        <v>83.655399681942228</v>
      </c>
      <c r="R17" s="81">
        <f>'14-04-2022'!R5</f>
        <v>75.839912720442371</v>
      </c>
      <c r="S17" s="81">
        <f>'14-04-2022'!S5</f>
        <v>83.191107258013517</v>
      </c>
      <c r="T17" s="81">
        <f>'14-04-2022'!T5</f>
        <v>52.561096386984858</v>
      </c>
      <c r="U17" s="81">
        <f>'14-04-2022'!U5</f>
        <v>65.341872719778081</v>
      </c>
      <c r="V17" s="81">
        <f>'14-04-2022'!V5</f>
        <v>52.419232513800424</v>
      </c>
      <c r="W17" s="81">
        <f>'14-04-2022'!W5</f>
        <v>23.014423615036858</v>
      </c>
      <c r="X17" s="81">
        <f>'14-04-2022'!X5</f>
        <v>-0.50942590619891426</v>
      </c>
      <c r="Y17" s="9">
        <f>'14-04-2022'!Y5</f>
        <v>-1.1155773988622071</v>
      </c>
    </row>
    <row r="18" spans="1:25" x14ac:dyDescent="0.3">
      <c r="A18" s="182"/>
      <c r="B18" s="51">
        <f>'14-04-2022'!B6</f>
        <v>94.012510472800955</v>
      </c>
      <c r="C18" s="52">
        <f>'14-04-2022'!C6</f>
        <v>74.523962077273765</v>
      </c>
      <c r="D18" s="52">
        <f>'14-04-2022'!D6</f>
        <v>89.042412609951654</v>
      </c>
      <c r="E18" s="52">
        <f>'14-04-2022'!E6</f>
        <v>92.238943555863401</v>
      </c>
      <c r="F18" s="52">
        <f>'14-04-2022'!F6</f>
        <v>85.165323629407112</v>
      </c>
      <c r="G18" s="52">
        <f>'14-04-2022'!G6</f>
        <v>72.626656218389215</v>
      </c>
      <c r="H18" s="52">
        <f>'14-04-2022'!H6</f>
        <v>74.523946712084538</v>
      </c>
      <c r="I18" s="52">
        <f>'14-04-2022'!I6</f>
        <v>71.409911467175306</v>
      </c>
      <c r="J18" s="52">
        <f>'14-04-2022'!J6</f>
        <v>46.951255989685272</v>
      </c>
      <c r="K18" s="100">
        <f>'14-04-2022'!K6</f>
        <v>-0.31621623467174692</v>
      </c>
      <c r="L18" s="101">
        <f>'14-04-2022'!L6</f>
        <v>-0.33683862340345183</v>
      </c>
      <c r="N18" s="182"/>
      <c r="O18" s="7">
        <f>'14-04-2022'!O6</f>
        <v>100.52447840770539</v>
      </c>
      <c r="P18" s="81">
        <f>'14-04-2022'!P6</f>
        <v>100.52447264236558</v>
      </c>
      <c r="Q18" s="81">
        <f>'14-04-2022'!Q6</f>
        <v>72.022439086902779</v>
      </c>
      <c r="R18" s="81">
        <f>'14-04-2022'!R6</f>
        <v>86.853812266090358</v>
      </c>
      <c r="S18" s="81">
        <f>'14-04-2022'!S6</f>
        <v>88.28536920267257</v>
      </c>
      <c r="T18" s="81">
        <f>'14-04-2022'!T6</f>
        <v>80.28932332895269</v>
      </c>
      <c r="U18" s="81">
        <f>'14-04-2022'!U6</f>
        <v>71.635538662825198</v>
      </c>
      <c r="V18" s="81">
        <f>'14-04-2022'!V6</f>
        <v>43.468823036145494</v>
      </c>
      <c r="W18" s="81">
        <f>'14-04-2022'!W6</f>
        <v>25.02633310951537</v>
      </c>
      <c r="X18" s="81">
        <f>'14-04-2022'!X6</f>
        <v>0.36756059167952887</v>
      </c>
      <c r="Y18" s="9">
        <f>'14-04-2022'!Y6</f>
        <v>0.19990114684299681</v>
      </c>
    </row>
    <row r="19" spans="1:25" x14ac:dyDescent="0.3">
      <c r="A19" s="182"/>
      <c r="B19" s="51">
        <f>'14-04-2022'!B7</f>
        <v>110.71698491616402</v>
      </c>
      <c r="C19" s="52">
        <f>'14-04-2022'!C7</f>
        <v>84.340412714949679</v>
      </c>
      <c r="D19" s="52">
        <f>'14-04-2022'!D7</f>
        <v>74.008380079456757</v>
      </c>
      <c r="E19" s="52">
        <f>'14-04-2022'!E7</f>
        <v>78.029834231977318</v>
      </c>
      <c r="F19" s="52">
        <f>'14-04-2022'!F7</f>
        <v>82.319377133231654</v>
      </c>
      <c r="G19" s="52">
        <f>'14-04-2022'!G7</f>
        <v>84.443525426867666</v>
      </c>
      <c r="H19" s="52">
        <f>'14-04-2022'!H7</f>
        <v>79.102213811215208</v>
      </c>
      <c r="I19" s="52">
        <f>'14-04-2022'!I7</f>
        <v>69.120774844572125</v>
      </c>
      <c r="J19" s="52">
        <f>'14-04-2022'!J7</f>
        <v>46.641917853931311</v>
      </c>
      <c r="K19" s="100">
        <f>'14-04-2022'!K7</f>
        <v>0.87990612781045274</v>
      </c>
      <c r="L19" s="101">
        <f>'14-04-2022'!L7</f>
        <v>1.2717399645669256</v>
      </c>
      <c r="N19" s="182"/>
      <c r="O19" s="7">
        <f>'14-04-2022'!O7</f>
        <v>99.247684331246134</v>
      </c>
      <c r="P19" s="81">
        <f>'14-04-2022'!P7</f>
        <v>102.96196991283752</v>
      </c>
      <c r="Q19" s="81">
        <f>'14-04-2022'!Q7</f>
        <v>86.544288467624412</v>
      </c>
      <c r="R19" s="81">
        <f>'14-04-2022'!R7</f>
        <v>72.280376546514375</v>
      </c>
      <c r="S19" s="81">
        <f>'14-04-2022'!S7</f>
        <v>94.205022177901</v>
      </c>
      <c r="T19" s="81">
        <f>'14-04-2022'!T7</f>
        <v>62.736713602244691</v>
      </c>
      <c r="U19" s="81">
        <f>'14-04-2022'!U7</f>
        <v>68.11469752793279</v>
      </c>
      <c r="V19" s="81">
        <f>'14-04-2022'!V7</f>
        <v>41.856714874463009</v>
      </c>
      <c r="W19" s="81">
        <f>'14-04-2022'!W7</f>
        <v>24.987641914039649</v>
      </c>
      <c r="X19" s="81">
        <f>'14-04-2022'!X7</f>
        <v>0.35466304607597121</v>
      </c>
      <c r="Y19" s="9">
        <f>'14-04-2022'!Y7</f>
        <v>0.70287852046262433</v>
      </c>
    </row>
    <row r="20" spans="1:25" x14ac:dyDescent="0.3">
      <c r="A20" s="12" t="s">
        <v>1</v>
      </c>
      <c r="B20" s="186">
        <f>'14-04-2022'!B8</f>
        <v>100</v>
      </c>
      <c r="C20" s="187"/>
      <c r="D20" s="56">
        <f>'14-04-2022'!D8</f>
        <v>80.490819228368125</v>
      </c>
      <c r="E20" s="56">
        <f>'14-04-2022'!E8</f>
        <v>83.075545215397824</v>
      </c>
      <c r="F20" s="56">
        <f>'14-04-2022'!F8</f>
        <v>77.273663076773317</v>
      </c>
      <c r="G20" s="56">
        <f>'14-04-2022'!G8</f>
        <v>71.148687884991716</v>
      </c>
      <c r="H20" s="56">
        <f>'14-04-2022'!H8</f>
        <v>72.984116078135173</v>
      </c>
      <c r="I20" s="56">
        <f>'14-04-2022'!I8</f>
        <v>62.617718684745284</v>
      </c>
      <c r="J20" s="56">
        <f>'14-04-2022'!J8</f>
        <v>46.153842617882731</v>
      </c>
      <c r="K20" s="187">
        <f>'14-04-2022'!K8</f>
        <v>0</v>
      </c>
      <c r="L20" s="188"/>
      <c r="N20" s="12" t="s">
        <v>1</v>
      </c>
      <c r="O20" s="186">
        <f>'14-04-2022'!O8</f>
        <v>100.00000000000001</v>
      </c>
      <c r="P20" s="187"/>
      <c r="Q20" s="78">
        <f>'14-04-2022'!Q8</f>
        <v>80.740709078823144</v>
      </c>
      <c r="R20" s="78">
        <f>'14-04-2022'!R8</f>
        <v>78.324700511015706</v>
      </c>
      <c r="S20" s="78">
        <f>'14-04-2022'!S8</f>
        <v>88.560499546195686</v>
      </c>
      <c r="T20" s="78">
        <f>'14-04-2022'!T8</f>
        <v>65.195711106060756</v>
      </c>
      <c r="U20" s="78">
        <f>'14-04-2022'!U8</f>
        <v>68.364036303512023</v>
      </c>
      <c r="V20" s="78">
        <f>'14-04-2022'!V8</f>
        <v>45.914923474802976</v>
      </c>
      <c r="W20" s="78">
        <f>'14-04-2022'!W8</f>
        <v>24.342799546197295</v>
      </c>
      <c r="X20" s="187">
        <f>'14-04-2022'!X8</f>
        <v>0</v>
      </c>
      <c r="Y20" s="188"/>
    </row>
    <row r="21" spans="1:25" x14ac:dyDescent="0.3">
      <c r="A21" s="182">
        <f>'21-04-2022'!A5</f>
        <v>44672</v>
      </c>
      <c r="B21" s="51">
        <f>'21-04-2022'!B5</f>
        <v>102.12042276706271</v>
      </c>
      <c r="C21" s="52">
        <f>'21-04-2022'!C5</f>
        <v>88.321598713684807</v>
      </c>
      <c r="D21" s="52">
        <f>'21-04-2022'!D5</f>
        <v>69.751818647022262</v>
      </c>
      <c r="E21" s="52">
        <f>'21-04-2022'!E5</f>
        <v>72.627242097964142</v>
      </c>
      <c r="F21" s="52">
        <f>'21-04-2022'!F5</f>
        <v>68.306066494119435</v>
      </c>
      <c r="G21" s="52">
        <f>'21-04-2022'!G5</f>
        <v>68.900435762921191</v>
      </c>
      <c r="H21" s="52">
        <f>'21-04-2022'!H5</f>
        <v>63.342348474087729</v>
      </c>
      <c r="I21" s="52">
        <f>'21-04-2022'!I5</f>
        <v>54.25022164435191</v>
      </c>
      <c r="J21" s="52">
        <f>'21-04-2022'!J5</f>
        <v>44.403096524433685</v>
      </c>
      <c r="K21" s="52">
        <f>'21-04-2022'!K5</f>
        <v>3.6973566837495229</v>
      </c>
      <c r="L21" s="53">
        <f>'21-04-2022'!L5</f>
        <v>9.9060148477180379E-2</v>
      </c>
      <c r="N21" s="192">
        <v>44672</v>
      </c>
      <c r="O21" s="7">
        <f>'21-04-2022'!O5</f>
        <v>89.982824971577443</v>
      </c>
      <c r="P21" s="81">
        <f>'21-04-2022'!P5</f>
        <v>91.752272777476193</v>
      </c>
      <c r="Q21" s="81">
        <f>'21-04-2022'!Q5</f>
        <v>100.96899318744408</v>
      </c>
      <c r="R21" s="81">
        <f>'21-04-2022'!R5</f>
        <v>84.188357069761693</v>
      </c>
      <c r="S21" s="81">
        <f>'21-04-2022'!S5</f>
        <v>91.674499118533689</v>
      </c>
      <c r="T21" s="81">
        <f>'21-04-2022'!T5</f>
        <v>92.8606097128269</v>
      </c>
      <c r="U21" s="81">
        <f>'21-04-2022'!U5</f>
        <v>75.691093710586415</v>
      </c>
      <c r="V21" s="81">
        <f>'21-04-2022'!V5</f>
        <v>68.671608102776403</v>
      </c>
      <c r="W21" s="81">
        <f>'21-04-2022'!W5</f>
        <v>31.707551402417018</v>
      </c>
      <c r="X21" s="81">
        <f>'21-04-2022'!X5</f>
        <v>-1.3092646558906689</v>
      </c>
      <c r="Y21" s="9">
        <f>'21-04-2022'!Y5</f>
        <v>-0.10370412757368987</v>
      </c>
    </row>
    <row r="22" spans="1:25" x14ac:dyDescent="0.3">
      <c r="A22" s="182"/>
      <c r="B22" s="51">
        <f>'21-04-2022'!B6</f>
        <v>95.77521617116426</v>
      </c>
      <c r="C22" s="52">
        <f>'21-04-2022'!C6</f>
        <v>103.69469010555389</v>
      </c>
      <c r="D22" s="52">
        <f>'21-04-2022'!D6</f>
        <v>79.663192981795987</v>
      </c>
      <c r="E22" s="52">
        <f>'21-04-2022'!E6</f>
        <v>72.40234231845713</v>
      </c>
      <c r="F22" s="52">
        <f>'21-04-2022'!F6</f>
        <v>80.30574976016355</v>
      </c>
      <c r="G22" s="52">
        <f>'21-04-2022'!G6</f>
        <v>67.743832604380856</v>
      </c>
      <c r="H22" s="52">
        <f>'21-04-2022'!H6</f>
        <v>68.097245175779449</v>
      </c>
      <c r="I22" s="52">
        <f>'21-04-2022'!I6</f>
        <v>56.675857504763577</v>
      </c>
      <c r="J22" s="52">
        <f>'21-04-2022'!J6</f>
        <v>45.222348816865107</v>
      </c>
      <c r="K22" s="52">
        <f>'21-04-2022'!K6</f>
        <v>-2.5354066050615294</v>
      </c>
      <c r="L22" s="53">
        <f>'21-04-2022'!L6</f>
        <v>-1.4109394240085775</v>
      </c>
      <c r="N22" s="193"/>
      <c r="O22" s="7">
        <f>'21-04-2022'!O6</f>
        <v>97.741192211416589</v>
      </c>
      <c r="P22" s="81">
        <f>'21-04-2022'!P6</f>
        <v>106.29679305845225</v>
      </c>
      <c r="Q22" s="81">
        <f>'21-04-2022'!Q6</f>
        <v>108.57180151955264</v>
      </c>
      <c r="R22" s="81">
        <f>'21-04-2022'!R6</f>
        <v>98.966198327565252</v>
      </c>
      <c r="S22" s="81">
        <f>'21-04-2022'!S6</f>
        <v>97.566185542758262</v>
      </c>
      <c r="T22" s="81">
        <f>'21-04-2022'!T6</f>
        <v>83.157793793353491</v>
      </c>
      <c r="U22" s="81">
        <f>'21-04-2022'!U6</f>
        <v>90.099491254914</v>
      </c>
      <c r="V22" s="81">
        <f>'21-04-2022'!V6</f>
        <v>59.707682507716342</v>
      </c>
      <c r="W22" s="81">
        <f>'21-04-2022'!W6</f>
        <v>48.138185772628361</v>
      </c>
      <c r="X22" s="81">
        <f>'21-04-2022'!X6</f>
        <v>-0.57037360711198226</v>
      </c>
      <c r="Y22" s="9">
        <f>'21-04-2022'!Y6</f>
        <v>0.11018502436378108</v>
      </c>
    </row>
    <row r="23" spans="1:25" x14ac:dyDescent="0.3">
      <c r="A23" s="182"/>
      <c r="B23" s="51">
        <f>'21-04-2022'!B7</f>
        <v>103.00393145543993</v>
      </c>
      <c r="C23" s="52">
        <f>'21-04-2022'!C7</f>
        <v>107.08414078709441</v>
      </c>
      <c r="D23" s="52">
        <f>'21-04-2022'!D7</f>
        <v>73.751707483744525</v>
      </c>
      <c r="E23" s="52">
        <f>'21-04-2022'!E7</f>
        <v>66.410533931776669</v>
      </c>
      <c r="F23" s="52">
        <f>'21-04-2022'!F7</f>
        <v>64.177664865505605</v>
      </c>
      <c r="G23" s="52">
        <f>'21-04-2022'!G7</f>
        <v>67.454690791108646</v>
      </c>
      <c r="H23" s="52">
        <f>'21-04-2022'!H7</f>
        <v>65.928627718060625</v>
      </c>
      <c r="I23" s="52">
        <f>'21-04-2022'!I7</f>
        <v>54.250216856958382</v>
      </c>
      <c r="J23" s="52">
        <f>'21-04-2022'!J7</f>
        <v>44.419158229723365</v>
      </c>
      <c r="K23" s="52">
        <f>'21-04-2022'!K7</f>
        <v>-0.83264143528355949</v>
      </c>
      <c r="L23" s="53">
        <f>'21-04-2022'!L7</f>
        <v>0.98257063212696283</v>
      </c>
      <c r="N23" s="193"/>
      <c r="O23" s="7">
        <f>'21-04-2022'!O7</f>
        <v>109.03846375543742</v>
      </c>
      <c r="P23" s="81">
        <f>'21-04-2022'!P7</f>
        <v>105.18845322564015</v>
      </c>
      <c r="Q23" s="81">
        <f>'21-04-2022'!Q7</f>
        <v>111.25514921598445</v>
      </c>
      <c r="R23" s="81">
        <f>'21-04-2022'!R7</f>
        <v>103.2634465120108</v>
      </c>
      <c r="S23" s="81">
        <f>'21-04-2022'!S7</f>
        <v>102.50509973428554</v>
      </c>
      <c r="T23" s="81">
        <f>'21-04-2022'!T7</f>
        <v>76.254980263802835</v>
      </c>
      <c r="U23" s="81">
        <f>'21-04-2022'!U7</f>
        <v>86.560578258348102</v>
      </c>
      <c r="V23" s="81">
        <f>'21-04-2022'!V7</f>
        <v>60.835461409071968</v>
      </c>
      <c r="W23" s="81">
        <f>'21-04-2022'!W7</f>
        <v>33.710340467373058</v>
      </c>
      <c r="X23" s="81">
        <f>'21-04-2022'!X7</f>
        <v>1.5490810168152569</v>
      </c>
      <c r="Y23" s="9">
        <f>'21-04-2022'!Y7</f>
        <v>0.32407634939730323</v>
      </c>
    </row>
    <row r="24" spans="1:25" ht="15" thickBot="1" x14ac:dyDescent="0.35">
      <c r="A24" s="12" t="s">
        <v>1</v>
      </c>
      <c r="B24" s="194">
        <f>'21-04-2022'!B8</f>
        <v>100</v>
      </c>
      <c r="C24" s="195"/>
      <c r="D24" s="72">
        <f>'21-04-2022'!D8</f>
        <v>74.388906370854258</v>
      </c>
      <c r="E24" s="72">
        <f>'21-04-2022'!E8</f>
        <v>70.480039449399314</v>
      </c>
      <c r="F24" s="72">
        <f>'21-04-2022'!F8</f>
        <v>70.929827039929535</v>
      </c>
      <c r="G24" s="72">
        <f>'21-04-2022'!G8</f>
        <v>68.032986386136898</v>
      </c>
      <c r="H24" s="72">
        <f>'21-04-2022'!H8</f>
        <v>65.789407122642601</v>
      </c>
      <c r="I24" s="72">
        <f>'21-04-2022'!I8</f>
        <v>55.058765335357954</v>
      </c>
      <c r="J24" s="72">
        <f>'21-04-2022'!J8</f>
        <v>44.681534523674053</v>
      </c>
      <c r="K24" s="195">
        <f>'21-04-2022'!K8</f>
        <v>0</v>
      </c>
      <c r="L24" s="196"/>
      <c r="N24" s="12" t="s">
        <v>1</v>
      </c>
      <c r="O24" s="186">
        <f>'21-04-2022'!O8</f>
        <v>100</v>
      </c>
      <c r="P24" s="187"/>
      <c r="Q24" s="78">
        <f>'21-04-2022'!Q8</f>
        <v>106.93198130766039</v>
      </c>
      <c r="R24" s="78">
        <f>'21-04-2022'!R8</f>
        <v>95.472667303112573</v>
      </c>
      <c r="S24" s="78">
        <f>'21-04-2022'!S8</f>
        <v>97.248594798525815</v>
      </c>
      <c r="T24" s="78">
        <f>'21-04-2022'!T8</f>
        <v>84.091127923327747</v>
      </c>
      <c r="U24" s="78">
        <f>'21-04-2022'!U8</f>
        <v>84.11705440794951</v>
      </c>
      <c r="V24" s="78">
        <f>'21-04-2022'!V8</f>
        <v>63.071584006521569</v>
      </c>
      <c r="W24" s="78">
        <f>'21-04-2022'!W8</f>
        <v>37.852025880806146</v>
      </c>
      <c r="X24" s="187">
        <f>'21-04-2022'!X8</f>
        <v>0</v>
      </c>
      <c r="Y24" s="188"/>
    </row>
    <row r="25" spans="1:25" x14ac:dyDescent="0.3">
      <c r="A25" s="182">
        <v>44686</v>
      </c>
      <c r="B25" s="68">
        <f>'05-05-2022'!B5</f>
        <v>90.979452814972731</v>
      </c>
      <c r="C25" s="69">
        <f>'05-05-2022'!C5</f>
        <v>109.4715730300173</v>
      </c>
      <c r="D25" s="69">
        <f>'05-05-2022'!D5</f>
        <v>71.819137619737006</v>
      </c>
      <c r="E25" s="69">
        <f>'05-05-2022'!E5</f>
        <v>56.4173924292122</v>
      </c>
      <c r="F25" s="69">
        <f>'05-05-2022'!F5</f>
        <v>62.932237479150601</v>
      </c>
      <c r="G25" s="69">
        <f>'05-05-2022'!G5</f>
        <v>51.923827362025158</v>
      </c>
      <c r="H25" s="69">
        <f>'05-05-2022'!H5</f>
        <v>53.594297388126257</v>
      </c>
      <c r="I25" s="69">
        <f>'05-05-2022'!I5</f>
        <v>46.945822303257692</v>
      </c>
      <c r="J25" s="69">
        <f>'05-05-2022'!J5</f>
        <v>32.546354647839514</v>
      </c>
      <c r="K25" s="69">
        <f>'05-05-2022'!K5</f>
        <v>2.0769530446970723</v>
      </c>
      <c r="L25" s="70">
        <f>'05-05-2022'!L5</f>
        <v>0.90762240844845299</v>
      </c>
      <c r="N25" s="192">
        <v>44693</v>
      </c>
      <c r="O25" s="7">
        <f>'12-05-2022'!O5</f>
        <v>97.203819723540903</v>
      </c>
      <c r="P25" s="89">
        <f>'12-05-2022'!P5</f>
        <v>82.953395996612969</v>
      </c>
      <c r="Q25" s="89">
        <f>'12-05-2022'!Q5</f>
        <v>83.812460898244368</v>
      </c>
      <c r="R25" s="89">
        <f>'12-05-2022'!R5</f>
        <v>91.645141149255494</v>
      </c>
      <c r="S25" s="89">
        <f>'12-05-2022'!S5</f>
        <v>80.797305090306381</v>
      </c>
      <c r="T25" s="89">
        <f>'12-05-2022'!T5</f>
        <v>86.99606424966899</v>
      </c>
      <c r="U25" s="89">
        <f>'12-05-2022'!U5</f>
        <v>85.244239917665851</v>
      </c>
      <c r="V25" s="89">
        <f>'12-05-2022'!V5</f>
        <v>61.796740957742955</v>
      </c>
      <c r="W25" s="89">
        <f>'12-05-2022'!W5</f>
        <v>32.554741882696327</v>
      </c>
      <c r="X25" s="89">
        <f>'12-05-2022'!X5</f>
        <v>0.41549651512012603</v>
      </c>
      <c r="Y25" s="9">
        <f>'12-05-2022'!Y5</f>
        <v>-0.10668145710785604</v>
      </c>
    </row>
    <row r="26" spans="1:25" x14ac:dyDescent="0.3">
      <c r="A26" s="182"/>
      <c r="B26" s="68">
        <f>'05-05-2022'!B6</f>
        <v>102.75627546009359</v>
      </c>
      <c r="C26" s="69">
        <f>'05-05-2022'!C6</f>
        <v>98.078960382689175</v>
      </c>
      <c r="D26" s="69">
        <f>'05-05-2022'!D6</f>
        <v>78.901940188488837</v>
      </c>
      <c r="E26" s="69">
        <f>'05-05-2022'!E6</f>
        <v>67.726485060110633</v>
      </c>
      <c r="F26" s="69">
        <f>'05-05-2022'!F6</f>
        <v>68.21092256249436</v>
      </c>
      <c r="G26" s="69">
        <f>'05-05-2022'!G6</f>
        <v>53.260202387227366</v>
      </c>
      <c r="H26" s="69">
        <f>'05-05-2022'!H6</f>
        <v>48.215379821798138</v>
      </c>
      <c r="I26" s="69">
        <f>'05-05-2022'!I6</f>
        <v>52.475084860267337</v>
      </c>
      <c r="J26" s="69">
        <f>'05-05-2022'!J6</f>
        <v>37.307200943058717</v>
      </c>
      <c r="K26" s="69">
        <f>'05-05-2022'!K6</f>
        <v>-11.871483372471577</v>
      </c>
      <c r="L26" s="70">
        <f>'05-05-2022'!L6</f>
        <v>2.1270667969925694</v>
      </c>
      <c r="N26" s="193"/>
      <c r="O26" s="7">
        <f>'12-05-2022'!O6</f>
        <v>108.97809719149457</v>
      </c>
      <c r="P26" s="89">
        <f>'12-05-2022'!P6</f>
        <v>89.505897507319077</v>
      </c>
      <c r="Q26" s="89">
        <f>'12-05-2022'!Q6</f>
        <v>85.311626465125045</v>
      </c>
      <c r="R26" s="89">
        <f>'12-05-2022'!R6</f>
        <v>85.59798226900935</v>
      </c>
      <c r="S26" s="89">
        <f>'12-05-2022'!S6</f>
        <v>72.695113789759603</v>
      </c>
      <c r="T26" s="89">
        <f>'12-05-2022'!T6</f>
        <v>73.166756871436206</v>
      </c>
      <c r="U26" s="89">
        <f>'12-05-2022'!U6</f>
        <v>91.678828147931313</v>
      </c>
      <c r="V26" s="89">
        <f>'12-05-2022'!V6</f>
        <v>55.800108810478278</v>
      </c>
      <c r="W26" s="89">
        <f>'12-05-2022'!W6</f>
        <v>34.289726480393817</v>
      </c>
      <c r="X26" s="89">
        <f>'12-05-2022'!X6</f>
        <v>-1.5047722228427849</v>
      </c>
      <c r="Y26" s="9">
        <f>'12-05-2022'!Y6</f>
        <v>0.65131931096918427</v>
      </c>
    </row>
    <row r="27" spans="1:25" x14ac:dyDescent="0.3">
      <c r="A27" s="182"/>
      <c r="B27" s="68">
        <f>'05-05-2022'!B7</f>
        <v>101.62036042246675</v>
      </c>
      <c r="C27" s="69">
        <f>'05-05-2022'!C7</f>
        <v>97.093377889760418</v>
      </c>
      <c r="D27" s="69">
        <f>'05-05-2022'!D7</f>
        <v>75.494177651231482</v>
      </c>
      <c r="E27" s="69">
        <f>'05-05-2022'!E7</f>
        <v>65.204070043600979</v>
      </c>
      <c r="F27" s="69">
        <f>'05-05-2022'!F7</f>
        <v>66.00590003711568</v>
      </c>
      <c r="G27" s="69">
        <f>'05-05-2022'!G7</f>
        <v>59.056742438474139</v>
      </c>
      <c r="H27" s="69">
        <f>'05-05-2022'!H7</f>
        <v>52.274627361888662</v>
      </c>
      <c r="I27" s="69">
        <f>'05-05-2022'!I7</f>
        <v>49.484939829535264</v>
      </c>
      <c r="J27" s="69">
        <f>'05-05-2022'!J7</f>
        <v>32.379305902791721</v>
      </c>
      <c r="K27" s="69">
        <f>'05-05-2022'!K7</f>
        <v>2.7785511775265754</v>
      </c>
      <c r="L27" s="70">
        <f>'05-05-2022'!L7</f>
        <v>3.9812899448069068</v>
      </c>
      <c r="N27" s="193"/>
      <c r="O27" s="7">
        <f>'12-05-2022'!O7</f>
        <v>124.92982102746569</v>
      </c>
      <c r="P27" s="89">
        <f>'12-05-2022'!P7</f>
        <v>96.428968553566804</v>
      </c>
      <c r="Q27" s="89">
        <f>'12-05-2022'!Q7</f>
        <v>88.293090254344193</v>
      </c>
      <c r="R27" s="89">
        <f>'12-05-2022'!R7</f>
        <v>93.413812745628817</v>
      </c>
      <c r="S27" s="89">
        <f>'12-05-2022'!S7</f>
        <v>87.181354037482805</v>
      </c>
      <c r="T27" s="89">
        <f>'12-05-2022'!T7</f>
        <v>86.962382271036191</v>
      </c>
      <c r="U27" s="89">
        <f>'12-05-2022'!U7</f>
        <v>86.659181712803232</v>
      </c>
      <c r="V27" s="89">
        <f>'12-05-2022'!V7</f>
        <v>67.591241072866666</v>
      </c>
      <c r="W27" s="89">
        <f>'12-05-2022'!W7</f>
        <v>36.36159361495708</v>
      </c>
      <c r="X27" s="89">
        <f>'12-05-2022'!X7</f>
        <v>1.0218982590914374</v>
      </c>
      <c r="Y27" s="9">
        <f>'12-05-2022'!Y7</f>
        <v>-0.47726040523010926</v>
      </c>
    </row>
    <row r="28" spans="1:25" ht="15" thickBot="1" x14ac:dyDescent="0.35">
      <c r="A28" s="12" t="s">
        <v>1</v>
      </c>
      <c r="B28" s="194">
        <f>'05-05-2022'!B8</f>
        <v>99.999999999999986</v>
      </c>
      <c r="C28" s="195"/>
      <c r="D28" s="72">
        <f>'05-05-2022'!D8</f>
        <v>75.405085153152456</v>
      </c>
      <c r="E28" s="72">
        <f>'05-05-2022'!E8</f>
        <v>63.115982510974597</v>
      </c>
      <c r="F28" s="72">
        <f>'05-05-2022'!F8</f>
        <v>65.716353359586876</v>
      </c>
      <c r="G28" s="72">
        <f>'05-05-2022'!G8</f>
        <v>54.746924062575552</v>
      </c>
      <c r="H28" s="72">
        <f>'05-05-2022'!H8</f>
        <v>51.361434857271014</v>
      </c>
      <c r="I28" s="72">
        <f>'05-05-2022'!I8</f>
        <v>49.6352823310201</v>
      </c>
      <c r="J28" s="72">
        <f>'05-05-2022'!J8</f>
        <v>34.077620497896646</v>
      </c>
      <c r="K28" s="195">
        <f>'05-05-2022'!K8</f>
        <v>0</v>
      </c>
      <c r="L28" s="196"/>
      <c r="N28" s="12" t="s">
        <v>1</v>
      </c>
      <c r="O28" s="194">
        <f>'12-05-2022'!O8</f>
        <v>100</v>
      </c>
      <c r="P28" s="195"/>
      <c r="Q28" s="86">
        <f>'12-05-2022'!Q8</f>
        <v>85.805725872571202</v>
      </c>
      <c r="R28" s="86">
        <f>'12-05-2022'!R8</f>
        <v>90.218978721297887</v>
      </c>
      <c r="S28" s="86">
        <f>'12-05-2022'!S8</f>
        <v>80.224590972516268</v>
      </c>
      <c r="T28" s="86">
        <f>'12-05-2022'!T8</f>
        <v>82.375067797380453</v>
      </c>
      <c r="U28" s="86">
        <f>'12-05-2022'!U8</f>
        <v>87.860749926133465</v>
      </c>
      <c r="V28" s="86">
        <f>'12-05-2022'!V8</f>
        <v>61.729363613695966</v>
      </c>
      <c r="W28" s="86">
        <f>'12-05-2022'!W8</f>
        <v>34.40202065934907</v>
      </c>
      <c r="X28" s="195">
        <f>'12-05-2022'!X8</f>
        <v>-4.2558549277297669E-16</v>
      </c>
      <c r="Y28" s="196"/>
    </row>
    <row r="29" spans="1:25" x14ac:dyDescent="0.3">
      <c r="A29" s="5" t="s">
        <v>1</v>
      </c>
      <c r="B29" s="197">
        <f>AVERAGE(B8:C8,B12:C12,B16:C16,B20,B24,B28)</f>
        <v>100</v>
      </c>
      <c r="C29" s="198"/>
      <c r="D29" s="69">
        <f t="shared" ref="D29:J29" si="4">AVERAGE(D8,D12,D16,D20,D24)</f>
        <v>74.280502269429491</v>
      </c>
      <c r="E29" s="69">
        <f t="shared" si="4"/>
        <v>71.804453096869864</v>
      </c>
      <c r="F29" s="69">
        <f t="shared" si="4"/>
        <v>67.614893633117404</v>
      </c>
      <c r="G29" s="69">
        <f t="shared" si="4"/>
        <v>63.77507951264348</v>
      </c>
      <c r="H29" s="69">
        <f t="shared" si="4"/>
        <v>60.862049504441302</v>
      </c>
      <c r="I29" s="69">
        <f t="shared" si="4"/>
        <v>56.26162667346572</v>
      </c>
      <c r="J29" s="69">
        <f t="shared" si="4"/>
        <v>45.843201599757478</v>
      </c>
      <c r="K29" s="198">
        <f>AVERAGE(K8,K12,K16,K20,K24,K28)</f>
        <v>0</v>
      </c>
      <c r="L29" s="199"/>
      <c r="N29" s="5" t="s">
        <v>1</v>
      </c>
      <c r="O29" s="197">
        <f>AVERAGE(O8:P8,O12:P12,O16:P16,O20,O24,O28)</f>
        <v>100</v>
      </c>
      <c r="P29" s="198"/>
      <c r="Q29" s="87">
        <f>AVERAGE(Q8,Q12,Q16,Q20,Q24,Q28)</f>
        <v>88.554454012268707</v>
      </c>
      <c r="R29" s="87">
        <f t="shared" ref="R29:X29" si="5">AVERAGE(R8,R12,R16,R20,R24,R28)</f>
        <v>88.309101568912368</v>
      </c>
      <c r="S29" s="87">
        <f t="shared" si="5"/>
        <v>83.086441706044482</v>
      </c>
      <c r="T29" s="87">
        <f t="shared" si="5"/>
        <v>74.348723898347274</v>
      </c>
      <c r="U29" s="87">
        <f t="shared" si="5"/>
        <v>77.638341603310266</v>
      </c>
      <c r="V29" s="87">
        <f t="shared" si="5"/>
        <v>57.752869007038726</v>
      </c>
      <c r="W29" s="87">
        <f t="shared" si="5"/>
        <v>31.437610816672784</v>
      </c>
      <c r="X29" s="198">
        <f t="shared" si="5"/>
        <v>-2.4671622769447925E-17</v>
      </c>
      <c r="Y29" s="199"/>
    </row>
    <row r="30" spans="1:25" x14ac:dyDescent="0.3">
      <c r="A30" s="1" t="s">
        <v>2</v>
      </c>
      <c r="B30" s="200">
        <f>STDEV(B8,B12,B16,B20,B24,B28)</f>
        <v>8.9877336795563548E-15</v>
      </c>
      <c r="C30" s="201"/>
      <c r="D30" s="69">
        <f t="shared" ref="D30:J30" si="6">STDEV(D8,D12,D16,D20,D24)</f>
        <v>8.2955036393592145</v>
      </c>
      <c r="E30" s="69">
        <f t="shared" si="6"/>
        <v>10.552911732379826</v>
      </c>
      <c r="F30" s="69">
        <f t="shared" si="6"/>
        <v>7.9439116810175987</v>
      </c>
      <c r="G30" s="69">
        <f t="shared" si="6"/>
        <v>7.1598994181557378</v>
      </c>
      <c r="H30" s="69">
        <f t="shared" si="6"/>
        <v>9.4805277150427916</v>
      </c>
      <c r="I30" s="69">
        <f t="shared" si="6"/>
        <v>8.2092408529428162</v>
      </c>
      <c r="J30" s="69">
        <f t="shared" si="6"/>
        <v>12.745101521801939</v>
      </c>
      <c r="K30" s="201">
        <f>STDEV(K8,K12,K16,K20,K24,K28)</f>
        <v>0</v>
      </c>
      <c r="L30" s="202"/>
      <c r="N30" s="1" t="s">
        <v>2</v>
      </c>
      <c r="O30" s="200">
        <f>STDEV(O8,O12,O16,O20,O24,O28)</f>
        <v>8.9877336795563548E-15</v>
      </c>
      <c r="P30" s="201"/>
      <c r="Q30" s="83">
        <f t="shared" ref="Q30:X30" si="7">STDEV(Q8,Q12,Q16,Q20,Q24,Q28)</f>
        <v>11.211333033339869</v>
      </c>
      <c r="R30" s="83">
        <f t="shared" si="7"/>
        <v>5.7561516729573752</v>
      </c>
      <c r="S30" s="83">
        <f t="shared" si="7"/>
        <v>12.071098270092145</v>
      </c>
      <c r="T30" s="83">
        <f t="shared" si="7"/>
        <v>14.198298066548862</v>
      </c>
      <c r="U30" s="83">
        <f t="shared" si="7"/>
        <v>7.5062019617600262</v>
      </c>
      <c r="V30" s="83">
        <f t="shared" si="7"/>
        <v>8.8360687816681729</v>
      </c>
      <c r="W30" s="83">
        <f t="shared" si="7"/>
        <v>4.8698042073788708</v>
      </c>
      <c r="X30" s="201">
        <f t="shared" si="7"/>
        <v>2.2561386287807724E-16</v>
      </c>
      <c r="Y30" s="202"/>
    </row>
    <row r="31" spans="1:25" ht="15" thickBot="1" x14ac:dyDescent="0.35">
      <c r="A31" s="6" t="s">
        <v>3</v>
      </c>
      <c r="B31" s="203">
        <f>B30/SQRT(6)</f>
        <v>3.6692269098233674E-15</v>
      </c>
      <c r="C31" s="204"/>
      <c r="D31" s="71">
        <f>D30/SQRT(6)</f>
        <v>3.3866251793051538</v>
      </c>
      <c r="E31" s="71">
        <f>E30/SQRT(6)</f>
        <v>4.3082081741601073</v>
      </c>
      <c r="F31" s="71">
        <f t="shared" ref="F31:I31" si="8">F30/SQRT(6)</f>
        <v>3.2430883633713474</v>
      </c>
      <c r="G31" s="71">
        <f>G30/SQRT(6)</f>
        <v>2.9230166973552878</v>
      </c>
      <c r="H31" s="71">
        <f>H30/SQRT(6)</f>
        <v>3.8704092323614936</v>
      </c>
      <c r="I31" s="71">
        <f t="shared" si="8"/>
        <v>3.3514085442200097</v>
      </c>
      <c r="J31" s="71">
        <f>J30/SQRT(6)</f>
        <v>5.2031659080640207</v>
      </c>
      <c r="K31" s="204">
        <f>K30/SQRT(6)</f>
        <v>0</v>
      </c>
      <c r="L31" s="205"/>
      <c r="N31" s="6" t="s">
        <v>3</v>
      </c>
      <c r="O31" s="203">
        <f>O30/SQRT(6)</f>
        <v>3.6692269098233674E-15</v>
      </c>
      <c r="P31" s="204"/>
      <c r="Q31" s="85">
        <f t="shared" ref="Q31:X31" si="9">Q30/SQRT(6)</f>
        <v>4.5770075446820382</v>
      </c>
      <c r="R31" s="85">
        <f t="shared" si="9"/>
        <v>2.3499390801355537</v>
      </c>
      <c r="S31" s="85">
        <f t="shared" si="9"/>
        <v>4.928005232786413</v>
      </c>
      <c r="T31" s="85">
        <f t="shared" si="9"/>
        <v>5.7964309131649445</v>
      </c>
      <c r="U31" s="85">
        <f t="shared" si="9"/>
        <v>3.0643941187650259</v>
      </c>
      <c r="V31" s="85">
        <f t="shared" si="9"/>
        <v>3.6073099745371406</v>
      </c>
      <c r="W31" s="85">
        <f t="shared" si="9"/>
        <v>1.9880892425561516</v>
      </c>
      <c r="X31" s="204">
        <f t="shared" si="9"/>
        <v>9.2106473824923446E-17</v>
      </c>
      <c r="Y31" s="205"/>
    </row>
    <row r="32" spans="1:25" x14ac:dyDescent="0.3">
      <c r="A32" s="2"/>
      <c r="B32" s="2"/>
      <c r="C32" s="2"/>
      <c r="D32" s="2"/>
      <c r="E32" s="2"/>
      <c r="N32" s="2"/>
      <c r="O32" s="2"/>
      <c r="P32" s="2"/>
      <c r="Q32" s="2"/>
      <c r="R32" s="2"/>
    </row>
    <row r="33" spans="1:25" x14ac:dyDescent="0.3">
      <c r="A33" s="183" t="s">
        <v>6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N33" s="183" t="s">
        <v>6</v>
      </c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</row>
    <row r="34" spans="1:25" x14ac:dyDescent="0.3">
      <c r="A34" s="184" t="s">
        <v>5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N34" s="184" t="s">
        <v>5</v>
      </c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thickBot="1" x14ac:dyDescent="0.35">
      <c r="A35" s="185" t="s">
        <v>16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N35" s="185" t="s">
        <v>22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</row>
    <row r="36" spans="1:25" x14ac:dyDescent="0.3">
      <c r="A36" s="21"/>
      <c r="B36" s="179" t="s">
        <v>0</v>
      </c>
      <c r="C36" s="180"/>
      <c r="D36" s="10" t="s">
        <v>7</v>
      </c>
      <c r="E36" s="10" t="s">
        <v>8</v>
      </c>
      <c r="F36" s="10" t="s">
        <v>9</v>
      </c>
      <c r="G36" s="10" t="s">
        <v>10</v>
      </c>
      <c r="H36" s="10" t="s">
        <v>11</v>
      </c>
      <c r="I36" s="10" t="s">
        <v>12</v>
      </c>
      <c r="J36" s="10" t="s">
        <v>15</v>
      </c>
      <c r="K36" s="180" t="s">
        <v>4</v>
      </c>
      <c r="L36" s="181"/>
      <c r="N36" s="39"/>
      <c r="O36" s="179" t="s">
        <v>0</v>
      </c>
      <c r="P36" s="180"/>
      <c r="Q36" s="10" t="s">
        <v>7</v>
      </c>
      <c r="R36" s="10" t="s">
        <v>8</v>
      </c>
      <c r="S36" s="10" t="s">
        <v>9</v>
      </c>
      <c r="T36" s="10" t="s">
        <v>10</v>
      </c>
      <c r="U36" s="10" t="s">
        <v>11</v>
      </c>
      <c r="V36" s="10" t="s">
        <v>12</v>
      </c>
      <c r="W36" s="10" t="s">
        <v>15</v>
      </c>
      <c r="X36" s="180" t="s">
        <v>4</v>
      </c>
      <c r="Y36" s="181"/>
    </row>
    <row r="37" spans="1:25" x14ac:dyDescent="0.3">
      <c r="A37" s="182">
        <f>'31-03-2022'!A16</f>
        <v>44651</v>
      </c>
      <c r="B37" s="46">
        <f>'31-03-2022'!B16</f>
        <v>111.40927809729101</v>
      </c>
      <c r="C37" s="47">
        <f>'31-03-2022'!C16</f>
        <v>113.29906832329824</v>
      </c>
      <c r="D37" s="47">
        <f>'31-03-2022'!D16</f>
        <v>100.14613853295418</v>
      </c>
      <c r="E37" s="47">
        <f>'31-03-2022'!E16</f>
        <v>78.950281077024712</v>
      </c>
      <c r="F37" s="47">
        <f>'31-03-2022'!F16</f>
        <v>87.356060847404862</v>
      </c>
      <c r="G37" s="47">
        <f>'31-03-2022'!G16</f>
        <v>60.808320138740797</v>
      </c>
      <c r="H37" s="47">
        <f>'31-03-2022'!H16</f>
        <v>60.082649721185554</v>
      </c>
      <c r="I37" s="47">
        <f>'31-03-2022'!I16</f>
        <v>54.50399488536538</v>
      </c>
      <c r="J37" s="47">
        <f>'31-03-2022'!J16</f>
        <v>26.338596834083827</v>
      </c>
      <c r="K37" s="47">
        <f>'31-03-2022'!K16</f>
        <v>3.1773620036553392</v>
      </c>
      <c r="L37" s="48">
        <f>'31-03-2022'!L16</f>
        <v>-2.522236212155669</v>
      </c>
      <c r="N37" s="182">
        <f>'14-04-2022'!N16</f>
        <v>44665</v>
      </c>
      <c r="O37" s="46">
        <f>'14-04-2022'!O16</f>
        <v>100.79740927441875</v>
      </c>
      <c r="P37" s="47">
        <f>'14-04-2022'!P16</f>
        <v>135.60872054439284</v>
      </c>
      <c r="Q37" s="47">
        <f>'14-04-2022'!Q16</f>
        <v>81.968786537419675</v>
      </c>
      <c r="R37" s="47">
        <f>'14-04-2022'!R16</f>
        <v>77.452388909262496</v>
      </c>
      <c r="S37" s="47">
        <f>'14-04-2022'!S16</f>
        <v>71.079950174430181</v>
      </c>
      <c r="T37" s="47">
        <f>'14-04-2022'!T16</f>
        <v>79.88588763080385</v>
      </c>
      <c r="U37" s="47">
        <f>'14-04-2022'!U16</f>
        <v>74.276481120341927</v>
      </c>
      <c r="V37" s="47">
        <f>'14-04-2022'!V16</f>
        <v>65.779884872760064</v>
      </c>
      <c r="W37" s="47">
        <f>'14-04-2022'!W16</f>
        <v>46.518178911984315</v>
      </c>
      <c r="X37" s="47">
        <f>'14-04-2022'!X16</f>
        <v>-0.76991877414225807</v>
      </c>
      <c r="Y37" s="48">
        <f>'14-04-2022'!Y16</f>
        <v>-0.72867246015992471</v>
      </c>
    </row>
    <row r="38" spans="1:25" x14ac:dyDescent="0.3">
      <c r="A38" s="182"/>
      <c r="B38" s="46">
        <f>'31-03-2022'!B17</f>
        <v>96.39680645715012</v>
      </c>
      <c r="C38" s="47">
        <f>'31-03-2022'!C17</f>
        <v>79.872497229477958</v>
      </c>
      <c r="D38" s="47">
        <f>'31-03-2022'!D17</f>
        <v>102.02081245566421</v>
      </c>
      <c r="E38" s="47">
        <f>'31-03-2022'!E17</f>
        <v>74.127545034970183</v>
      </c>
      <c r="F38" s="47">
        <f>'31-03-2022'!F17</f>
        <v>87.44677218400183</v>
      </c>
      <c r="G38" s="47">
        <f>'31-03-2022'!G17</f>
        <v>68.851259068337626</v>
      </c>
      <c r="H38" s="47">
        <f>'31-03-2022'!H17</f>
        <v>68.548890199150009</v>
      </c>
      <c r="I38" s="47">
        <f>'31-03-2022'!I17</f>
        <v>56.151888213780694</v>
      </c>
      <c r="J38" s="47">
        <f>'31-03-2022'!J17</f>
        <v>39.763648243806259</v>
      </c>
      <c r="K38" s="47">
        <f>'31-03-2022'!K17</f>
        <v>0.59213396668729235</v>
      </c>
      <c r="L38" s="48">
        <f>'31-03-2022'!L17</f>
        <v>-0.33008274896651302</v>
      </c>
      <c r="N38" s="182"/>
      <c r="O38" s="46">
        <f>'14-04-2022'!O17</f>
        <v>94.012510472800955</v>
      </c>
      <c r="P38" s="47">
        <f>'14-04-2022'!P17</f>
        <v>74.523962077273765</v>
      </c>
      <c r="Q38" s="47">
        <f>'14-04-2022'!Q17</f>
        <v>82.876187006803917</v>
      </c>
      <c r="R38" s="47">
        <f>'14-04-2022'!R17</f>
        <v>71.265552441274991</v>
      </c>
      <c r="S38" s="47">
        <f>'14-04-2022'!S17</f>
        <v>80.112739284668834</v>
      </c>
      <c r="T38" s="47">
        <f>'14-04-2022'!T17</f>
        <v>73.534056687773472</v>
      </c>
      <c r="U38" s="47">
        <f>'14-04-2022'!U17</f>
        <v>67.532819413592918</v>
      </c>
      <c r="V38" s="47">
        <f>'14-04-2022'!V17</f>
        <v>72.152332826705916</v>
      </c>
      <c r="W38" s="47">
        <f>'14-04-2022'!W17</f>
        <v>47.673060338300409</v>
      </c>
      <c r="X38" s="47">
        <f>'14-04-2022'!X17</f>
        <v>-0.31621623467174692</v>
      </c>
      <c r="Y38" s="48">
        <f>'14-04-2022'!Y17</f>
        <v>-0.33683862340345183</v>
      </c>
    </row>
    <row r="39" spans="1:25" x14ac:dyDescent="0.3">
      <c r="A39" s="182"/>
      <c r="B39" s="46">
        <f>'31-03-2022'!B18</f>
        <v>99.994959730366077</v>
      </c>
      <c r="C39" s="47">
        <f>'31-03-2022'!C18</f>
        <v>99.027390162416637</v>
      </c>
      <c r="D39" s="47">
        <f>'31-03-2022'!D18</f>
        <v>107.26685905729549</v>
      </c>
      <c r="E39" s="47">
        <f>'31-03-2022'!E18</f>
        <v>58.011439074786658</v>
      </c>
      <c r="F39" s="47">
        <f>'31-03-2022'!F18</f>
        <v>63.333080709717706</v>
      </c>
      <c r="G39" s="47">
        <f>'31-03-2022'!G18</f>
        <v>67.959277775281095</v>
      </c>
      <c r="H39" s="47">
        <f>'31-03-2022'!H18</f>
        <v>59.886106239089841</v>
      </c>
      <c r="I39" s="47">
        <f>'31-03-2022'!I18</f>
        <v>56.454250324561478</v>
      </c>
      <c r="J39" s="47">
        <f>'31-03-2022'!J18</f>
        <v>21.863584203114247</v>
      </c>
      <c r="K39" s="47">
        <f>'31-03-2022'!K18</f>
        <v>-0.43591095206126812</v>
      </c>
      <c r="L39" s="48">
        <f>'31-03-2022'!L18</f>
        <v>-0.48126605715918314</v>
      </c>
      <c r="N39" s="182"/>
      <c r="O39" s="46">
        <f>'14-04-2022'!O18</f>
        <v>110.71698491616402</v>
      </c>
      <c r="P39" s="47">
        <f>'14-04-2022'!P18</f>
        <v>84.340412714949679</v>
      </c>
      <c r="Q39" s="47">
        <f>'14-04-2022'!Q18</f>
        <v>73.472190289837812</v>
      </c>
      <c r="R39" s="47">
        <f>'14-04-2022'!R18</f>
        <v>62.315249812925302</v>
      </c>
      <c r="S39" s="47">
        <f>'14-04-2022'!S18</f>
        <v>47.074991858594423</v>
      </c>
      <c r="T39" s="47">
        <f>'14-04-2022'!T18</f>
        <v>57.778241319928348</v>
      </c>
      <c r="U39" s="47">
        <f>'14-04-2022'!U18</f>
        <v>77.225543401473203</v>
      </c>
      <c r="V39" s="47">
        <f>'14-04-2022'!V18</f>
        <v>75.307626677748871</v>
      </c>
      <c r="W39" s="47">
        <f>'14-04-2022'!W18</f>
        <v>51.715128428698605</v>
      </c>
      <c r="X39" s="47">
        <f>'14-04-2022'!X18</f>
        <v>0.87990612781045274</v>
      </c>
      <c r="Y39" s="48">
        <f>'14-04-2022'!Y18</f>
        <v>1.2717399645669256</v>
      </c>
    </row>
    <row r="40" spans="1:25" x14ac:dyDescent="0.3">
      <c r="A40" s="11" t="s">
        <v>1</v>
      </c>
      <c r="B40" s="186">
        <f>AVERAGE(B37:C39)</f>
        <v>100</v>
      </c>
      <c r="C40" s="187"/>
      <c r="D40" s="49">
        <f>AVERAGE(D37:D39)</f>
        <v>103.14460334863797</v>
      </c>
      <c r="E40" s="49">
        <f t="shared" ref="E40:G40" si="10">AVERAGE(E37:E39)</f>
        <v>70.363088395593863</v>
      </c>
      <c r="F40" s="49">
        <f t="shared" si="10"/>
        <v>79.378637913708133</v>
      </c>
      <c r="G40" s="49">
        <f t="shared" si="10"/>
        <v>65.872952327453177</v>
      </c>
      <c r="H40" s="49">
        <f>AVERAGE(H37:H39)</f>
        <v>62.839215386475132</v>
      </c>
      <c r="I40" s="49">
        <f>AVERAGE(I37:I39)</f>
        <v>55.70337780790252</v>
      </c>
      <c r="J40" s="49">
        <f>AVERAGE(J37:J39)</f>
        <v>29.321943093668111</v>
      </c>
      <c r="K40" s="187">
        <v>0</v>
      </c>
      <c r="L40" s="188"/>
      <c r="N40" s="11" t="s">
        <v>1</v>
      </c>
      <c r="O40" s="186">
        <f>'14-04-2022'!O19</f>
        <v>100</v>
      </c>
      <c r="P40" s="187"/>
      <c r="Q40" s="49">
        <f>'14-04-2022'!Q19</f>
        <v>79.439054611353797</v>
      </c>
      <c r="R40" s="49">
        <f>'14-04-2022'!R19</f>
        <v>70.344397054487601</v>
      </c>
      <c r="S40" s="49">
        <f>'14-04-2022'!S19</f>
        <v>66.08922710589782</v>
      </c>
      <c r="T40" s="49">
        <f>'14-04-2022'!T19</f>
        <v>70.39939521283523</v>
      </c>
      <c r="U40" s="49">
        <f>'14-04-2022'!U19</f>
        <v>73.011614645136021</v>
      </c>
      <c r="V40" s="49">
        <f>'14-04-2022'!V19</f>
        <v>71.079948125738284</v>
      </c>
      <c r="W40" s="49">
        <f>'14-04-2022'!W19</f>
        <v>48.635455892994436</v>
      </c>
      <c r="X40" s="187">
        <f>'14-04-2022'!X19</f>
        <v>0</v>
      </c>
      <c r="Y40" s="188"/>
    </row>
    <row r="41" spans="1:25" x14ac:dyDescent="0.3">
      <c r="A41" s="182">
        <f>'07-04-2022'!A16</f>
        <v>44658</v>
      </c>
      <c r="B41" s="46">
        <f>'07-04-2022'!B16</f>
        <v>93.812160747875936</v>
      </c>
      <c r="C41" s="47">
        <f>'07-04-2022'!C16</f>
        <v>100.99451114926281</v>
      </c>
      <c r="D41" s="47">
        <f>'07-04-2022'!D16</f>
        <v>67.817137070337239</v>
      </c>
      <c r="E41" s="47">
        <f>'07-04-2022'!E16</f>
        <v>68.716447516568053</v>
      </c>
      <c r="F41" s="47">
        <f>'07-04-2022'!F16</f>
        <v>57.14690638302406</v>
      </c>
      <c r="G41" s="47">
        <f>'07-04-2022'!G16</f>
        <v>46.209311368638353</v>
      </c>
      <c r="H41" s="47">
        <f>'07-04-2022'!H16</f>
        <v>37.094647045729594</v>
      </c>
      <c r="I41" s="47">
        <f>'07-04-2022'!I16</f>
        <v>58.277125512407743</v>
      </c>
      <c r="J41" s="47">
        <f>'07-04-2022'!J16</f>
        <v>55.542724042430315</v>
      </c>
      <c r="K41" s="47">
        <f>'07-04-2022'!K16</f>
        <v>0.10127422912438576</v>
      </c>
      <c r="L41" s="48">
        <f>'07-04-2022'!L16</f>
        <v>-0.23900681854941819</v>
      </c>
      <c r="N41" s="182">
        <v>44672</v>
      </c>
      <c r="O41" s="51">
        <f>'21-04-2022'!O16</f>
        <v>102.12042276706271</v>
      </c>
      <c r="P41" s="52">
        <f>'21-04-2022'!P16</f>
        <v>88.321598713684807</v>
      </c>
      <c r="Q41" s="52">
        <f>'21-04-2022'!Q16</f>
        <v>71.342133328622538</v>
      </c>
      <c r="R41" s="52">
        <f>'21-04-2022'!R16</f>
        <v>77.831919209095773</v>
      </c>
      <c r="S41" s="52">
        <f>'21-04-2022'!S16</f>
        <v>71.101171843825838</v>
      </c>
      <c r="T41" s="52">
        <f>'21-04-2022'!T16</f>
        <v>62.780116978045925</v>
      </c>
      <c r="U41" s="52">
        <f>'21-04-2022'!U16</f>
        <v>59.149692843224877</v>
      </c>
      <c r="V41" s="52">
        <f>'21-04-2022'!V16</f>
        <v>56.097559516038558</v>
      </c>
      <c r="W41" s="52">
        <f>'21-04-2022'!W16</f>
        <v>43.905119030640897</v>
      </c>
      <c r="X41" s="52">
        <f>'21-04-2022'!X16</f>
        <v>3.6973566837495229</v>
      </c>
      <c r="Y41" s="53">
        <f>'21-04-2022'!Y16</f>
        <v>9.9060148477180379E-2</v>
      </c>
    </row>
    <row r="42" spans="1:25" x14ac:dyDescent="0.3">
      <c r="A42" s="182"/>
      <c r="B42" s="46">
        <f>'07-04-2022'!B17</f>
        <v>115.24984320935692</v>
      </c>
      <c r="C42" s="47">
        <f>'07-04-2022'!C17</f>
        <v>80.978712888649994</v>
      </c>
      <c r="D42" s="47">
        <f>'07-04-2022'!D17</f>
        <v>71.633145315350376</v>
      </c>
      <c r="E42" s="47">
        <f>'07-04-2022'!E17</f>
        <v>61.59486436903682</v>
      </c>
      <c r="F42" s="47">
        <f>'07-04-2022'!F17</f>
        <v>80.067245731990852</v>
      </c>
      <c r="G42" s="47">
        <f>'07-04-2022'!G17</f>
        <v>54.254522005098387</v>
      </c>
      <c r="H42" s="47">
        <f>'07-04-2022'!H17</f>
        <v>53.0270763560981</v>
      </c>
      <c r="I42" s="47">
        <f>'07-04-2022'!I17</f>
        <v>57.4264219877629</v>
      </c>
      <c r="J42" s="47">
        <f>'07-04-2022'!J17</f>
        <v>50.207614131535713</v>
      </c>
      <c r="K42" s="47">
        <f>'07-04-2022'!K17</f>
        <v>-0.8223451106614158</v>
      </c>
      <c r="L42" s="48">
        <f>'07-04-2022'!L17</f>
        <v>-0.50637024016159771</v>
      </c>
      <c r="N42" s="182"/>
      <c r="O42" s="51">
        <f>'21-04-2022'!O17</f>
        <v>95.77521617116426</v>
      </c>
      <c r="P42" s="52">
        <f>'21-04-2022'!P17</f>
        <v>103.69469010555389</v>
      </c>
      <c r="Q42" s="52">
        <f>'21-04-2022'!Q17</f>
        <v>68.547027978916134</v>
      </c>
      <c r="R42" s="52">
        <f>'21-04-2022'!R17</f>
        <v>67.85628608467951</v>
      </c>
      <c r="S42" s="52">
        <f>'21-04-2022'!S17</f>
        <v>71.534900122763133</v>
      </c>
      <c r="T42" s="52">
        <f>'21-04-2022'!T17</f>
        <v>63.952777054482404</v>
      </c>
      <c r="U42" s="52">
        <f>'21-04-2022'!U17</f>
        <v>59.358514161564862</v>
      </c>
      <c r="V42" s="52">
        <f>'21-04-2022'!V17</f>
        <v>56.402770215690751</v>
      </c>
      <c r="W42" s="52">
        <f>'21-04-2022'!W17</f>
        <v>46.68416028136086</v>
      </c>
      <c r="X42" s="52">
        <f>'21-04-2022'!X17</f>
        <v>-2.5354066050615294</v>
      </c>
      <c r="Y42" s="53">
        <f>'21-04-2022'!Y17</f>
        <v>-1.4109394240085775</v>
      </c>
    </row>
    <row r="43" spans="1:25" x14ac:dyDescent="0.3">
      <c r="A43" s="182"/>
      <c r="B43" s="46">
        <f>'07-04-2022'!B18</f>
        <v>100.42332866211879</v>
      </c>
      <c r="C43" s="47">
        <f>'07-04-2022'!C18</f>
        <v>108.54144334273546</v>
      </c>
      <c r="D43" s="47">
        <f>'07-04-2022'!D18</f>
        <v>75.193940510957333</v>
      </c>
      <c r="E43" s="47">
        <f>'07-04-2022'!E18</f>
        <v>71.171331570885982</v>
      </c>
      <c r="F43" s="47">
        <f>'07-04-2022'!F18</f>
        <v>69.810211002032091</v>
      </c>
      <c r="G43" s="47">
        <f>'07-04-2022'!G18</f>
        <v>58.775391278950451</v>
      </c>
      <c r="H43" s="47">
        <f>'07-04-2022'!H18</f>
        <v>71.936961664501197</v>
      </c>
      <c r="I43" s="47">
        <f>'07-04-2022'!I18</f>
        <v>59.419495919457752</v>
      </c>
      <c r="J43" s="47">
        <f>'07-04-2022'!J18</f>
        <v>58.666015292588185</v>
      </c>
      <c r="K43" s="47">
        <f>'07-04-2022'!K18</f>
        <v>0.30787311326193356</v>
      </c>
      <c r="L43" s="48">
        <f>'07-04-2022'!L18</f>
        <v>1.1585748269861107</v>
      </c>
      <c r="N43" s="182"/>
      <c r="O43" s="51">
        <f>'21-04-2022'!O18</f>
        <v>103.00393145543993</v>
      </c>
      <c r="P43" s="52">
        <f>'21-04-2022'!P18</f>
        <v>107.08414078709441</v>
      </c>
      <c r="Q43" s="52">
        <f>'21-04-2022'!Q18</f>
        <v>70.201606237552483</v>
      </c>
      <c r="R43" s="52">
        <f>'21-04-2022'!R18</f>
        <v>73.558940689603929</v>
      </c>
      <c r="S43" s="52">
        <f>'21-04-2022'!S18</f>
        <v>60.740002737431617</v>
      </c>
      <c r="T43" s="52">
        <f>'21-04-2022'!T18</f>
        <v>62.394578602371205</v>
      </c>
      <c r="U43" s="52">
        <f>'21-04-2022'!U18</f>
        <v>61.382559515799187</v>
      </c>
      <c r="V43" s="52">
        <f>'21-04-2022'!V18</f>
        <v>55.149796825412331</v>
      </c>
      <c r="W43" s="52">
        <f>'21-04-2022'!W18</f>
        <v>49.49532494266019</v>
      </c>
      <c r="X43" s="52">
        <f>'21-04-2022'!X18</f>
        <v>-0.83264143528355949</v>
      </c>
      <c r="Y43" s="53">
        <f>'21-04-2022'!Y18</f>
        <v>0.98257063212696283</v>
      </c>
    </row>
    <row r="44" spans="1:25" x14ac:dyDescent="0.3">
      <c r="A44" s="11" t="s">
        <v>1</v>
      </c>
      <c r="B44" s="186">
        <f>'07-04-2022'!B19</f>
        <v>99.999999999999986</v>
      </c>
      <c r="C44" s="187"/>
      <c r="D44" s="49">
        <f>'07-04-2022'!D19</f>
        <v>71.548074298881644</v>
      </c>
      <c r="E44" s="49">
        <f>'07-04-2022'!E19</f>
        <v>67.160881152163611</v>
      </c>
      <c r="F44" s="49">
        <f>'07-04-2022'!F19</f>
        <v>69.008121039015677</v>
      </c>
      <c r="G44" s="49">
        <f>'07-04-2022'!G19</f>
        <v>53.079741550895733</v>
      </c>
      <c r="H44" s="49">
        <f>'07-04-2022'!H19</f>
        <v>54.019561688776299</v>
      </c>
      <c r="I44" s="49">
        <f>'07-04-2022'!I19</f>
        <v>58.374347806542801</v>
      </c>
      <c r="J44" s="49">
        <f>'07-04-2022'!J19</f>
        <v>54.805451155518064</v>
      </c>
      <c r="K44" s="187">
        <f>'07-04-2022'!K19</f>
        <v>0</v>
      </c>
      <c r="L44" s="188"/>
      <c r="N44" s="11" t="s">
        <v>1</v>
      </c>
      <c r="O44" s="186">
        <f>'21-04-2022'!O19</f>
        <v>100</v>
      </c>
      <c r="P44" s="187"/>
      <c r="Q44" s="56">
        <f>'21-04-2022'!Q19</f>
        <v>70.030255848363723</v>
      </c>
      <c r="R44" s="56">
        <f>'21-04-2022'!R19</f>
        <v>73.082381994459737</v>
      </c>
      <c r="S44" s="56">
        <f>'21-04-2022'!S19</f>
        <v>67.792024901340199</v>
      </c>
      <c r="T44" s="56">
        <f>'21-04-2022'!T19</f>
        <v>63.042490878299844</v>
      </c>
      <c r="U44" s="56">
        <f>'21-04-2022'!U19</f>
        <v>59.963588840196309</v>
      </c>
      <c r="V44" s="56">
        <f>'21-04-2022'!V19</f>
        <v>55.883375519047213</v>
      </c>
      <c r="W44" s="56">
        <f>'21-04-2022'!W19</f>
        <v>46.694868084887311</v>
      </c>
      <c r="X44" s="187">
        <f>'21-04-2022'!X19</f>
        <v>0</v>
      </c>
      <c r="Y44" s="188"/>
    </row>
    <row r="45" spans="1:25" x14ac:dyDescent="0.3">
      <c r="A45" s="182">
        <f>'14-04-2022'!A16</f>
        <v>44665</v>
      </c>
      <c r="B45" s="46">
        <f>'14-04-2022'!B16</f>
        <v>115.42719209154907</v>
      </c>
      <c r="C45" s="47">
        <f>'14-04-2022'!C16</f>
        <v>104.42831281196597</v>
      </c>
      <c r="D45" s="47">
        <f>'14-04-2022'!D16</f>
        <v>92.049173886299741</v>
      </c>
      <c r="E45" s="47">
        <f>'14-04-2022'!E16</f>
        <v>77.427125488643924</v>
      </c>
      <c r="F45" s="47">
        <f>'14-04-2022'!F16</f>
        <v>84.889112523251612</v>
      </c>
      <c r="G45" s="47">
        <f>'14-04-2022'!G16</f>
        <v>76.78013410215101</v>
      </c>
      <c r="H45" s="47">
        <f>'14-04-2022'!H16</f>
        <v>66.557634202678003</v>
      </c>
      <c r="I45" s="47">
        <f>'14-04-2022'!I16</f>
        <v>61.4248270858563</v>
      </c>
      <c r="J45" s="47">
        <f>'14-04-2022'!J16</f>
        <v>45.746021162664711</v>
      </c>
      <c r="K45" s="47">
        <f>'14-04-2022'!K16</f>
        <v>-1.4844898451123603</v>
      </c>
      <c r="L45" s="48">
        <f>'14-04-2022'!L16</f>
        <v>3.5942002018783431E-3</v>
      </c>
      <c r="N45" s="182">
        <v>44686</v>
      </c>
      <c r="O45" s="68">
        <f>'05-05-2022'!O16</f>
        <v>90.979452814972731</v>
      </c>
      <c r="P45" s="69">
        <f>'05-05-2022'!P16</f>
        <v>109.4715730300173</v>
      </c>
      <c r="Q45" s="69">
        <f>'05-05-2022'!Q16</f>
        <v>63.249622502691508</v>
      </c>
      <c r="R45" s="69">
        <f>'05-05-2022'!R16</f>
        <v>60.025614954044912</v>
      </c>
      <c r="S45" s="69">
        <f>'05-05-2022'!S16</f>
        <v>55.481932400767342</v>
      </c>
      <c r="T45" s="69">
        <f>'05-05-2022'!T16</f>
        <v>53.828162395237477</v>
      </c>
      <c r="U45" s="69">
        <f>'05-05-2022'!U16</f>
        <v>52.792469883808245</v>
      </c>
      <c r="V45" s="69">
        <f>'05-05-2022'!V16</f>
        <v>49.184249848172222</v>
      </c>
      <c r="W45" s="69">
        <f>'05-05-2022'!W16</f>
        <v>32.112032142349619</v>
      </c>
      <c r="X45" s="69">
        <f>'05-05-2022'!X16</f>
        <v>2.0769530446970723</v>
      </c>
      <c r="Y45" s="70">
        <f>'05-05-2022'!Y16</f>
        <v>0.90762240844845299</v>
      </c>
    </row>
    <row r="46" spans="1:25" x14ac:dyDescent="0.3">
      <c r="A46" s="182"/>
      <c r="B46" s="46">
        <f>'14-04-2022'!B17</f>
        <v>113.55092156983021</v>
      </c>
      <c r="C46" s="47">
        <f>'14-04-2022'!C17</f>
        <v>87.304556459533117</v>
      </c>
      <c r="D46" s="47">
        <f>'14-04-2022'!D17</f>
        <v>95.370407691861601</v>
      </c>
      <c r="E46" s="47">
        <f>'14-04-2022'!E17</f>
        <v>84.155853904612727</v>
      </c>
      <c r="F46" s="47">
        <f>'14-04-2022'!F17</f>
        <v>86.700689048161877</v>
      </c>
      <c r="G46" s="47">
        <f>'14-04-2022'!G17</f>
        <v>84.738148080646624</v>
      </c>
      <c r="H46" s="47">
        <f>'14-04-2022'!H17</f>
        <v>64.099063077624379</v>
      </c>
      <c r="I46" s="47">
        <f>'14-04-2022'!I17</f>
        <v>62.11494887477177</v>
      </c>
      <c r="J46" s="47">
        <f>'14-04-2022'!J17</f>
        <v>43.783473767848591</v>
      </c>
      <c r="K46" s="47">
        <f>'14-04-2022'!K17</f>
        <v>-6.1105420494978455E-2</v>
      </c>
      <c r="L46" s="48">
        <f>'14-04-2022'!L17</f>
        <v>0.45648993825466089</v>
      </c>
      <c r="N46" s="182"/>
      <c r="O46" s="68">
        <f>'05-05-2022'!O17</f>
        <v>102.75627546009359</v>
      </c>
      <c r="P46" s="69">
        <f>'05-05-2022'!P17</f>
        <v>98.078960382689175</v>
      </c>
      <c r="Q46" s="69">
        <f>'05-05-2022'!Q17</f>
        <v>68.227627561458974</v>
      </c>
      <c r="R46" s="69">
        <f>'05-05-2022'!R17</f>
        <v>67.442505056105574</v>
      </c>
      <c r="S46" s="69">
        <f>'05-05-2022'!S17</f>
        <v>59.925384960257226</v>
      </c>
      <c r="T46" s="69">
        <f>'05-05-2022'!T17</f>
        <v>51.63984486882341</v>
      </c>
      <c r="U46" s="69">
        <f>'05-05-2022'!U17</f>
        <v>56.701377411610629</v>
      </c>
      <c r="V46" s="69">
        <f>'05-05-2022'!V17</f>
        <v>50.437104856944735</v>
      </c>
      <c r="W46" s="69">
        <f>'05-05-2022'!W17</f>
        <v>31.44384214055183</v>
      </c>
      <c r="X46" s="69">
        <f>'05-05-2022'!X17</f>
        <v>-11.871483372471577</v>
      </c>
      <c r="Y46" s="70">
        <f>'05-05-2022'!Y17</f>
        <v>2.1270667969925694</v>
      </c>
    </row>
    <row r="47" spans="1:25" x14ac:dyDescent="0.3">
      <c r="A47" s="182"/>
      <c r="B47" s="46">
        <f>'14-04-2022'!B18</f>
        <v>88.339737536081103</v>
      </c>
      <c r="C47" s="47">
        <f>'14-04-2022'!C18</f>
        <v>90.949279531040574</v>
      </c>
      <c r="D47" s="47">
        <f>'14-04-2022'!D18</f>
        <v>86.420333398289259</v>
      </c>
      <c r="E47" s="47">
        <f>'14-04-2022'!E18</f>
        <v>88.102512288631019</v>
      </c>
      <c r="F47" s="47">
        <f>'14-04-2022'!F18</f>
        <v>87.326123267569599</v>
      </c>
      <c r="G47" s="47">
        <f>'14-04-2022'!G18</f>
        <v>89.590599547595687</v>
      </c>
      <c r="H47" s="47">
        <f>'14-04-2022'!H18</f>
        <v>72.186481117989359</v>
      </c>
      <c r="I47" s="47">
        <f>'14-04-2022'!I18</f>
        <v>54.027530834406797</v>
      </c>
      <c r="J47" s="47">
        <f>'14-04-2022'!J18</f>
        <v>48.765322869366166</v>
      </c>
      <c r="K47" s="47">
        <f>'14-04-2022'!K18</f>
        <v>0.73685362225336104</v>
      </c>
      <c r="L47" s="48">
        <f>'14-04-2022'!L18</f>
        <v>0.34865750489743536</v>
      </c>
      <c r="N47" s="182"/>
      <c r="O47" s="68">
        <f>'05-05-2022'!O18</f>
        <v>101.62036042246675</v>
      </c>
      <c r="P47" s="69">
        <f>'05-05-2022'!P18</f>
        <v>97.093377889760418</v>
      </c>
      <c r="Q47" s="69">
        <f>'05-05-2022'!Q18</f>
        <v>65.705217523342696</v>
      </c>
      <c r="R47" s="69">
        <f>'05-05-2022'!R18</f>
        <v>61.261764963852812</v>
      </c>
      <c r="S47" s="69">
        <f>'05-05-2022'!S18</f>
        <v>58.906399936989303</v>
      </c>
      <c r="T47" s="69">
        <f>'05-05-2022'!T18</f>
        <v>55.816022423272862</v>
      </c>
      <c r="U47" s="69">
        <f>'05-05-2022'!U18</f>
        <v>53.043042379080759</v>
      </c>
      <c r="V47" s="69">
        <f>'05-05-2022'!V18</f>
        <v>47.99821483525816</v>
      </c>
      <c r="W47" s="69">
        <f>'05-05-2022'!W18</f>
        <v>32.713403392887301</v>
      </c>
      <c r="X47" s="69">
        <f>'05-05-2022'!X18</f>
        <v>2.7785511775265754</v>
      </c>
      <c r="Y47" s="70">
        <f>'05-05-2022'!Y18</f>
        <v>3.9812899448069068</v>
      </c>
    </row>
    <row r="48" spans="1:25" x14ac:dyDescent="0.3">
      <c r="A48" s="13" t="s">
        <v>1</v>
      </c>
      <c r="B48" s="186">
        <f>'14-04-2022'!B19</f>
        <v>100</v>
      </c>
      <c r="C48" s="187"/>
      <c r="D48" s="49">
        <f>'14-04-2022'!D19</f>
        <v>91.279971658816862</v>
      </c>
      <c r="E48" s="49">
        <f>'14-04-2022'!E19</f>
        <v>83.228497227295904</v>
      </c>
      <c r="F48" s="49">
        <f>'14-04-2022'!F19</f>
        <v>86.30530827966102</v>
      </c>
      <c r="G48" s="49">
        <f>'14-04-2022'!G19</f>
        <v>83.702960576797764</v>
      </c>
      <c r="H48" s="49">
        <f>'14-04-2022'!H19</f>
        <v>67.614392799430576</v>
      </c>
      <c r="I48" s="49">
        <f>'14-04-2022'!I19</f>
        <v>59.189102265011627</v>
      </c>
      <c r="J48" s="49">
        <f>'14-04-2022'!J19</f>
        <v>46.09827259995982</v>
      </c>
      <c r="K48" s="187">
        <f>'14-04-2022'!K19</f>
        <v>0</v>
      </c>
      <c r="L48" s="188"/>
      <c r="N48" s="11" t="s">
        <v>1</v>
      </c>
      <c r="O48" s="186">
        <f>'05-05-2022'!O19</f>
        <v>99.999999999999986</v>
      </c>
      <c r="P48" s="187"/>
      <c r="Q48" s="67">
        <f>'05-05-2022'!Q19</f>
        <v>65.727489195831069</v>
      </c>
      <c r="R48" s="67">
        <f>'05-05-2022'!R19</f>
        <v>62.909961658001102</v>
      </c>
      <c r="S48" s="67">
        <f>'05-05-2022'!S19</f>
        <v>58.10457243267129</v>
      </c>
      <c r="T48" s="67">
        <f>'05-05-2022'!T19</f>
        <v>53.761343229111247</v>
      </c>
      <c r="U48" s="67">
        <f>'05-05-2022'!U19</f>
        <v>54.178963224833211</v>
      </c>
      <c r="V48" s="67">
        <f>'05-05-2022'!V19</f>
        <v>49.206523180125039</v>
      </c>
      <c r="W48" s="67">
        <f>'05-05-2022'!W19</f>
        <v>32.089759225262917</v>
      </c>
      <c r="X48" s="187">
        <f>'05-05-2022'!X19</f>
        <v>0</v>
      </c>
      <c r="Y48" s="188"/>
    </row>
    <row r="49" spans="1:25" x14ac:dyDescent="0.3">
      <c r="A49" s="192">
        <v>44672</v>
      </c>
      <c r="B49" s="73">
        <f>'21-04-2022'!B16</f>
        <v>93.702846533458569</v>
      </c>
      <c r="C49" s="74">
        <f>'21-04-2022'!C16</f>
        <v>102.41826366719927</v>
      </c>
      <c r="D49" s="74">
        <f>'21-04-2022'!D16</f>
        <v>59.72236318066701</v>
      </c>
      <c r="E49" s="74">
        <f>'21-04-2022'!E16</f>
        <v>54.097173066641737</v>
      </c>
      <c r="F49" s="74">
        <f>'21-04-2022'!F16</f>
        <v>52.841762943626577</v>
      </c>
      <c r="G49" s="74">
        <f>'21-04-2022'!G16</f>
        <v>42.303593142317659</v>
      </c>
      <c r="H49" s="74">
        <f>'21-04-2022'!H16</f>
        <v>37.54752937758736</v>
      </c>
      <c r="I49" s="74">
        <f>'21-04-2022'!I16</f>
        <v>41.241325805538558</v>
      </c>
      <c r="J49" s="74">
        <f>'21-04-2022'!J16</f>
        <v>30.389295379092207</v>
      </c>
      <c r="K49" s="74">
        <f>'21-04-2022'!K16</f>
        <v>-0.10260575612396446</v>
      </c>
      <c r="L49" s="75">
        <f>'21-04-2022'!L16</f>
        <v>0.23538872353337223</v>
      </c>
      <c r="N49" s="192">
        <v>44693</v>
      </c>
      <c r="O49" s="82">
        <f>'12-05-2022'!O16</f>
        <v>110.6131517204124</v>
      </c>
      <c r="P49" s="83">
        <f>'12-05-2022'!P16</f>
        <v>98.607534784715071</v>
      </c>
      <c r="Q49" s="83">
        <f>'12-05-2022'!Q16</f>
        <v>65.736020246810682</v>
      </c>
      <c r="R49" s="83">
        <f>'12-05-2022'!R16</f>
        <v>58.279893471483504</v>
      </c>
      <c r="S49" s="83">
        <f>'12-05-2022'!S16</f>
        <v>61.256727005294501</v>
      </c>
      <c r="T49" s="83">
        <f>'12-05-2022'!T16</f>
        <v>58.841565071332212</v>
      </c>
      <c r="U49" s="83">
        <f>'12-05-2022'!U16</f>
        <v>58.279895563853437</v>
      </c>
      <c r="V49" s="83">
        <f>'12-05-2022'!V16</f>
        <v>55.780484354572792</v>
      </c>
      <c r="W49" s="83">
        <f>'12-05-2022'!W16</f>
        <v>43.016619756270408</v>
      </c>
      <c r="X49" s="100">
        <f>'12-05-2022'!X16</f>
        <v>-1.7903116599224631</v>
      </c>
      <c r="Y49" s="101">
        <f>'12-05-2022'!Y16</f>
        <v>-0.18956287465414803</v>
      </c>
    </row>
    <row r="50" spans="1:25" x14ac:dyDescent="0.3">
      <c r="A50" s="193"/>
      <c r="B50" s="73">
        <f>'21-04-2022'!B17</f>
        <v>102.96147595473626</v>
      </c>
      <c r="C50" s="74">
        <f>'21-04-2022'!C17</f>
        <v>97.034498438465235</v>
      </c>
      <c r="D50" s="74">
        <f>'21-04-2022'!D17</f>
        <v>61.762399683998858</v>
      </c>
      <c r="E50" s="74">
        <f>'21-04-2022'!E17</f>
        <v>59.87928989573188</v>
      </c>
      <c r="F50" s="74">
        <f>'21-04-2022'!F17</f>
        <v>50.777583592015219</v>
      </c>
      <c r="G50" s="74">
        <f>'21-04-2022'!G17</f>
        <v>44.621265205856162</v>
      </c>
      <c r="H50" s="74">
        <f>'21-04-2022'!H17</f>
        <v>49.268682555824839</v>
      </c>
      <c r="I50" s="74">
        <f>'21-04-2022'!I17</f>
        <v>43.872851299206808</v>
      </c>
      <c r="J50" s="74">
        <f>'21-04-2022'!J17</f>
        <v>27.878480529317649</v>
      </c>
      <c r="K50" s="74">
        <f>'21-04-2022'!K17</f>
        <v>-1.164873092903068</v>
      </c>
      <c r="L50" s="75">
        <f>'21-04-2022'!L17</f>
        <v>0.15089055330701823</v>
      </c>
      <c r="N50" s="193"/>
      <c r="O50" s="82">
        <f>'12-05-2022'!O17</f>
        <v>106.5691593043223</v>
      </c>
      <c r="P50" s="83">
        <f>'12-05-2022'!P17</f>
        <v>101.28948853161707</v>
      </c>
      <c r="Q50" s="83">
        <f>'12-05-2022'!Q17</f>
        <v>59.641936325411471</v>
      </c>
      <c r="R50" s="83">
        <f>'12-05-2022'!R17</f>
        <v>54.937981139539595</v>
      </c>
      <c r="S50" s="83">
        <f>'12-05-2022'!S17</f>
        <v>62.337934059298114</v>
      </c>
      <c r="T50" s="83">
        <f>'12-05-2022'!T17</f>
        <v>56.707228475444616</v>
      </c>
      <c r="U50" s="83">
        <f>'12-05-2022'!U17</f>
        <v>51.216939745368329</v>
      </c>
      <c r="V50" s="83">
        <f>'12-05-2022'!V17</f>
        <v>51.259069613952335</v>
      </c>
      <c r="W50" s="83">
        <f>'12-05-2022'!W17</f>
        <v>37.399953974661692</v>
      </c>
      <c r="X50" s="100">
        <f>'12-05-2022'!X17</f>
        <v>-0.63889513284527788</v>
      </c>
      <c r="Y50" s="101">
        <f>'12-05-2022'!Y17</f>
        <v>0.69506236257581244</v>
      </c>
    </row>
    <row r="51" spans="1:25" x14ac:dyDescent="0.3">
      <c r="A51" s="193"/>
      <c r="B51" s="73">
        <f>'21-04-2022'!B18</f>
        <v>103.08218659862996</v>
      </c>
      <c r="C51" s="74">
        <f>'21-04-2022'!C18</f>
        <v>100.80072880751071</v>
      </c>
      <c r="D51" s="74">
        <f>'21-04-2022'!D18</f>
        <v>57.235691179171958</v>
      </c>
      <c r="E51" s="74">
        <f>'21-04-2022'!E18</f>
        <v>54.254097982954697</v>
      </c>
      <c r="F51" s="74">
        <f>'21-04-2022'!F18</f>
        <v>49.051402317565035</v>
      </c>
      <c r="G51" s="74">
        <f>'21-04-2022'!G18</f>
        <v>35.76098918368649</v>
      </c>
      <c r="H51" s="74">
        <f>'21-04-2022'!H18</f>
        <v>44.741979447253698</v>
      </c>
      <c r="I51" s="74">
        <f>'21-04-2022'!I18</f>
        <v>43.788353128980454</v>
      </c>
      <c r="J51" s="74">
        <f>'21-04-2022'!J18</f>
        <v>31.089427186686386</v>
      </c>
      <c r="K51" s="74">
        <f>'21-04-2022'!K18</f>
        <v>0.41645738750179406</v>
      </c>
      <c r="L51" s="75">
        <f>'21-04-2022'!L18</f>
        <v>0.46474218468484785</v>
      </c>
      <c r="N51" s="193"/>
      <c r="O51" s="82">
        <f>'12-05-2022'!O18</f>
        <v>96.669786805803412</v>
      </c>
      <c r="P51" s="83">
        <f>'12-05-2022'!P18</f>
        <v>86.25087885312962</v>
      </c>
      <c r="Q51" s="83">
        <f>'12-05-2022'!Q18</f>
        <v>50.809733171021342</v>
      </c>
      <c r="R51" s="83">
        <f>'12-05-2022'!R18</f>
        <v>48.029492438926141</v>
      </c>
      <c r="S51" s="83">
        <f>'12-05-2022'!S18</f>
        <v>53.112568317545644</v>
      </c>
      <c r="T51" s="83">
        <f>'12-05-2022'!T18</f>
        <v>53.182779882989152</v>
      </c>
      <c r="U51" s="83">
        <f>'12-05-2022'!U18</f>
        <v>50.514863845962005</v>
      </c>
      <c r="V51" s="83">
        <f>'12-05-2022'!V18</f>
        <v>51.834781016045831</v>
      </c>
      <c r="W51" s="83">
        <f>'12-05-2022'!W18</f>
        <v>36.346828617517581</v>
      </c>
      <c r="X51" s="100">
        <f>'12-05-2022'!X18</f>
        <v>0.90568712014914599</v>
      </c>
      <c r="Y51" s="101">
        <f>'12-05-2022'!Y18</f>
        <v>1.0180201846969286</v>
      </c>
    </row>
    <row r="52" spans="1:25" x14ac:dyDescent="0.3">
      <c r="A52" s="12" t="s">
        <v>1</v>
      </c>
      <c r="B52" s="186" t="s">
        <v>25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N52" s="12" t="s">
        <v>1</v>
      </c>
      <c r="O52" s="186">
        <f>'12-05-2022'!O19</f>
        <v>99.999999999999986</v>
      </c>
      <c r="P52" s="187"/>
      <c r="Q52" s="86">
        <f>'12-05-2022'!Q19</f>
        <v>58.729229914414503</v>
      </c>
      <c r="R52" s="86">
        <f>'12-05-2022'!R19</f>
        <v>53.749122349983075</v>
      </c>
      <c r="S52" s="86">
        <f>'12-05-2022'!S19</f>
        <v>58.902409794046086</v>
      </c>
      <c r="T52" s="86">
        <f>'12-05-2022'!T19</f>
        <v>56.243857809921998</v>
      </c>
      <c r="U52" s="86">
        <f>'12-05-2022'!U19</f>
        <v>53.337233051727928</v>
      </c>
      <c r="V52" s="86">
        <f>'12-05-2022'!V19</f>
        <v>52.958111661523652</v>
      </c>
      <c r="W52" s="86">
        <f>'12-05-2022'!W19</f>
        <v>38.921134116149894</v>
      </c>
      <c r="X52" s="187">
        <f>'12-05-2022'!X19</f>
        <v>0</v>
      </c>
      <c r="Y52" s="188"/>
    </row>
    <row r="53" spans="1:25" x14ac:dyDescent="0.3">
      <c r="A53" s="192">
        <v>44686</v>
      </c>
      <c r="B53" s="68">
        <f>'05-05-2022'!B16</f>
        <v>77.074395710658038</v>
      </c>
      <c r="C53" s="69">
        <f>'05-05-2022'!C16</f>
        <v>118.00267677886107</v>
      </c>
      <c r="D53" s="69">
        <f>'05-05-2022'!D16</f>
        <v>62.449792619728044</v>
      </c>
      <c r="E53" s="69">
        <f>'05-05-2022'!E16</f>
        <v>59.648462271727212</v>
      </c>
      <c r="F53" s="69">
        <f>'05-05-2022'!F16</f>
        <v>58.927528237017199</v>
      </c>
      <c r="G53" s="69">
        <f>'05-05-2022'!G16</f>
        <v>61.996634434406964</v>
      </c>
      <c r="H53" s="69">
        <f>'05-05-2022'!H16</f>
        <v>55.467062058744553</v>
      </c>
      <c r="I53" s="69">
        <f>'05-05-2022'!I16</f>
        <v>54.68433288894196</v>
      </c>
      <c r="J53" s="69">
        <f>'05-05-2022'!J16</f>
        <v>36.61986660212191</v>
      </c>
      <c r="K53" s="69">
        <f>'05-05-2022'!K16</f>
        <v>-2.0220397405031467</v>
      </c>
      <c r="L53" s="70">
        <f>'05-05-2022'!L16</f>
        <v>1.9739773692109606</v>
      </c>
      <c r="N53" s="182">
        <v>44742</v>
      </c>
      <c r="O53" s="118">
        <f>'30-06-2022'!O5</f>
        <v>107.92917103169454</v>
      </c>
      <c r="P53" s="119">
        <f>'30-06-2022'!P5</f>
        <v>111.21539858659527</v>
      </c>
      <c r="Q53" s="119">
        <f>'30-06-2022'!Q5</f>
        <v>66.148926042268286</v>
      </c>
      <c r="R53" s="119">
        <f>'30-06-2022'!R5</f>
        <v>61.896902866598076</v>
      </c>
      <c r="S53" s="119">
        <f>'30-06-2022'!S5</f>
        <v>47.635672742811536</v>
      </c>
      <c r="T53" s="119">
        <f>'30-06-2022'!T5</f>
        <v>51.034789772210807</v>
      </c>
      <c r="U53" s="119">
        <f>'30-06-2022'!U5</f>
        <v>51.549044316265444</v>
      </c>
      <c r="V53" s="119">
        <f>'30-06-2022'!V5</f>
        <v>48.41332796156162</v>
      </c>
      <c r="W53" s="119">
        <f>'30-06-2022'!W5</f>
        <v>26.526049374347039</v>
      </c>
      <c r="X53" s="119">
        <f>'30-06-2022'!X5</f>
        <v>-1.4194335166764258</v>
      </c>
      <c r="Y53" s="120">
        <f>'30-06-2022'!Y5</f>
        <v>-0.65431856165396074</v>
      </c>
    </row>
    <row r="54" spans="1:25" x14ac:dyDescent="0.3">
      <c r="A54" s="193"/>
      <c r="B54" s="68">
        <f>'05-05-2022'!B17</f>
        <v>101.25648061791183</v>
      </c>
      <c r="C54" s="69">
        <f>'05-05-2022'!C17</f>
        <v>111.94685789753834</v>
      </c>
      <c r="D54" s="69">
        <f>'05-05-2022'!D17</f>
        <v>75.962098625719548</v>
      </c>
      <c r="E54" s="69">
        <f>'05-05-2022'!E17</f>
        <v>69.185351848378005</v>
      </c>
      <c r="F54" s="69">
        <f>'05-05-2022'!F17</f>
        <v>70.297636655934085</v>
      </c>
      <c r="G54" s="69">
        <f>'05-05-2022'!G17</f>
        <v>68.320232234464228</v>
      </c>
      <c r="H54" s="69">
        <f>'05-05-2022'!H17</f>
        <v>66.713580207476255</v>
      </c>
      <c r="I54" s="69">
        <f>'05-05-2022'!I17</f>
        <v>62.841158739302145</v>
      </c>
      <c r="J54" s="69">
        <f>'05-05-2022'!J17</f>
        <v>44.241136149685829</v>
      </c>
      <c r="K54" s="69">
        <f>'05-05-2022'!K17</f>
        <v>-0.39479624117859308</v>
      </c>
      <c r="L54" s="70">
        <f>'05-05-2022'!L17</f>
        <v>-1.0333344604226171</v>
      </c>
      <c r="N54" s="182"/>
      <c r="O54" s="118">
        <f>'30-06-2022'!O6</f>
        <v>100.3532967063942</v>
      </c>
      <c r="P54" s="119">
        <f>'30-06-2022'!P6</f>
        <v>93.693041994704615</v>
      </c>
      <c r="Q54" s="119">
        <f>'30-06-2022'!Q6</f>
        <v>65.722469231070747</v>
      </c>
      <c r="R54" s="119">
        <f>'30-06-2022'!R6</f>
        <v>65.433982421826968</v>
      </c>
      <c r="S54" s="119">
        <f>'30-06-2022'!S6</f>
        <v>48.927586243678327</v>
      </c>
      <c r="T54" s="119">
        <f>'30-06-2022'!T6</f>
        <v>55.224103218603283</v>
      </c>
      <c r="U54" s="119">
        <f>'30-06-2022'!U6</f>
        <v>50.244585879093457</v>
      </c>
      <c r="V54" s="119">
        <f>'30-06-2022'!V6</f>
        <v>45.102018010174625</v>
      </c>
      <c r="W54" s="119">
        <f>'30-06-2022'!W6</f>
        <v>30.439418144254393</v>
      </c>
      <c r="X54" s="119">
        <f>'30-06-2022'!X6</f>
        <v>-0.44109015605519014</v>
      </c>
      <c r="Y54" s="120">
        <f>'30-06-2022'!Y6</f>
        <v>-0.39091928873179793</v>
      </c>
    </row>
    <row r="55" spans="1:25" x14ac:dyDescent="0.3">
      <c r="A55" s="193"/>
      <c r="B55" s="68">
        <f>'05-05-2022'!B18</f>
        <v>76.786018413559319</v>
      </c>
      <c r="C55" s="69">
        <f>'05-05-2022'!C18</f>
        <v>114.93357058147132</v>
      </c>
      <c r="D55" s="69">
        <f>'05-05-2022'!D18</f>
        <v>76.394661502022032</v>
      </c>
      <c r="E55" s="69">
        <f>'05-05-2022'!E18</f>
        <v>77.73353154092986</v>
      </c>
      <c r="F55" s="69">
        <f>'05-05-2022'!F18</f>
        <v>72.460435690718498</v>
      </c>
      <c r="G55" s="69">
        <f>'05-05-2022'!G18</f>
        <v>68.814590245859307</v>
      </c>
      <c r="H55" s="69">
        <f>'05-05-2022'!H18</f>
        <v>64.36540804479651</v>
      </c>
      <c r="I55" s="69">
        <f>'05-05-2022'!I18</f>
        <v>58.453774742677531</v>
      </c>
      <c r="J55" s="69">
        <f>'05-05-2022'!J18</f>
        <v>45.53881250121087</v>
      </c>
      <c r="K55" s="69">
        <f>'05-05-2022'!K18</f>
        <v>0.42912584867038378</v>
      </c>
      <c r="L55" s="70">
        <f>'05-05-2022'!L18</f>
        <v>1.0470672242230161</v>
      </c>
      <c r="N55" s="182"/>
      <c r="O55" s="118">
        <f>'30-06-2022'!O7</f>
        <v>105.50839829743202</v>
      </c>
      <c r="P55" s="119">
        <f>'30-06-2022'!P7</f>
        <v>81.300693383179308</v>
      </c>
      <c r="Q55" s="119">
        <f>'30-06-2022'!Q7</f>
        <v>53.656244106735855</v>
      </c>
      <c r="R55" s="119">
        <f>'30-06-2022'!R7</f>
        <v>44.650471326366677</v>
      </c>
      <c r="S55" s="119">
        <f>'30-06-2022'!S7</f>
        <v>46.920732860432295</v>
      </c>
      <c r="T55" s="119">
        <f>'30-06-2022'!T7</f>
        <v>47.522783268312999</v>
      </c>
      <c r="U55" s="119">
        <f>'30-06-2022'!U7</f>
        <v>37.463417134317247</v>
      </c>
      <c r="V55" s="119">
        <f>'30-06-2022'!V7</f>
        <v>33.26155875161956</v>
      </c>
      <c r="W55" s="119">
        <f>'30-06-2022'!W7</f>
        <v>21.960447647791618</v>
      </c>
      <c r="X55" s="119">
        <f>'30-06-2022'!X7</f>
        <v>0.90099514665051017</v>
      </c>
      <c r="Y55" s="120">
        <f>'30-06-2022'!Y7</f>
        <v>2.0047663764668644</v>
      </c>
    </row>
    <row r="56" spans="1:25" ht="15" thickBot="1" x14ac:dyDescent="0.35">
      <c r="A56" s="12" t="s">
        <v>1</v>
      </c>
      <c r="B56" s="194">
        <f>'05-05-2022'!B19</f>
        <v>99.999999999999986</v>
      </c>
      <c r="C56" s="195"/>
      <c r="D56" s="102">
        <f>'05-05-2022'!D19</f>
        <v>71.602184249156537</v>
      </c>
      <c r="E56" s="102">
        <f>'05-05-2022'!E19</f>
        <v>68.855781887011688</v>
      </c>
      <c r="F56" s="102">
        <f>'05-05-2022'!F19</f>
        <v>67.228533527889923</v>
      </c>
      <c r="G56" s="102">
        <f>'05-05-2022'!G19</f>
        <v>66.377152304910169</v>
      </c>
      <c r="H56" s="102">
        <f>'05-05-2022'!H19</f>
        <v>62.182016770339111</v>
      </c>
      <c r="I56" s="102">
        <f>'05-05-2022'!I19</f>
        <v>58.659755456973876</v>
      </c>
      <c r="J56" s="102">
        <f>'05-05-2022'!J19</f>
        <v>42.133271751006205</v>
      </c>
      <c r="K56" s="195">
        <f>'05-05-2022'!K19</f>
        <v>0</v>
      </c>
      <c r="L56" s="196"/>
      <c r="N56" s="11"/>
      <c r="O56" s="186">
        <f>'30-06-2022'!O8</f>
        <v>100</v>
      </c>
      <c r="P56" s="187"/>
      <c r="Q56" s="117">
        <f>'30-06-2022'!Q8</f>
        <v>61.84254646002497</v>
      </c>
      <c r="R56" s="117">
        <f>'30-06-2022'!R8</f>
        <v>57.327118871597236</v>
      </c>
      <c r="S56" s="117">
        <f>'30-06-2022'!S8</f>
        <v>47.827997282307386</v>
      </c>
      <c r="T56" s="117">
        <f>'30-06-2022'!T8</f>
        <v>51.260558753042368</v>
      </c>
      <c r="U56" s="117">
        <f>'30-06-2022'!U8</f>
        <v>46.419015776558716</v>
      </c>
      <c r="V56" s="117">
        <f>'30-06-2022'!V8</f>
        <v>42.258968241118602</v>
      </c>
      <c r="W56" s="117">
        <f>'30-06-2022'!W8</f>
        <v>26.308638388797686</v>
      </c>
      <c r="X56" s="187">
        <f>'30-06-2022'!X8</f>
        <v>0</v>
      </c>
      <c r="Y56" s="188"/>
    </row>
    <row r="57" spans="1:25" x14ac:dyDescent="0.3">
      <c r="A57" s="5" t="s">
        <v>1</v>
      </c>
      <c r="B57" s="200">
        <f>AVERAGE(B40:C40,B44:C44,B48:C48,B52,B56)</f>
        <v>100</v>
      </c>
      <c r="C57" s="201"/>
      <c r="D57" s="18">
        <f>AVERAGE(D40,D44,D48,D52,D56)</f>
        <v>84.393708388873264</v>
      </c>
      <c r="E57" s="18">
        <f>AVERAGE(E40,E44,E48,E52,E56)</f>
        <v>72.40206216551627</v>
      </c>
      <c r="F57" s="18">
        <f>AVERAGE(F40,F44,F48,F52,F56)</f>
        <v>75.480150190068684</v>
      </c>
      <c r="G57" s="18">
        <f>AVERAGE(G40,G44,G48,G52,G56)</f>
        <v>67.258201690014204</v>
      </c>
      <c r="H57" s="18">
        <f t="shared" ref="H57" si="11">AVERAGE(H40,H44,H48,H52,H56)</f>
        <v>61.663796661255283</v>
      </c>
      <c r="I57" s="18">
        <f>AVERAGE(I40,I44,I48,I52,I56)</f>
        <v>57.981645834107702</v>
      </c>
      <c r="J57" s="18">
        <f>AVERAGE(J40,J44,J48,J52,J56)</f>
        <v>43.089734650038054</v>
      </c>
      <c r="K57" s="201">
        <f>AVERAGE(K40,K44,K48,K52,K56)</f>
        <v>0</v>
      </c>
      <c r="L57" s="202"/>
      <c r="N57" s="192">
        <v>44749</v>
      </c>
      <c r="O57" s="141">
        <f>'07-07-2022'!O5</f>
        <v>106.43219812651466</v>
      </c>
      <c r="P57" s="142">
        <f>'07-07-2022'!P5</f>
        <v>98.963683598653787</v>
      </c>
      <c r="Q57" s="142">
        <f>'07-07-2022'!Q5</f>
        <v>60.934147448634448</v>
      </c>
      <c r="R57" s="142">
        <f>'07-07-2022'!R5</f>
        <v>67.768547869881075</v>
      </c>
      <c r="S57" s="142">
        <f>'07-07-2022'!S5</f>
        <v>59.155092407659922</v>
      </c>
      <c r="T57" s="142">
        <f>'07-07-2022'!T5</f>
        <v>77.650239419590122</v>
      </c>
      <c r="U57" s="142">
        <f>'07-07-2022'!U5</f>
        <v>64.932620236030729</v>
      </c>
      <c r="V57" s="142">
        <f>'07-07-2022'!V5</f>
        <v>54.416814579707427</v>
      </c>
      <c r="W57" s="142">
        <f>'07-07-2022'!W5</f>
        <v>46.736926058222004</v>
      </c>
      <c r="X57" s="142">
        <f>'07-07-2022'!X5</f>
        <v>-13.557231992665217</v>
      </c>
      <c r="Y57" s="143">
        <f>'07-07-2022'!Y5</f>
        <v>-7.4978712978773157</v>
      </c>
    </row>
    <row r="58" spans="1:25" x14ac:dyDescent="0.3">
      <c r="A58" s="1" t="s">
        <v>2</v>
      </c>
      <c r="B58" s="200">
        <f>STDEV(B40,B44,B48,B52,B56)</f>
        <v>1.160311428702309E-14</v>
      </c>
      <c r="C58" s="201"/>
      <c r="D58" s="18">
        <f>STDEV(D40,D44,D48,D52,D56)</f>
        <v>15.574017771125614</v>
      </c>
      <c r="E58" s="18">
        <f>STDEV(E40,E44,E48,E52,E56)</f>
        <v>7.3351935309574925</v>
      </c>
      <c r="F58" s="18">
        <f>STDEV(F40,F44,F48,F52,F56)</f>
        <v>8.9881142454477061</v>
      </c>
      <c r="G58" s="18">
        <f t="shared" ref="G58:H58" si="12">STDEV(G40,G44,G48,G52,G56)</f>
        <v>12.571846729584422</v>
      </c>
      <c r="H58" s="18">
        <f t="shared" si="12"/>
        <v>5.6419288656508773</v>
      </c>
      <c r="I58" s="18">
        <f>STDEV(I40,I44,I48,I52,I56)</f>
        <v>1.5559031387523479</v>
      </c>
      <c r="J58" s="18">
        <f>STDEV(J40,J44,J48,J52,J56)</f>
        <v>10.595222499626438</v>
      </c>
      <c r="K58" s="201">
        <f>STDEV(K40,K44,K48,K52,K56)</f>
        <v>0</v>
      </c>
      <c r="L58" s="202"/>
      <c r="N58" s="193"/>
      <c r="O58" s="141">
        <f>'07-07-2022'!O6</f>
        <v>115.64453038469443</v>
      </c>
      <c r="P58" s="142">
        <f>'07-07-2022'!P6</f>
        <v>87.672846090131145</v>
      </c>
      <c r="Q58" s="142">
        <f>'07-07-2022'!Q6</f>
        <v>41.346916780703999</v>
      </c>
      <c r="R58" s="142">
        <f>'07-07-2022'!R6</f>
        <v>49.572851067319235</v>
      </c>
      <c r="S58" s="142">
        <f>'07-07-2022'!S6</f>
        <v>70.023187178439741</v>
      </c>
      <c r="T58" s="142">
        <f>'07-07-2022'!T6</f>
        <v>38.951359726560227</v>
      </c>
      <c r="U58" s="142">
        <f>'07-07-2022'!U6</f>
        <v>63.629157336899695</v>
      </c>
      <c r="V58" s="142">
        <f>'07-07-2022'!V6</f>
        <v>53.201425271567089</v>
      </c>
      <c r="W58" s="142">
        <f>'07-07-2022'!W6</f>
        <v>46.666472434935692</v>
      </c>
      <c r="X58" s="142">
        <f>'07-07-2022'!X6</f>
        <v>36.59102029742369</v>
      </c>
      <c r="Y58" s="143">
        <f>'07-07-2022'!Y6</f>
        <v>-5.665971446120091</v>
      </c>
    </row>
    <row r="59" spans="1:25" ht="15" thickBot="1" x14ac:dyDescent="0.35">
      <c r="A59" s="6" t="s">
        <v>3</v>
      </c>
      <c r="B59" s="203">
        <f>B58/SQRT(4)</f>
        <v>5.801557143511545E-15</v>
      </c>
      <c r="C59" s="204"/>
      <c r="D59" s="16">
        <f>D58/SQRT(4)</f>
        <v>7.7870088855628072</v>
      </c>
      <c r="E59" s="16">
        <f>E58/SQRT(4)</f>
        <v>3.6675967654787462</v>
      </c>
      <c r="F59" s="16">
        <f t="shared" ref="F59:I59" si="13">F58/SQRT(4)</f>
        <v>4.494057122723853</v>
      </c>
      <c r="G59" s="16">
        <f>G58/SQRT(4)</f>
        <v>6.285923364792211</v>
      </c>
      <c r="H59" s="16">
        <f t="shared" si="13"/>
        <v>2.8209644328254386</v>
      </c>
      <c r="I59" s="16">
        <f t="shared" si="13"/>
        <v>0.77795156937617393</v>
      </c>
      <c r="J59" s="16">
        <f>J58/SQRT(4)</f>
        <v>5.2976112498132188</v>
      </c>
      <c r="K59" s="204">
        <f>K58/SQRT(4)</f>
        <v>0</v>
      </c>
      <c r="L59" s="205"/>
      <c r="N59" s="193"/>
      <c r="O59" s="141">
        <f>'07-07-2022'!O7</f>
        <v>108.12318482600475</v>
      </c>
      <c r="P59" s="142">
        <f>'07-07-2022'!P7</f>
        <v>83.163556974001324</v>
      </c>
      <c r="Q59" s="142">
        <f>'07-07-2022'!Q7</f>
        <v>51.03484118072727</v>
      </c>
      <c r="R59" s="142">
        <f>'07-07-2022'!R7</f>
        <v>70.445940415195068</v>
      </c>
      <c r="S59" s="142">
        <f>'07-07-2022'!S7</f>
        <v>66.359388787301853</v>
      </c>
      <c r="T59" s="142">
        <f>'07-07-2022'!T7</f>
        <v>66.605992217322665</v>
      </c>
      <c r="U59" s="142">
        <f>'07-07-2022'!U7</f>
        <v>55.332761552738781</v>
      </c>
      <c r="V59" s="142">
        <f>'07-07-2022'!V7</f>
        <v>52.849130907604319</v>
      </c>
      <c r="W59" s="142">
        <f>'07-07-2022'!W7</f>
        <v>39.849689356640319</v>
      </c>
      <c r="X59" s="142">
        <f>'07-07-2022'!X7</f>
        <v>-3.781228095956731</v>
      </c>
      <c r="Y59" s="143">
        <f>'07-07-2022'!Y7</f>
        <v>-6.088717464804331</v>
      </c>
    </row>
    <row r="60" spans="1:25" ht="15" thickBot="1" x14ac:dyDescent="0.35">
      <c r="A60" s="4"/>
      <c r="B60" s="4"/>
      <c r="C60" s="4"/>
      <c r="N60" s="12"/>
      <c r="O60" s="194">
        <f>'07-07-2022'!O8</f>
        <v>100.00000000000004</v>
      </c>
      <c r="P60" s="195"/>
      <c r="Q60" s="145">
        <f>'07-07-2022'!Q8</f>
        <v>51.105301803355246</v>
      </c>
      <c r="R60" s="145">
        <f>'07-07-2022'!R8</f>
        <v>62.595779784131793</v>
      </c>
      <c r="S60" s="145">
        <f>'07-07-2022'!S8</f>
        <v>65.179222791133839</v>
      </c>
      <c r="T60" s="145">
        <f>'07-07-2022'!T8</f>
        <v>61.069197121157664</v>
      </c>
      <c r="U60" s="145">
        <f>'07-07-2022'!U8</f>
        <v>61.298179708556404</v>
      </c>
      <c r="V60" s="145">
        <f>'07-07-2022'!V8</f>
        <v>53.489123586292948</v>
      </c>
      <c r="W60" s="145">
        <f>'07-07-2022'!W8</f>
        <v>44.417695949932671</v>
      </c>
      <c r="X60" s="195">
        <f>'07-07-2022'!X8</f>
        <v>0</v>
      </c>
      <c r="Y60" s="196"/>
    </row>
    <row r="61" spans="1:25" x14ac:dyDescent="0.3">
      <c r="A61" s="183" t="s">
        <v>6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N61" s="5" t="s">
        <v>1</v>
      </c>
      <c r="O61" s="197">
        <f>AVERAGE(O40:P40,O44:P44,O48:P48,O52,O56,O60)</f>
        <v>100</v>
      </c>
      <c r="P61" s="198"/>
      <c r="Q61" s="87">
        <f>AVERAGE(Q40,Q44,Q48,Q52,Q56,Q60)</f>
        <v>64.47897963889055</v>
      </c>
      <c r="R61" s="87">
        <f t="shared" ref="R61:X61" si="14">AVERAGE(R40,R44,R48,R52,R56,R60)</f>
        <v>63.334793618776757</v>
      </c>
      <c r="S61" s="87">
        <f t="shared" si="14"/>
        <v>60.649242384566101</v>
      </c>
      <c r="T61" s="87">
        <f t="shared" si="14"/>
        <v>59.296140500728058</v>
      </c>
      <c r="U61" s="87">
        <f t="shared" si="14"/>
        <v>58.034765874501431</v>
      </c>
      <c r="V61" s="87">
        <f t="shared" si="14"/>
        <v>54.146008385640961</v>
      </c>
      <c r="W61" s="87">
        <f t="shared" si="14"/>
        <v>39.511258609670811</v>
      </c>
      <c r="X61" s="198">
        <f t="shared" si="14"/>
        <v>0</v>
      </c>
      <c r="Y61" s="199"/>
    </row>
    <row r="62" spans="1:25" x14ac:dyDescent="0.3">
      <c r="A62" s="184" t="s">
        <v>5</v>
      </c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N62" s="1" t="s">
        <v>2</v>
      </c>
      <c r="O62" s="200">
        <f>STDEV(O40:P40,O44:P44,O48:P48,O52,O56,O60)</f>
        <v>2.1078103847843474E-14</v>
      </c>
      <c r="P62" s="201"/>
      <c r="Q62" s="41">
        <f t="shared" ref="Q62:X62" si="15">STDEV(Q40,Q44,Q48,Q52,Q56,Q60)</f>
        <v>9.7472554855074591</v>
      </c>
      <c r="R62" s="41">
        <f t="shared" si="15"/>
        <v>7.3872037016945029</v>
      </c>
      <c r="S62" s="41">
        <f t="shared" si="15"/>
        <v>7.4167997622925901</v>
      </c>
      <c r="T62" s="41">
        <f t="shared" si="15"/>
        <v>6.9997445756104675</v>
      </c>
      <c r="U62" s="41">
        <f t="shared" si="15"/>
        <v>9.0613012974498304</v>
      </c>
      <c r="V62" s="41">
        <f t="shared" si="15"/>
        <v>9.5636770484710887</v>
      </c>
      <c r="W62" s="41">
        <f t="shared" si="15"/>
        <v>8.8166255365482886</v>
      </c>
      <c r="X62" s="201">
        <f t="shared" si="15"/>
        <v>0</v>
      </c>
      <c r="Y62" s="202"/>
    </row>
    <row r="63" spans="1:25" ht="15" thickBot="1" x14ac:dyDescent="0.35">
      <c r="A63" s="185" t="s">
        <v>29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N63" s="6" t="s">
        <v>3</v>
      </c>
      <c r="O63" s="203">
        <f>O62/SQRT(4)</f>
        <v>1.0539051923921737E-14</v>
      </c>
      <c r="P63" s="204"/>
      <c r="Q63" s="38">
        <f t="shared" ref="Q63:W63" si="16">Q62/SQRT(6)</f>
        <v>3.9793003886729315</v>
      </c>
      <c r="R63" s="38">
        <f t="shared" si="16"/>
        <v>3.0158132825251016</v>
      </c>
      <c r="S63" s="38">
        <f t="shared" si="16"/>
        <v>3.0278958236687359</v>
      </c>
      <c r="T63" s="38">
        <f t="shared" si="16"/>
        <v>2.8576337566766719</v>
      </c>
      <c r="U63" s="38">
        <f t="shared" si="16"/>
        <v>3.6992607640618775</v>
      </c>
      <c r="V63" s="38">
        <f t="shared" si="16"/>
        <v>3.9043548055868054</v>
      </c>
      <c r="W63" s="38">
        <f t="shared" si="16"/>
        <v>3.599372302955878</v>
      </c>
      <c r="X63" s="204">
        <f t="shared" ref="X63" si="17">X62/SQRT(4)</f>
        <v>0</v>
      </c>
      <c r="Y63" s="205"/>
    </row>
    <row r="64" spans="1:25" x14ac:dyDescent="0.3">
      <c r="A64" s="109"/>
      <c r="B64" s="179" t="s">
        <v>0</v>
      </c>
      <c r="C64" s="180"/>
      <c r="D64" s="10" t="s">
        <v>7</v>
      </c>
      <c r="E64" s="10" t="s">
        <v>8</v>
      </c>
      <c r="F64" s="10" t="s">
        <v>9</v>
      </c>
      <c r="G64" s="10" t="s">
        <v>10</v>
      </c>
      <c r="H64" s="10" t="s">
        <v>11</v>
      </c>
      <c r="I64" s="10" t="s">
        <v>12</v>
      </c>
      <c r="J64" s="10" t="s">
        <v>15</v>
      </c>
      <c r="K64" s="180" t="s">
        <v>4</v>
      </c>
      <c r="L64" s="181"/>
      <c r="N64" s="2"/>
      <c r="O64" s="2"/>
      <c r="P64" s="2"/>
      <c r="Q64" s="2"/>
      <c r="R64" s="2"/>
    </row>
    <row r="65" spans="1:25" x14ac:dyDescent="0.3">
      <c r="A65" s="182">
        <f>'23-06-2022'!A5</f>
        <v>44735</v>
      </c>
      <c r="B65" s="114">
        <f>'23-06-2022'!B5</f>
        <v>101.64400275385816</v>
      </c>
      <c r="C65" s="115">
        <f>'23-06-2022'!C5</f>
        <v>109.25100904005721</v>
      </c>
      <c r="D65" s="115">
        <f>'23-06-2022'!D5</f>
        <v>84.524075685177095</v>
      </c>
      <c r="E65" s="115">
        <f>'23-06-2022'!E5</f>
        <v>88.586714041907186</v>
      </c>
      <c r="F65" s="115">
        <f>'23-06-2022'!F5</f>
        <v>97.681675686406123</v>
      </c>
      <c r="G65" s="115">
        <f>'23-06-2022'!G5</f>
        <v>85.76125406592061</v>
      </c>
      <c r="H65" s="115">
        <f>'23-06-2022'!H5</f>
        <v>88.168744938814015</v>
      </c>
      <c r="I65" s="115">
        <f>'23-06-2022'!I5</f>
        <v>54.447173685100601</v>
      </c>
      <c r="J65" s="115">
        <f>'23-06-2022'!J5</f>
        <v>52.474363404893751</v>
      </c>
      <c r="K65" s="115">
        <f>'23-06-2022'!K5</f>
        <v>-1.1758815354357857</v>
      </c>
      <c r="L65" s="116">
        <f>'23-06-2022'!L5</f>
        <v>-0.65760114306455908</v>
      </c>
      <c r="N65" s="183" t="s">
        <v>6</v>
      </c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</row>
    <row r="66" spans="1:25" x14ac:dyDescent="0.3">
      <c r="A66" s="182"/>
      <c r="B66" s="114">
        <f>'23-06-2022'!B6</f>
        <v>94.973250945678558</v>
      </c>
      <c r="C66" s="115">
        <f>'23-06-2022'!C6</f>
        <v>105.42242620618003</v>
      </c>
      <c r="D66" s="115">
        <f>'23-06-2022'!D6</f>
        <v>79.826126683371783</v>
      </c>
      <c r="E66" s="115">
        <f>'23-06-2022'!E6</f>
        <v>94.254347974751227</v>
      </c>
      <c r="F66" s="115">
        <f>'23-06-2022'!F6</f>
        <v>113.16316925212141</v>
      </c>
      <c r="G66" s="115">
        <f>'23-06-2022'!G6</f>
        <v>95.57512366390192</v>
      </c>
      <c r="H66" s="115">
        <f>'23-06-2022'!H6</f>
        <v>103.61680805150998</v>
      </c>
      <c r="I66" s="115">
        <f>'23-06-2022'!I6</f>
        <v>71.466781990671066</v>
      </c>
      <c r="J66" s="115">
        <f>'23-06-2022'!J6</f>
        <v>68.0561732424421</v>
      </c>
      <c r="K66" s="115">
        <f>'23-06-2022'!K6</f>
        <v>0.16161436277958346</v>
      </c>
      <c r="L66" s="116">
        <f>'23-06-2022'!L6</f>
        <v>-5.5729047660588296E-2</v>
      </c>
      <c r="N66" s="184" t="s">
        <v>5</v>
      </c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 spans="1:25" ht="15" thickBot="1" x14ac:dyDescent="0.35">
      <c r="A67" s="182"/>
      <c r="B67" s="114">
        <f>'23-06-2022'!B7</f>
        <v>107.31163170414719</v>
      </c>
      <c r="C67" s="115">
        <f>'23-06-2022'!C7</f>
        <v>81.397679350078832</v>
      </c>
      <c r="D67" s="115">
        <f>'23-06-2022'!D7</f>
        <v>88.80405309261171</v>
      </c>
      <c r="E67" s="115">
        <f>'23-06-2022'!E7</f>
        <v>92.214666823395703</v>
      </c>
      <c r="F67" s="115">
        <f>'23-06-2022'!F7</f>
        <v>97.063084004756846</v>
      </c>
      <c r="G67" s="115">
        <f>'23-06-2022'!G7</f>
        <v>84.808290589585326</v>
      </c>
      <c r="H67" s="115">
        <f>'23-06-2022'!H7</f>
        <v>92.900129376193661</v>
      </c>
      <c r="I67" s="115">
        <f>'23-06-2022'!I7</f>
        <v>74.292244457935155</v>
      </c>
      <c r="J67" s="115">
        <f>'23-06-2022'!J7</f>
        <v>66.902587187550708</v>
      </c>
      <c r="K67" s="115">
        <f>'23-06-2022'!K7</f>
        <v>-2.2291120808731406E-2</v>
      </c>
      <c r="L67" s="116">
        <f>'23-06-2022'!L7</f>
        <v>1.749888484190083</v>
      </c>
      <c r="N67" s="185" t="s">
        <v>23</v>
      </c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</row>
    <row r="68" spans="1:25" x14ac:dyDescent="0.3">
      <c r="A68" s="11" t="s">
        <v>1</v>
      </c>
      <c r="B68" s="186">
        <f>'23-06-2022'!B8</f>
        <v>100</v>
      </c>
      <c r="C68" s="187"/>
      <c r="D68" s="113">
        <f>'23-06-2022'!D8</f>
        <v>84.384751820386853</v>
      </c>
      <c r="E68" s="113">
        <f>'23-06-2022'!E8</f>
        <v>91.68524294668471</v>
      </c>
      <c r="F68" s="113">
        <f>'23-06-2022'!F8</f>
        <v>102.63597631442813</v>
      </c>
      <c r="G68" s="113">
        <f>'23-06-2022'!G8</f>
        <v>88.714889439802619</v>
      </c>
      <c r="H68" s="113">
        <f>'23-06-2022'!H8</f>
        <v>94.895227455505889</v>
      </c>
      <c r="I68" s="113">
        <f>'23-06-2022'!I8</f>
        <v>66.735400044568948</v>
      </c>
      <c r="J68" s="113">
        <f>'23-06-2022'!J8</f>
        <v>62.477707944962184</v>
      </c>
      <c r="K68" s="187">
        <f>'23-06-2022'!K8</f>
        <v>0</v>
      </c>
      <c r="L68" s="188"/>
      <c r="N68" s="39"/>
      <c r="O68" s="179" t="s">
        <v>0</v>
      </c>
      <c r="P68" s="180"/>
      <c r="Q68" s="10" t="s">
        <v>7</v>
      </c>
      <c r="R68" s="10" t="s">
        <v>8</v>
      </c>
      <c r="S68" s="10" t="s">
        <v>9</v>
      </c>
      <c r="T68" s="10" t="s">
        <v>10</v>
      </c>
      <c r="U68" s="10" t="s">
        <v>11</v>
      </c>
      <c r="V68" s="10" t="s">
        <v>12</v>
      </c>
      <c r="W68" s="10" t="s">
        <v>15</v>
      </c>
      <c r="X68" s="180" t="s">
        <v>4</v>
      </c>
      <c r="Y68" s="181"/>
    </row>
    <row r="69" spans="1:25" x14ac:dyDescent="0.3">
      <c r="A69" s="206">
        <v>44742</v>
      </c>
      <c r="B69" s="118">
        <f>'30-06-2022'!B5</f>
        <v>103.86935814825429</v>
      </c>
      <c r="C69" s="119">
        <f>'30-06-2022'!C5</f>
        <v>101.94203319271212</v>
      </c>
      <c r="D69" s="119">
        <f>'30-06-2022'!D5</f>
        <v>79.917617630452654</v>
      </c>
      <c r="E69" s="119">
        <f>'30-06-2022'!E5</f>
        <v>92.879209434407883</v>
      </c>
      <c r="F69" s="119">
        <f>'30-06-2022'!F5</f>
        <v>96.307188928701322</v>
      </c>
      <c r="G69" s="119">
        <f>'30-06-2022'!G5</f>
        <v>73.473594513714261</v>
      </c>
      <c r="H69" s="119">
        <f>'30-06-2022'!H5</f>
        <v>78.887738489172733</v>
      </c>
      <c r="I69" s="119">
        <f>'30-06-2022'!I5</f>
        <v>67.456230852194892</v>
      </c>
      <c r="J69" s="119">
        <f>'30-06-2022'!J5</f>
        <v>35.515668236564423</v>
      </c>
      <c r="K69" s="119">
        <f>'30-06-2022'!K5</f>
        <v>-2.9277625022132896</v>
      </c>
      <c r="L69" s="120">
        <f>'30-06-2022'!L5</f>
        <v>0.7356189408592535</v>
      </c>
      <c r="N69" s="182">
        <v>44665</v>
      </c>
      <c r="O69" s="46">
        <f>'14-04-2022'!O27</f>
        <v>115.42719209154907</v>
      </c>
      <c r="P69" s="47">
        <f>'14-04-2022'!P27</f>
        <v>104.42831281196597</v>
      </c>
      <c r="Q69" s="47">
        <f>'14-04-2022'!Q27</f>
        <v>72.7472020586859</v>
      </c>
      <c r="R69" s="47">
        <f>'14-04-2022'!R27</f>
        <v>81.524745101616773</v>
      </c>
      <c r="S69" s="47">
        <f>'14-04-2022'!S27</f>
        <v>79.864133019311495</v>
      </c>
      <c r="T69" s="47">
        <f>'14-04-2022'!T27</f>
        <v>65.716541543856678</v>
      </c>
      <c r="U69" s="47">
        <f>'14-04-2022'!U27</f>
        <v>63.085439168161585</v>
      </c>
      <c r="V69" s="47">
        <f>'14-04-2022'!V27</f>
        <v>63.818697786800463</v>
      </c>
      <c r="W69" s="47">
        <f>'14-04-2022'!W27</f>
        <v>51.461125669170727</v>
      </c>
      <c r="X69" s="47">
        <f>'14-04-2022'!X27</f>
        <v>-1.4844898451123603</v>
      </c>
      <c r="Y69" s="48">
        <f>'14-04-2022'!Y27</f>
        <v>3.5942002018783431E-3</v>
      </c>
    </row>
    <row r="70" spans="1:25" x14ac:dyDescent="0.3">
      <c r="A70" s="207"/>
      <c r="B70" s="118">
        <f>'30-06-2022'!B6</f>
        <v>110.46049871372212</v>
      </c>
      <c r="C70" s="119">
        <f>'30-06-2022'!C6</f>
        <v>83.757539573537656</v>
      </c>
      <c r="D70" s="119">
        <f>'30-06-2022'!D6</f>
        <v>81.889069489819022</v>
      </c>
      <c r="E70" s="119">
        <f>'30-06-2022'!E6</f>
        <v>76.533762847669053</v>
      </c>
      <c r="F70" s="119">
        <f>'30-06-2022'!F6</f>
        <v>75.445050757709382</v>
      </c>
      <c r="G70" s="119">
        <f>'30-06-2022'!G6</f>
        <v>71.119607910638678</v>
      </c>
      <c r="H70" s="119">
        <f>'30-06-2022'!H6</f>
        <v>72.78211225074746</v>
      </c>
      <c r="I70" s="119">
        <f>'30-06-2022'!I6</f>
        <v>55.244963029143712</v>
      </c>
      <c r="J70" s="119">
        <f>'30-06-2022'!J6</f>
        <v>28.262468459412812</v>
      </c>
      <c r="K70" s="119">
        <f>'30-06-2022'!K6</f>
        <v>-0.77975589279101432</v>
      </c>
      <c r="L70" s="120">
        <f>'30-06-2022'!L6</f>
        <v>8.8274543288550805E-2</v>
      </c>
      <c r="N70" s="182"/>
      <c r="O70" s="46">
        <f>'14-04-2022'!O28</f>
        <v>113.55092156983021</v>
      </c>
      <c r="P70" s="47">
        <f>'14-04-2022'!P28</f>
        <v>87.304556459533117</v>
      </c>
      <c r="Q70" s="47">
        <f>'14-04-2022'!Q28</f>
        <v>63.710860532967587</v>
      </c>
      <c r="R70" s="47">
        <f>'14-04-2022'!R28</f>
        <v>84.996946563434051</v>
      </c>
      <c r="S70" s="47">
        <f>'14-04-2022'!S28</f>
        <v>70.094529661303881</v>
      </c>
      <c r="T70" s="47">
        <f>'14-04-2022'!T28</f>
        <v>76.391934771144648</v>
      </c>
      <c r="U70" s="47">
        <f>'14-04-2022'!U28</f>
        <v>69.145606175950562</v>
      </c>
      <c r="V70" s="47">
        <f>'14-04-2022'!V28</f>
        <v>66.018476856367514</v>
      </c>
      <c r="W70" s="47">
        <f>'14-04-2022'!W28</f>
        <v>54.329462933267202</v>
      </c>
      <c r="X70" s="47">
        <f>'14-04-2022'!X28</f>
        <v>-6.1105420494978455E-2</v>
      </c>
      <c r="Y70" s="48">
        <f>'14-04-2022'!Y28</f>
        <v>0.45648993825466089</v>
      </c>
    </row>
    <row r="71" spans="1:25" x14ac:dyDescent="0.3">
      <c r="A71" s="207"/>
      <c r="B71" s="118">
        <f>'30-06-2022'!B7</f>
        <v>115.08017865056607</v>
      </c>
      <c r="C71" s="119">
        <f>'30-06-2022'!C7</f>
        <v>84.890391721207791</v>
      </c>
      <c r="D71" s="119">
        <f>'30-06-2022'!D7</f>
        <v>87.126666388321908</v>
      </c>
      <c r="E71" s="119">
        <f>'30-06-2022'!E7</f>
        <v>77.519497546609756</v>
      </c>
      <c r="F71" s="119">
        <f>'30-06-2022'!F7</f>
        <v>76.210089552726515</v>
      </c>
      <c r="G71" s="119">
        <f>'30-06-2022'!G7</f>
        <v>71.575694801769473</v>
      </c>
      <c r="H71" s="119">
        <f>'30-06-2022'!H7</f>
        <v>67.927025980495628</v>
      </c>
      <c r="I71" s="119">
        <f>'30-06-2022'!I7</f>
        <v>49.977929925471543</v>
      </c>
      <c r="J71" s="119">
        <f>'30-06-2022'!J7</f>
        <v>33.676623396443183</v>
      </c>
      <c r="K71" s="119">
        <f>'30-06-2022'!K7</f>
        <v>0.88274187037463892</v>
      </c>
      <c r="L71" s="120">
        <f>'30-06-2022'!L7</f>
        <v>2.0008830404818623</v>
      </c>
      <c r="N71" s="182"/>
      <c r="O71" s="46">
        <f>'14-04-2022'!O29</f>
        <v>88.339737536081103</v>
      </c>
      <c r="P71" s="47">
        <f>'14-04-2022'!P29</f>
        <v>90.949279531040574</v>
      </c>
      <c r="Q71" s="47">
        <f>'14-04-2022'!Q29</f>
        <v>85.902742860015252</v>
      </c>
      <c r="R71" s="47">
        <f>'14-04-2022'!R29</f>
        <v>78.203520937006203</v>
      </c>
      <c r="S71" s="47">
        <f>'14-04-2022'!S29</f>
        <v>80.683658870096323</v>
      </c>
      <c r="T71" s="47">
        <f>'14-04-2022'!T29</f>
        <v>73.868653581030273</v>
      </c>
      <c r="U71" s="47">
        <f>'14-04-2022'!U29</f>
        <v>70.331761336054825</v>
      </c>
      <c r="V71" s="47">
        <f>'14-04-2022'!V29</f>
        <v>66.341969335963554</v>
      </c>
      <c r="W71" s="47">
        <f>'14-04-2022'!W29</f>
        <v>52.539450002742981</v>
      </c>
      <c r="X71" s="47">
        <f>'14-04-2022'!X29</f>
        <v>0.73685362225336104</v>
      </c>
      <c r="Y71" s="48">
        <f>'14-04-2022'!Y29</f>
        <v>0.34865750489743536</v>
      </c>
    </row>
    <row r="72" spans="1:25" x14ac:dyDescent="0.3">
      <c r="A72" s="11" t="s">
        <v>1</v>
      </c>
      <c r="B72" s="186">
        <f>'30-06-2022'!B8</f>
        <v>100.00000000000001</v>
      </c>
      <c r="C72" s="187"/>
      <c r="D72" s="117">
        <f>'30-06-2022'!D8</f>
        <v>82.977784502864537</v>
      </c>
      <c r="E72" s="117">
        <f>'30-06-2022'!E8</f>
        <v>82.310823276228902</v>
      </c>
      <c r="F72" s="117">
        <f>'30-06-2022'!F8</f>
        <v>82.654109746379063</v>
      </c>
      <c r="G72" s="117">
        <f>'30-06-2022'!G8</f>
        <v>72.056299075374127</v>
      </c>
      <c r="H72" s="117">
        <f>'30-06-2022'!H8</f>
        <v>73.198958906805274</v>
      </c>
      <c r="I72" s="117">
        <f>'30-06-2022'!I8</f>
        <v>57.559707935603377</v>
      </c>
      <c r="J72" s="117">
        <f>'30-06-2022'!J8</f>
        <v>32.484920030806812</v>
      </c>
      <c r="K72" s="187">
        <f>'30-06-2022'!K8</f>
        <v>0</v>
      </c>
      <c r="L72" s="188"/>
      <c r="N72" s="11" t="s">
        <v>1</v>
      </c>
      <c r="O72" s="186">
        <f>'14-04-2022'!O30</f>
        <v>100</v>
      </c>
      <c r="P72" s="187"/>
      <c r="Q72" s="67">
        <f>'14-04-2022'!Q30</f>
        <v>74.120268483889575</v>
      </c>
      <c r="R72" s="67">
        <f>'14-04-2022'!R30</f>
        <v>81.575070867352338</v>
      </c>
      <c r="S72" s="67">
        <f>'14-04-2022'!S30</f>
        <v>76.880773850237233</v>
      </c>
      <c r="T72" s="67">
        <f>'14-04-2022'!T30</f>
        <v>71.992376632010533</v>
      </c>
      <c r="U72" s="67">
        <f>'14-04-2022'!U30</f>
        <v>67.520935560055662</v>
      </c>
      <c r="V72" s="67">
        <f>'14-04-2022'!V30</f>
        <v>65.393047993043851</v>
      </c>
      <c r="W72" s="67">
        <f>'14-04-2022'!W30</f>
        <v>52.776679535060303</v>
      </c>
      <c r="X72" s="187">
        <f>'14-04-2022'!X30</f>
        <v>0</v>
      </c>
      <c r="Y72" s="188"/>
    </row>
    <row r="73" spans="1:25" x14ac:dyDescent="0.3">
      <c r="A73" s="182">
        <v>44749</v>
      </c>
      <c r="B73" s="141">
        <f>'07-07-2022'!B5</f>
        <v>87.623655986710943</v>
      </c>
      <c r="C73" s="142">
        <f>'07-07-2022'!C5</f>
        <v>86.154690704922928</v>
      </c>
      <c r="D73" s="142">
        <f>'07-07-2022'!D5</f>
        <v>66.998107055965832</v>
      </c>
      <c r="E73" s="142">
        <f>'07-07-2022'!E5</f>
        <v>101.9836055438915</v>
      </c>
      <c r="F73" s="142">
        <f>'07-07-2022'!F5</f>
        <v>90.501649843440461</v>
      </c>
      <c r="G73" s="142">
        <f>'07-07-2022'!G5</f>
        <v>89.932052337055254</v>
      </c>
      <c r="H73" s="142">
        <f>'07-07-2022'!H5</f>
        <v>0</v>
      </c>
      <c r="I73" s="142">
        <f>'07-07-2022'!I5</f>
        <v>54.496847625322189</v>
      </c>
      <c r="J73" s="142">
        <f>'07-07-2022'!J5</f>
        <v>34.890580088663697</v>
      </c>
      <c r="K73" s="142">
        <f>'07-07-2022'!K5</f>
        <v>6.2905968265969952</v>
      </c>
      <c r="L73" s="143">
        <f>'07-07-2022'!L5</f>
        <v>-0.30478621764874242</v>
      </c>
      <c r="N73" s="182">
        <v>44672</v>
      </c>
      <c r="O73" s="104">
        <v>93.702846533458569</v>
      </c>
      <c r="P73" s="105">
        <v>102.41826366719927</v>
      </c>
      <c r="Q73" s="105">
        <v>47.578711956290078</v>
      </c>
      <c r="R73" s="105">
        <v>44.572977710545224</v>
      </c>
      <c r="S73" s="105">
        <v>41.687954108694072</v>
      </c>
      <c r="T73" s="105">
        <v>44.1021975653506</v>
      </c>
      <c r="U73" s="105">
        <v>48.375416955754204</v>
      </c>
      <c r="V73" s="105">
        <v>44.681616930299171</v>
      </c>
      <c r="W73" s="105">
        <v>32.12754987643406</v>
      </c>
      <c r="X73" s="105">
        <v>-0.10260575612396446</v>
      </c>
      <c r="Y73" s="106">
        <v>0.23538872353337223</v>
      </c>
    </row>
    <row r="74" spans="1:25" x14ac:dyDescent="0.3">
      <c r="A74" s="182"/>
      <c r="B74" s="141">
        <f>'07-07-2022'!B6</f>
        <v>133.25172824596456</v>
      </c>
      <c r="C74" s="142">
        <f>'07-07-2022'!C6</f>
        <v>107.58969564996929</v>
      </c>
      <c r="D74" s="142">
        <f>'07-07-2022'!D6</f>
        <v>55.995792428586455</v>
      </c>
      <c r="E74" s="142">
        <f>'07-07-2022'!E6</f>
        <v>103.99221114669447</v>
      </c>
      <c r="F74" s="142">
        <f>'07-07-2022'!F6</f>
        <v>145.27329746410334</v>
      </c>
      <c r="G74" s="142">
        <f>'07-07-2022'!G6</f>
        <v>112.17646862419085</v>
      </c>
      <c r="H74" s="142">
        <f>'07-07-2022'!H6</f>
        <v>60.072953742702516</v>
      </c>
      <c r="I74" s="142">
        <f>'07-07-2022'!I6</f>
        <v>40.106923013886579</v>
      </c>
      <c r="J74" s="142">
        <f>'07-07-2022'!J6</f>
        <v>34.560805352424907</v>
      </c>
      <c r="K74" s="142">
        <f>'07-07-2022'!K6</f>
        <v>-2.9129621474813843</v>
      </c>
      <c r="L74" s="143">
        <f>'07-07-2022'!L6</f>
        <v>-1.2041562266621431</v>
      </c>
      <c r="N74" s="182"/>
      <c r="O74" s="104">
        <v>102.96147595473626</v>
      </c>
      <c r="P74" s="105">
        <v>97.034498438465235</v>
      </c>
      <c r="Q74" s="105">
        <v>51.513927873276742</v>
      </c>
      <c r="R74" s="105">
        <v>46.842369473780479</v>
      </c>
      <c r="S74" s="105">
        <v>40.492904703881521</v>
      </c>
      <c r="T74" s="105">
        <v>42.110448557329683</v>
      </c>
      <c r="U74" s="105">
        <v>46.75786590729836</v>
      </c>
      <c r="V74" s="105">
        <v>39.104719707840594</v>
      </c>
      <c r="W74" s="105">
        <v>33.805449051829072</v>
      </c>
      <c r="X74" s="105">
        <v>-1.164873092903068</v>
      </c>
      <c r="Y74" s="106">
        <v>0.15089055330701823</v>
      </c>
    </row>
    <row r="75" spans="1:25" x14ac:dyDescent="0.3">
      <c r="A75" s="182"/>
      <c r="B75" s="141">
        <f>'07-07-2022'!B7</f>
        <v>90.651538516379333</v>
      </c>
      <c r="C75" s="142">
        <f>'07-07-2022'!C7</f>
        <v>94.728690896052996</v>
      </c>
      <c r="D75" s="142">
        <f>'07-07-2022'!D7</f>
        <v>76.291597893641182</v>
      </c>
      <c r="E75" s="142">
        <f>'07-07-2022'!E7</f>
        <v>72.334359132651329</v>
      </c>
      <c r="F75" s="142">
        <f>'07-07-2022'!F7</f>
        <v>98.74587529833174</v>
      </c>
      <c r="G75" s="142">
        <f>'07-07-2022'!G7</f>
        <v>101.29409441882248</v>
      </c>
      <c r="H75" s="142" t="s">
        <v>31</v>
      </c>
      <c r="I75" s="142">
        <f>'07-07-2022'!I7</f>
        <v>38.607978210622313</v>
      </c>
      <c r="J75" s="142">
        <f>'07-07-2022'!J7</f>
        <v>45.05346364748678</v>
      </c>
      <c r="K75" s="142">
        <f>'07-07-2022'!K7</f>
        <v>-5.3112814269802522</v>
      </c>
      <c r="L75" s="143">
        <f>'07-07-2022'!L7</f>
        <v>3.4425891921755269</v>
      </c>
      <c r="N75" s="182"/>
      <c r="O75" s="104">
        <v>103.08218659862996</v>
      </c>
      <c r="P75" s="105">
        <v>100.80072880751071</v>
      </c>
      <c r="Q75" s="105">
        <v>43.655565664691245</v>
      </c>
      <c r="R75" s="105">
        <v>49.111759438263803</v>
      </c>
      <c r="S75" s="105">
        <v>42.689871519782095</v>
      </c>
      <c r="T75" s="105">
        <v>41.349966824044422</v>
      </c>
      <c r="U75" s="105">
        <v>41.929382591489144</v>
      </c>
      <c r="V75" s="105">
        <v>42.436375210351109</v>
      </c>
      <c r="W75" s="105">
        <v>31.234280678859587</v>
      </c>
      <c r="X75" s="105">
        <v>0.41645738750179406</v>
      </c>
      <c r="Y75" s="106">
        <v>0.46474218468484785</v>
      </c>
    </row>
    <row r="76" spans="1:25" x14ac:dyDescent="0.3">
      <c r="A76" s="12" t="s">
        <v>1</v>
      </c>
      <c r="B76" s="186">
        <f>'07-07-2022'!B8</f>
        <v>100</v>
      </c>
      <c r="C76" s="187"/>
      <c r="D76" s="144">
        <f>'07-07-2022'!D8</f>
        <v>66.428499126064494</v>
      </c>
      <c r="E76" s="144">
        <f>'07-07-2022'!E8</f>
        <v>92.770058607745781</v>
      </c>
      <c r="F76" s="144">
        <f>'07-07-2022'!F8</f>
        <v>111.50694086862518</v>
      </c>
      <c r="G76" s="144">
        <f>'07-07-2022'!G8</f>
        <v>101.13420512668954</v>
      </c>
      <c r="H76" s="144">
        <f>'07-07-2022'!H8</f>
        <v>60.072953742702516</v>
      </c>
      <c r="I76" s="144">
        <f>'07-07-2022'!I8</f>
        <v>44.403916283277027</v>
      </c>
      <c r="J76" s="144">
        <f>'07-07-2022'!J8</f>
        <v>38.168283029525128</v>
      </c>
      <c r="K76" s="187">
        <f>'07-07-2022'!K8</f>
        <v>0</v>
      </c>
      <c r="L76" s="188"/>
      <c r="N76" s="11" t="s">
        <v>1</v>
      </c>
      <c r="O76" s="186" t="s">
        <v>25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8"/>
    </row>
    <row r="77" spans="1:25" x14ac:dyDescent="0.3">
      <c r="A77" s="192">
        <v>44757</v>
      </c>
      <c r="B77" s="146" t="s">
        <v>32</v>
      </c>
      <c r="C77" s="147">
        <f>'15-07-2022'!C5</f>
        <v>138.8796189308419</v>
      </c>
      <c r="D77" s="147">
        <f>'15-07-2022'!D5</f>
        <v>104.08858683147173</v>
      </c>
      <c r="E77" s="147">
        <f>'15-07-2022'!E5</f>
        <v>97.556443127153955</v>
      </c>
      <c r="F77" s="147">
        <f>'15-07-2022'!F5</f>
        <v>86.73537953607979</v>
      </c>
      <c r="G77" s="147">
        <f>'15-07-2022'!G5</f>
        <v>114.07724959547215</v>
      </c>
      <c r="H77" s="147">
        <f>'15-07-2022'!H5</f>
        <v>90.036723749954476</v>
      </c>
      <c r="I77" s="147">
        <f>'15-07-2022'!I5</f>
        <v>83.744435468981422</v>
      </c>
      <c r="J77" s="147">
        <f>'15-07-2022'!J5</f>
        <v>80.541844617798205</v>
      </c>
      <c r="K77" s="147">
        <f>'15-07-2022'!K5</f>
        <v>0.50554686706987295</v>
      </c>
      <c r="L77" s="148">
        <f>'15-07-2022'!L5</f>
        <v>-0.42559996465111505</v>
      </c>
      <c r="N77" s="182">
        <v>44686</v>
      </c>
      <c r="O77" s="104">
        <f>'05-05-2022'!O27</f>
        <v>77.074395710658038</v>
      </c>
      <c r="P77" s="105">
        <f>'05-05-2022'!P27</f>
        <v>118.00267677886107</v>
      </c>
      <c r="Q77" s="105">
        <f>'05-05-2022'!Q27</f>
        <v>67.455118759241685</v>
      </c>
      <c r="R77" s="105">
        <f>'05-05-2022'!R27</f>
        <v>68.21724648133447</v>
      </c>
      <c r="S77" s="105">
        <f>'05-05-2022'!S27</f>
        <v>69.164747331322602</v>
      </c>
      <c r="T77" s="105">
        <f>'05-05-2022'!T27</f>
        <v>66.136837890661226</v>
      </c>
      <c r="U77" s="105">
        <f>'05-05-2022'!U27</f>
        <v>60.94613862325226</v>
      </c>
      <c r="V77" s="105">
        <f>'05-05-2022'!V27</f>
        <v>58.000616557356452</v>
      </c>
      <c r="W77" s="105">
        <f>'05-05-2022'!W27</f>
        <v>38.926842008073272</v>
      </c>
      <c r="X77" s="105">
        <f>'05-05-2022'!X27</f>
        <v>-2.0220397405031467</v>
      </c>
      <c r="Y77" s="106">
        <f>'05-05-2022'!Y27</f>
        <v>1.9739773692109606</v>
      </c>
    </row>
    <row r="78" spans="1:25" x14ac:dyDescent="0.3">
      <c r="A78" s="193"/>
      <c r="B78" s="146">
        <f>'15-07-2022'!B6</f>
        <v>120.21434621225046</v>
      </c>
      <c r="C78" s="147">
        <f>'15-07-2022'!C6</f>
        <v>86.213387264975751</v>
      </c>
      <c r="D78" s="147">
        <f>'15-07-2022'!D6</f>
        <v>76.619737951741214</v>
      </c>
      <c r="E78" s="147">
        <f>'15-07-2022'!E6</f>
        <v>97.923260552450031</v>
      </c>
      <c r="F78" s="147">
        <f>'15-07-2022'!F6</f>
        <v>38.414510263069992</v>
      </c>
      <c r="G78" s="147">
        <f>'15-07-2022'!G6</f>
        <v>92.660871414740257</v>
      </c>
      <c r="H78" s="147">
        <f>'15-07-2022'!H6</f>
        <v>99.771441487068671</v>
      </c>
      <c r="I78" s="147">
        <f>'15-07-2022'!I6</f>
        <v>74.179020022586968</v>
      </c>
      <c r="J78" s="147">
        <f>'15-07-2022'!J6</f>
        <v>72.881044202928962</v>
      </c>
      <c r="K78" s="147">
        <f>'15-07-2022'!K6</f>
        <v>-1.032257046054303</v>
      </c>
      <c r="L78" s="148">
        <f>'15-07-2022'!L6</f>
        <v>-0.96171547607024976</v>
      </c>
      <c r="N78" s="182"/>
      <c r="O78" s="104">
        <f>'05-05-2022'!O28</f>
        <v>101.25648061791183</v>
      </c>
      <c r="P78" s="105">
        <f>'05-05-2022'!P28</f>
        <v>111.94685789753834</v>
      </c>
      <c r="Q78" s="105">
        <f>'05-05-2022'!Q28</f>
        <v>72.213255150348161</v>
      </c>
      <c r="R78" s="105">
        <f>'05-05-2022'!R28</f>
        <v>70.132861906402951</v>
      </c>
      <c r="S78" s="105">
        <f>'05-05-2022'!S28</f>
        <v>66.610600593037717</v>
      </c>
      <c r="T78" s="105">
        <f>'05-05-2022'!T28</f>
        <v>66.033845998840249</v>
      </c>
      <c r="U78" s="105">
        <f>'05-05-2022'!U28</f>
        <v>63.479693121864159</v>
      </c>
      <c r="V78" s="105">
        <f>'05-05-2022'!V28</f>
        <v>57.650453333201959</v>
      </c>
      <c r="W78" s="105">
        <f>'05-05-2022'!W28</f>
        <v>43.293627626333688</v>
      </c>
      <c r="X78" s="105">
        <f>'05-05-2022'!X28</f>
        <v>-0.39479624117859308</v>
      </c>
      <c r="Y78" s="106">
        <f>'05-05-2022'!Y28</f>
        <v>-1.0333344604226171</v>
      </c>
    </row>
    <row r="79" spans="1:25" x14ac:dyDescent="0.3">
      <c r="A79" s="193"/>
      <c r="B79" s="146">
        <f>'15-07-2022'!B7</f>
        <v>75.265353262756832</v>
      </c>
      <c r="C79" s="147">
        <f>'15-07-2022'!C7</f>
        <v>79.427294329175041</v>
      </c>
      <c r="D79" s="147">
        <f>'15-07-2022'!D7</f>
        <v>64.557157865495839</v>
      </c>
      <c r="E79" s="147">
        <f>'15-07-2022'!E7</f>
        <v>94.904082618511566</v>
      </c>
      <c r="F79" s="147">
        <f>'15-07-2022'!F7</f>
        <v>51.591649047131938</v>
      </c>
      <c r="G79" s="147">
        <f>'15-07-2022'!G7</f>
        <v>78.637229586272994</v>
      </c>
      <c r="H79" s="147">
        <f>'15-07-2022'!H7</f>
        <v>111.80581293405416</v>
      </c>
      <c r="I79" s="147">
        <f>'15-07-2022'!I7</f>
        <v>81.092066551145635</v>
      </c>
      <c r="J79" s="147">
        <f>'15-07-2022'!J7</f>
        <v>66.292491629284797</v>
      </c>
      <c r="K79" s="147">
        <f>'15-07-2022'!K7</f>
        <v>-0.45381596195523133</v>
      </c>
      <c r="L79" s="148">
        <f>'15-07-2022'!L7</f>
        <v>2.3678415816610241</v>
      </c>
      <c r="N79" s="182"/>
      <c r="O79" s="104">
        <f>'05-05-2022'!O29</f>
        <v>76.786018413559319</v>
      </c>
      <c r="P79" s="105">
        <f>'05-05-2022'!P29</f>
        <v>114.93357058147132</v>
      </c>
      <c r="Q79" s="105">
        <f>'05-05-2022'!Q29</f>
        <v>70.029870014581974</v>
      </c>
      <c r="R79" s="105">
        <f>'05-05-2022'!R29</f>
        <v>78.186686656905337</v>
      </c>
      <c r="S79" s="105">
        <f>'05-05-2022'!S29</f>
        <v>65.477705129735014</v>
      </c>
      <c r="T79" s="105">
        <f>'05-05-2022'!T29</f>
        <v>62.470390998092235</v>
      </c>
      <c r="U79" s="105">
        <f>'05-05-2022'!U29</f>
        <v>61.687667966980854</v>
      </c>
      <c r="V79" s="105">
        <f>'05-05-2022'!V29</f>
        <v>53.448451672509499</v>
      </c>
      <c r="W79" s="105">
        <f>'05-05-2022'!W29</f>
        <v>41.151428504586264</v>
      </c>
      <c r="X79" s="105">
        <f>'05-05-2022'!X29</f>
        <v>0.42912584867038378</v>
      </c>
      <c r="Y79" s="106">
        <f>'05-05-2022'!Y29</f>
        <v>1.0470672242230161</v>
      </c>
    </row>
    <row r="80" spans="1:25" x14ac:dyDescent="0.3">
      <c r="A80" s="12" t="s">
        <v>1</v>
      </c>
      <c r="B80" s="186">
        <f>'15-07-2022'!B8</f>
        <v>100</v>
      </c>
      <c r="C80" s="187"/>
      <c r="D80" s="149">
        <f>'15-07-2022'!D8</f>
        <v>81.755160882902928</v>
      </c>
      <c r="E80" s="149">
        <f>'15-07-2022'!E8</f>
        <v>96.794595432705179</v>
      </c>
      <c r="F80" s="149">
        <f>'15-07-2022'!F8</f>
        <v>58.913846282093907</v>
      </c>
      <c r="G80" s="149">
        <f>'15-07-2022'!G8</f>
        <v>95.125116865495144</v>
      </c>
      <c r="H80" s="149">
        <f>'15-07-2022'!H8</f>
        <v>100.53799272369243</v>
      </c>
      <c r="I80" s="149">
        <f>'15-07-2022'!I8</f>
        <v>79.67184068090468</v>
      </c>
      <c r="J80" s="149">
        <f>'15-07-2022'!J8</f>
        <v>73.238460150003988</v>
      </c>
      <c r="K80" s="187">
        <f>'15-07-2022'!K8</f>
        <v>0</v>
      </c>
      <c r="L80" s="188"/>
      <c r="N80" s="11" t="s">
        <v>1</v>
      </c>
      <c r="O80" s="186">
        <f>'05-05-2022'!O30</f>
        <v>99.999999999999986</v>
      </c>
      <c r="P80" s="187"/>
      <c r="Q80" s="103">
        <f>'05-05-2022'!Q30</f>
        <v>69.899414641390607</v>
      </c>
      <c r="R80" s="103">
        <f>'05-05-2022'!R30</f>
        <v>72.178931681547581</v>
      </c>
      <c r="S80" s="103">
        <f>'05-05-2022'!S30</f>
        <v>67.084351018031782</v>
      </c>
      <c r="T80" s="103">
        <f>'05-05-2022'!T30</f>
        <v>64.880358295864568</v>
      </c>
      <c r="U80" s="103">
        <f>'05-05-2022'!U30</f>
        <v>62.03783323736576</v>
      </c>
      <c r="V80" s="103">
        <f>'05-05-2022'!V30</f>
        <v>56.366507187689301</v>
      </c>
      <c r="W80" s="103">
        <f>'05-05-2022'!W30</f>
        <v>41.12396604633107</v>
      </c>
      <c r="X80" s="187">
        <f>'05-05-2022'!X30</f>
        <v>0</v>
      </c>
      <c r="Y80" s="188"/>
    </row>
    <row r="81" spans="1:25" x14ac:dyDescent="0.3">
      <c r="A81" s="192">
        <v>44763</v>
      </c>
      <c r="B81" s="153">
        <f>'21-07-2022'!B5</f>
        <v>129.05554400702673</v>
      </c>
      <c r="C81" s="154">
        <f>'21-07-2022'!C5</f>
        <v>122.15472442260122</v>
      </c>
      <c r="D81" s="154">
        <f>'21-07-2022'!D5</f>
        <v>88.131722051339281</v>
      </c>
      <c r="E81" s="154">
        <f>'21-07-2022'!E5</f>
        <v>78.566805873397612</v>
      </c>
      <c r="F81" s="154">
        <f>'21-07-2022'!F5</f>
        <v>71.536492161327487</v>
      </c>
      <c r="G81" s="154">
        <f>'21-07-2022'!G5</f>
        <v>85.338098248139616</v>
      </c>
      <c r="H81" s="154">
        <f>'21-07-2022'!H5</f>
        <v>88.372233987896593</v>
      </c>
      <c r="I81" s="154">
        <f>'21-07-2022'!I5</f>
        <v>101.93333365182454</v>
      </c>
      <c r="J81" s="154">
        <f>'21-07-2022'!J5</f>
        <v>68.335854519730603</v>
      </c>
      <c r="K81" s="154">
        <f>'21-07-2022'!K5</f>
        <v>-0.26517861695227168</v>
      </c>
      <c r="L81" s="155">
        <f>'21-07-2022'!L5</f>
        <v>-0.5426900571951585</v>
      </c>
      <c r="N81" s="182">
        <v>44693</v>
      </c>
      <c r="O81" s="104">
        <f>'12-05-2022'!O27</f>
        <v>110.6131517204124</v>
      </c>
      <c r="P81" s="105">
        <f>'12-05-2022'!P27</f>
        <v>98.607534784715071</v>
      </c>
      <c r="Q81" s="105">
        <f>'12-05-2022'!Q27</f>
        <v>55.457522870804297</v>
      </c>
      <c r="R81" s="105">
        <f>'12-05-2022'!R27</f>
        <v>59.838522850017469</v>
      </c>
      <c r="S81" s="105">
        <f>'12-05-2022'!S27</f>
        <v>54.685233313584533</v>
      </c>
      <c r="T81" s="105">
        <f>'12-05-2022'!T27</f>
        <v>53.112566225175712</v>
      </c>
      <c r="U81" s="105">
        <f>'12-05-2022'!U27</f>
        <v>48.85794957460476</v>
      </c>
      <c r="V81" s="105">
        <f>'12-05-2022'!V27</f>
        <v>43.999531455601094</v>
      </c>
      <c r="W81" s="105">
        <f>'12-05-2022'!W27</f>
        <v>30.154457710925161</v>
      </c>
      <c r="X81" s="105">
        <f>'12-05-2022'!X27</f>
        <v>-1.7903116599224631</v>
      </c>
      <c r="Y81" s="106">
        <f>'12-05-2022'!Y27</f>
        <v>-0.18956287465414803</v>
      </c>
    </row>
    <row r="82" spans="1:25" x14ac:dyDescent="0.3">
      <c r="A82" s="193"/>
      <c r="B82" s="153">
        <f>'21-07-2022'!B6</f>
        <v>143.0421558827764</v>
      </c>
      <c r="C82" s="154">
        <f>'21-07-2022'!C6</f>
        <v>81.156920000562081</v>
      </c>
      <c r="D82" s="154">
        <f>'21-07-2022'!D6</f>
        <v>59.547958244388084</v>
      </c>
      <c r="E82" s="154">
        <f>'21-07-2022'!E6</f>
        <v>88.094728061326862</v>
      </c>
      <c r="F82" s="154">
        <f>'21-07-2022'!F6</f>
        <v>123.91230974271019</v>
      </c>
      <c r="G82" s="154">
        <f>'21-07-2022'!G6</f>
        <v>117.89953614030628</v>
      </c>
      <c r="H82" s="154">
        <f>'21-07-2022'!H6</f>
        <v>123.4867837467056</v>
      </c>
      <c r="I82" s="154">
        <f>'21-07-2022'!I6</f>
        <v>127.2609591832322</v>
      </c>
      <c r="J82" s="154">
        <f>'21-07-2022'!J6</f>
        <v>82.562978332037588</v>
      </c>
      <c r="K82" s="154">
        <f>'21-07-2022'!K6</f>
        <v>-1.68974083552542</v>
      </c>
      <c r="L82" s="155">
        <f>'21-07-2022'!L6</f>
        <v>0.84486990085585134</v>
      </c>
      <c r="N82" s="182"/>
      <c r="O82" s="104">
        <f>'12-05-2022'!O28</f>
        <v>106.5691593043223</v>
      </c>
      <c r="P82" s="105">
        <f>'12-05-2022'!P28</f>
        <v>101.28948853161707</v>
      </c>
      <c r="Q82" s="105">
        <f>'12-05-2022'!Q28</f>
        <v>53.070438448961639</v>
      </c>
      <c r="R82" s="105">
        <f>'12-05-2022'!R28</f>
        <v>51.287153403181769</v>
      </c>
      <c r="S82" s="105">
        <f>'12-05-2022'!S28</f>
        <v>50.936112314923705</v>
      </c>
      <c r="T82" s="105">
        <f>'12-05-2022'!T28</f>
        <v>52.045405250526677</v>
      </c>
      <c r="U82" s="105">
        <f>'12-05-2022'!U28</f>
        <v>51.357358691515472</v>
      </c>
      <c r="V82" s="105">
        <f>'12-05-2022'!V28</f>
        <v>45.740699187016553</v>
      </c>
      <c r="W82" s="105">
        <f>'12-05-2022'!W28</f>
        <v>30.702085323789223</v>
      </c>
      <c r="X82" s="105">
        <f>'12-05-2022'!X28</f>
        <v>-0.63889513284527788</v>
      </c>
      <c r="Y82" s="106">
        <f>'12-05-2022'!Y28</f>
        <v>0.69506236257581244</v>
      </c>
    </row>
    <row r="83" spans="1:25" x14ac:dyDescent="0.3">
      <c r="A83" s="193"/>
      <c r="B83" s="153">
        <f>'21-07-2022'!B7</f>
        <v>48.835983017606416</v>
      </c>
      <c r="C83" s="154">
        <f>'21-07-2022'!C7</f>
        <v>75.754672669427151</v>
      </c>
      <c r="D83" s="154">
        <f>'21-07-2022'!D7</f>
        <v>80.657394997186373</v>
      </c>
      <c r="E83" s="154">
        <f>'21-07-2022'!E7</f>
        <v>69.316392368874659</v>
      </c>
      <c r="F83" s="154">
        <f>'21-07-2022'!F7</f>
        <v>121.37769073581919</v>
      </c>
      <c r="G83" s="154">
        <f>'21-07-2022'!G7</f>
        <v>128.09349074712429</v>
      </c>
      <c r="H83" s="154">
        <f>'21-07-2022'!H7</f>
        <v>115.4574255415572</v>
      </c>
      <c r="I83" s="154">
        <f>'21-07-2022'!I7</f>
        <v>95.6060573760019</v>
      </c>
      <c r="J83" s="154">
        <f>'21-07-2022'!J7</f>
        <v>82.266971275206785</v>
      </c>
      <c r="K83" s="154">
        <f>'21-07-2022'!K7</f>
        <v>-1.4122293952825333</v>
      </c>
      <c r="L83" s="155">
        <f>'21-07-2022'!L7</f>
        <v>3.0649690040995297</v>
      </c>
      <c r="N83" s="182"/>
      <c r="O83" s="104">
        <f>'12-05-2022'!O29</f>
        <v>96.669786805803412</v>
      </c>
      <c r="P83" s="105">
        <f>'12-05-2022'!P29</f>
        <v>86.25087885312962</v>
      </c>
      <c r="Q83" s="105">
        <f>'12-05-2022'!Q29</f>
        <v>59.108358976641853</v>
      </c>
      <c r="R83" s="105">
        <f>'12-05-2022'!R29</f>
        <v>49.223028372737673</v>
      </c>
      <c r="S83" s="105">
        <f>'12-05-2022'!S29</f>
        <v>52.607070573265588</v>
      </c>
      <c r="T83" s="105">
        <f>'12-05-2022'!T29</f>
        <v>53.674229455544697</v>
      </c>
      <c r="U83" s="105">
        <f>'12-05-2022'!U29</f>
        <v>54.530774565192608</v>
      </c>
      <c r="V83" s="105">
        <f>'12-05-2022'!V29</f>
        <v>50.33231921597072</v>
      </c>
      <c r="W83" s="105">
        <f>'12-05-2022'!W29</f>
        <v>29.677043755874536</v>
      </c>
      <c r="X83" s="105">
        <f>'12-05-2022'!X29</f>
        <v>0.90568712014914599</v>
      </c>
      <c r="Y83" s="106">
        <f>'12-05-2022'!Y29</f>
        <v>1.0180201846969286</v>
      </c>
    </row>
    <row r="84" spans="1:25" x14ac:dyDescent="0.3">
      <c r="A84" s="12" t="s">
        <v>1</v>
      </c>
      <c r="B84" s="186">
        <f>'21-07-2022'!B8</f>
        <v>100</v>
      </c>
      <c r="C84" s="187"/>
      <c r="D84" s="150">
        <f>'21-07-2022'!D8</f>
        <v>76.112358430971241</v>
      </c>
      <c r="E84" s="150">
        <f>'21-07-2022'!E8</f>
        <v>78.659308767866378</v>
      </c>
      <c r="F84" s="150">
        <f>'21-07-2022'!F8</f>
        <v>105.60883087995228</v>
      </c>
      <c r="G84" s="150">
        <f>'21-07-2022'!G8</f>
        <v>110.4437083785234</v>
      </c>
      <c r="H84" s="150">
        <f>'21-07-2022'!H8</f>
        <v>109.10548109205313</v>
      </c>
      <c r="I84" s="150">
        <f>'21-07-2022'!I8</f>
        <v>108.2667834036862</v>
      </c>
      <c r="J84" s="150">
        <f>'21-07-2022'!J8</f>
        <v>77.721934708991668</v>
      </c>
      <c r="K84" s="187">
        <f>'21-07-2022'!K8</f>
        <v>0</v>
      </c>
      <c r="L84" s="188"/>
      <c r="N84" s="11" t="s">
        <v>1</v>
      </c>
      <c r="O84" s="186">
        <f>'12-05-2022'!O30</f>
        <v>99.999999999999986</v>
      </c>
      <c r="P84" s="187"/>
      <c r="Q84" s="103">
        <f>'12-05-2022'!Q30</f>
        <v>55.878773432135937</v>
      </c>
      <c r="R84" s="103">
        <f>'12-05-2022'!R30</f>
        <v>53.449568208645637</v>
      </c>
      <c r="S84" s="103">
        <f>'12-05-2022'!S30</f>
        <v>52.742805400591273</v>
      </c>
      <c r="T84" s="103">
        <f>'12-05-2022'!T30</f>
        <v>52.944066977082365</v>
      </c>
      <c r="U84" s="103">
        <f>'12-05-2022'!U30</f>
        <v>51.582027610437613</v>
      </c>
      <c r="V84" s="103">
        <f>'12-05-2022'!V30</f>
        <v>46.690849952862784</v>
      </c>
      <c r="W84" s="103">
        <f>'12-05-2022'!W30</f>
        <v>30.177862263529637</v>
      </c>
      <c r="X84" s="187">
        <f>'12-05-2022'!X30</f>
        <v>0</v>
      </c>
      <c r="Y84" s="188"/>
    </row>
    <row r="85" spans="1:25" x14ac:dyDescent="0.3">
      <c r="A85" s="192">
        <v>44770</v>
      </c>
      <c r="B85" s="159">
        <f>'28-07-2022'!B5</f>
        <v>135.72663766680409</v>
      </c>
      <c r="C85" s="160">
        <f>'28-07-2022'!C5</f>
        <v>125.98186263054497</v>
      </c>
      <c r="D85" s="160">
        <f>'28-07-2022'!D5</f>
        <v>71.4110997975922</v>
      </c>
      <c r="E85" s="160">
        <f>'28-07-2022'!E5</f>
        <v>73.208185535848898</v>
      </c>
      <c r="F85" s="160">
        <f>'28-07-2022'!F5</f>
        <v>108.64375238063815</v>
      </c>
      <c r="G85" s="160">
        <f>'28-07-2022'!G5</f>
        <v>72.904446997858656</v>
      </c>
      <c r="H85" s="160">
        <f>'28-07-2022'!H5</f>
        <v>128.7660948456197</v>
      </c>
      <c r="I85" s="160">
        <f>'28-07-2022'!I5</f>
        <v>80.725582343348748</v>
      </c>
      <c r="J85" s="160">
        <f>'28-07-2022'!J5</f>
        <v>74.625616959869049</v>
      </c>
      <c r="K85" s="160">
        <f>'28-07-2022'!K5</f>
        <v>0.6918372628339563</v>
      </c>
      <c r="L85" s="161">
        <f>'28-07-2022'!L5</f>
        <v>-0.34591910287326044</v>
      </c>
      <c r="N85" s="206">
        <v>44742</v>
      </c>
      <c r="O85" s="118">
        <f>'30-06-2022'!O16</f>
        <v>107.92917103169454</v>
      </c>
      <c r="P85" s="119">
        <f>'30-06-2022'!P16</f>
        <v>111.21539858659527</v>
      </c>
      <c r="Q85" s="119">
        <f>'30-06-2022'!Q16</f>
        <v>80.234551355185459</v>
      </c>
      <c r="R85" s="119">
        <f>'30-06-2022'!R16</f>
        <v>70.538926696016404</v>
      </c>
      <c r="S85" s="119">
        <f>'30-06-2022'!S16</f>
        <v>66.374695646110197</v>
      </c>
      <c r="T85" s="119">
        <f>'30-06-2022'!T16</f>
        <v>62.235556337845416</v>
      </c>
      <c r="U85" s="119">
        <f>'30-06-2022'!U16</f>
        <v>54.596953592957</v>
      </c>
      <c r="V85" s="119">
        <f>'30-06-2022'!V16</f>
        <v>50.068984806286146</v>
      </c>
      <c r="W85" s="119">
        <f>'30-06-2022'!W16</f>
        <v>27.516934867726924</v>
      </c>
      <c r="X85" s="119">
        <f>'30-06-2022'!X16</f>
        <v>-1.4194335166764258</v>
      </c>
      <c r="Y85" s="120">
        <f>'30-06-2022'!Y16</f>
        <v>-0.65431856165396074</v>
      </c>
    </row>
    <row r="86" spans="1:25" x14ac:dyDescent="0.3">
      <c r="A86" s="193"/>
      <c r="B86" s="159">
        <f>'28-07-2022'!B6</f>
        <v>107.50475172142598</v>
      </c>
      <c r="C86" s="160">
        <f>'28-07-2022'!C6</f>
        <v>79.460027731624223</v>
      </c>
      <c r="D86" s="160">
        <f>'28-07-2022'!D6</f>
        <v>92.242150431283349</v>
      </c>
      <c r="E86" s="160">
        <f>'28-07-2022'!E6</f>
        <v>57.36343002950904</v>
      </c>
      <c r="F86" s="160">
        <f>'28-07-2022'!F6</f>
        <v>89.812279843863877</v>
      </c>
      <c r="G86" s="160">
        <f>'28-07-2022'!G6</f>
        <v>92.57118919915537</v>
      </c>
      <c r="H86" s="160">
        <f>'28-07-2022'!H6</f>
        <v>93.887366900544933</v>
      </c>
      <c r="I86" s="160">
        <f>'28-07-2022'!I6</f>
        <v>65.032696106004025</v>
      </c>
      <c r="J86" s="160">
        <f>'28-07-2022'!J6</f>
        <v>56.90782222252367</v>
      </c>
      <c r="K86" s="160">
        <f>'28-07-2022'!K6</f>
        <v>0.1603033075640877</v>
      </c>
      <c r="L86" s="161">
        <f>'28-07-2022'!L6</f>
        <v>-0.3965403067131763</v>
      </c>
      <c r="N86" s="206"/>
      <c r="O86" s="118">
        <f>'30-06-2022'!O17</f>
        <v>100.3532967063942</v>
      </c>
      <c r="P86" s="119">
        <f>'30-06-2022'!P17</f>
        <v>93.693041994704615</v>
      </c>
      <c r="Q86" s="119">
        <f>'30-06-2022'!Q17</f>
        <v>68.080524759931393</v>
      </c>
      <c r="R86" s="119">
        <f>'30-06-2022'!R17</f>
        <v>65.471615361711542</v>
      </c>
      <c r="S86" s="119">
        <f>'30-06-2022'!S17</f>
        <v>60.918558571461325</v>
      </c>
      <c r="T86" s="119">
        <f>'30-06-2022'!T17</f>
        <v>64.919726008741293</v>
      </c>
      <c r="U86" s="119">
        <f>'30-06-2022'!U17</f>
        <v>56.365498043149032</v>
      </c>
      <c r="V86" s="119">
        <f>'30-06-2022'!V17</f>
        <v>50.921902166743301</v>
      </c>
      <c r="W86" s="119">
        <f>'30-06-2022'!W17</f>
        <v>30.188561471348642</v>
      </c>
      <c r="X86" s="119">
        <f>'30-06-2022'!X17</f>
        <v>-0.44109015605519014</v>
      </c>
      <c r="Y86" s="120">
        <f>'30-06-2022'!Y17</f>
        <v>-0.39091928873179793</v>
      </c>
    </row>
    <row r="87" spans="1:25" x14ac:dyDescent="0.3">
      <c r="A87" s="193"/>
      <c r="B87" s="159">
        <f>'28-07-2022'!B7</f>
        <v>50.909080388472553</v>
      </c>
      <c r="C87" s="160">
        <f>'28-07-2022'!C7</f>
        <v>100.41763986112824</v>
      </c>
      <c r="D87" s="160">
        <f>'28-07-2022'!D7</f>
        <v>83.332637516246123</v>
      </c>
      <c r="E87" s="160">
        <f>'28-07-2022'!E7</f>
        <v>110.0611611747568</v>
      </c>
      <c r="F87" s="160">
        <f>'28-07-2022'!F7</f>
        <v>83.079522067920919</v>
      </c>
      <c r="G87" s="160">
        <f>'28-07-2022'!G7</f>
        <v>99.405185611127905</v>
      </c>
      <c r="H87" s="160">
        <f>'28-07-2022'!H7</f>
        <v>77.63762667688475</v>
      </c>
      <c r="I87" s="160">
        <f>'28-07-2022'!I7</f>
        <v>33.064746785215839</v>
      </c>
      <c r="J87" s="160">
        <f>'28-07-2022'!J7</f>
        <v>47.922385987939634</v>
      </c>
      <c r="K87" s="160">
        <f>'28-07-2022'!K7</f>
        <v>-1.5355400230127876</v>
      </c>
      <c r="L87" s="161">
        <f>'28-07-2022'!L7</f>
        <v>1.4258588622011765</v>
      </c>
      <c r="N87" s="206"/>
      <c r="O87" s="118">
        <f>'30-06-2022'!O18</f>
        <v>105.50839829743202</v>
      </c>
      <c r="P87" s="119">
        <f>'30-06-2022'!P18</f>
        <v>81.300693383179308</v>
      </c>
      <c r="Q87" s="119">
        <f>'30-06-2022'!Q18</f>
        <v>77.713443427884783</v>
      </c>
      <c r="R87" s="119">
        <f>'30-06-2022'!R18</f>
        <v>77.487668216949771</v>
      </c>
      <c r="S87" s="119">
        <f>'30-06-2022'!S18</f>
        <v>55.951586168256696</v>
      </c>
      <c r="T87" s="119">
        <f>'30-06-2022'!T18</f>
        <v>51.824986189204019</v>
      </c>
      <c r="U87" s="119">
        <f>'30-06-2022'!U18</f>
        <v>59.664270534354962</v>
      </c>
      <c r="V87" s="119">
        <f>'30-06-2022'!V18</f>
        <v>51.549044316265444</v>
      </c>
      <c r="W87" s="119">
        <f>'30-06-2022'!W18</f>
        <v>28.206788615557834</v>
      </c>
      <c r="X87" s="119">
        <f>'30-06-2022'!X18</f>
        <v>0.90099514665051017</v>
      </c>
      <c r="Y87" s="120">
        <f>'30-06-2022'!Y18</f>
        <v>2.0047663764668644</v>
      </c>
    </row>
    <row r="88" spans="1:25" ht="15" thickBot="1" x14ac:dyDescent="0.35">
      <c r="A88" s="12" t="s">
        <v>1</v>
      </c>
      <c r="B88" s="194">
        <f>'28-07-2022'!B8</f>
        <v>100</v>
      </c>
      <c r="C88" s="195"/>
      <c r="D88" s="166">
        <f>'28-07-2022'!D8</f>
        <v>82.328629248373886</v>
      </c>
      <c r="E88" s="166">
        <f>'28-07-2022'!E8</f>
        <v>80.21092558003825</v>
      </c>
      <c r="F88" s="166">
        <f>'28-07-2022'!F8</f>
        <v>93.845184764140981</v>
      </c>
      <c r="G88" s="166">
        <f>'28-07-2022'!G8</f>
        <v>88.293607269380644</v>
      </c>
      <c r="H88" s="166">
        <f>'28-07-2022'!H8</f>
        <v>100.09702947434978</v>
      </c>
      <c r="I88" s="166">
        <f>'28-07-2022'!I8</f>
        <v>59.607675078189537</v>
      </c>
      <c r="J88" s="166">
        <f>'28-07-2022'!J8</f>
        <v>59.818608390110789</v>
      </c>
      <c r="K88" s="195">
        <f>'28-07-2022'!K8</f>
        <v>0</v>
      </c>
      <c r="L88" s="196"/>
      <c r="N88" s="13"/>
      <c r="O88" s="186">
        <f>'30-06-2022'!O19</f>
        <v>100</v>
      </c>
      <c r="P88" s="187"/>
      <c r="Q88" s="117">
        <f>'30-06-2022'!Q19</f>
        <v>75.342839847667207</v>
      </c>
      <c r="R88" s="117">
        <f>'30-06-2022'!R19</f>
        <v>71.166070091559234</v>
      </c>
      <c r="S88" s="117">
        <f>'30-06-2022'!S19</f>
        <v>61.081613461942744</v>
      </c>
      <c r="T88" s="117">
        <f>'30-06-2022'!T19</f>
        <v>59.660089511930245</v>
      </c>
      <c r="U88" s="117">
        <f>'30-06-2022'!U19</f>
        <v>56.875574056820334</v>
      </c>
      <c r="V88" s="117">
        <f>'30-06-2022'!V19</f>
        <v>50.846643763098292</v>
      </c>
      <c r="W88" s="117">
        <f>'30-06-2022'!W19</f>
        <v>28.637428318211136</v>
      </c>
      <c r="X88" s="187">
        <f>'30-06-2022'!X19</f>
        <v>0</v>
      </c>
      <c r="Y88" s="188"/>
    </row>
    <row r="89" spans="1:25" x14ac:dyDescent="0.3">
      <c r="A89" s="5" t="s">
        <v>1</v>
      </c>
      <c r="B89" s="197">
        <f>AVERAGE(B68:C68,B72:C72,B76:C76,B80,B84,B88)</f>
        <v>100</v>
      </c>
      <c r="C89" s="198"/>
      <c r="D89" s="108">
        <f>AVERAGE(D68,D72,D76,D80,D84,D88)</f>
        <v>78.997864001927326</v>
      </c>
      <c r="E89" s="108">
        <f t="shared" ref="E89:K89" si="18">AVERAGE(E68,E72,E76,E80,E84,E88)</f>
        <v>87.071825768544883</v>
      </c>
      <c r="F89" s="108">
        <f t="shared" si="18"/>
        <v>92.527481475936597</v>
      </c>
      <c r="G89" s="108">
        <f t="shared" si="18"/>
        <v>92.627971025877585</v>
      </c>
      <c r="H89" s="108">
        <f t="shared" si="18"/>
        <v>89.651273899184844</v>
      </c>
      <c r="I89" s="108">
        <f t="shared" si="18"/>
        <v>69.374220571038293</v>
      </c>
      <c r="J89" s="108">
        <f t="shared" si="18"/>
        <v>57.318319042400098</v>
      </c>
      <c r="K89" s="198">
        <f t="shared" si="18"/>
        <v>0</v>
      </c>
      <c r="L89" s="199"/>
      <c r="N89" s="206">
        <v>44749</v>
      </c>
      <c r="O89" s="141">
        <f>'07-07-2022'!O16</f>
        <v>106.43219812651466</v>
      </c>
      <c r="P89" s="142">
        <f>'07-07-2022'!P16</f>
        <v>98.963683598653787</v>
      </c>
      <c r="Q89" s="142">
        <f>'07-07-2022'!Q16</f>
        <v>43.302113754153666</v>
      </c>
      <c r="R89" s="142">
        <f>'07-07-2022'!R16</f>
        <v>57.693094419992519</v>
      </c>
      <c r="S89" s="142">
        <f>'07-07-2022'!S16</f>
        <v>50.893928684648401</v>
      </c>
      <c r="T89" s="142">
        <f>'07-07-2022'!T16</f>
        <v>51.598512163067703</v>
      </c>
      <c r="U89" s="142">
        <f>'07-07-2022'!U16</f>
        <v>70.4635551333932</v>
      </c>
      <c r="V89" s="142">
        <f>'07-07-2022'!V16</f>
        <v>59.630684549503414</v>
      </c>
      <c r="W89" s="142">
        <f>'07-07-2022'!W16</f>
        <v>40.378125653078229</v>
      </c>
      <c r="X89" s="142">
        <f>'07-07-2022'!X16</f>
        <v>-13.557231992665217</v>
      </c>
      <c r="Y89" s="143">
        <f>'07-07-2022'!Y16</f>
        <v>-7.4978712978773157</v>
      </c>
    </row>
    <row r="90" spans="1:25" x14ac:dyDescent="0.3">
      <c r="A90" s="1" t="s">
        <v>2</v>
      </c>
      <c r="B90" s="200">
        <f>STDEV(B68,B72,B76,B80,B84,B88)</f>
        <v>6.3552874323130187E-15</v>
      </c>
      <c r="C90" s="201"/>
      <c r="D90" s="105">
        <f t="shared" ref="D90:K90" si="19">STDEV(D68,D72,D76,D80,D84,D88)</f>
        <v>6.7804142434192736</v>
      </c>
      <c r="E90" s="105">
        <f t="shared" si="19"/>
        <v>7.5999376827288936</v>
      </c>
      <c r="F90" s="105">
        <f t="shared" si="19"/>
        <v>19.300878379902667</v>
      </c>
      <c r="G90" s="105">
        <f t="shared" si="19"/>
        <v>13.063574218816358</v>
      </c>
      <c r="H90" s="105">
        <f t="shared" si="19"/>
        <v>18.863485227241075</v>
      </c>
      <c r="I90" s="105">
        <f t="shared" si="19"/>
        <v>22.2895491802308</v>
      </c>
      <c r="J90" s="105">
        <f t="shared" si="19"/>
        <v>18.363282667266034</v>
      </c>
      <c r="K90" s="201">
        <f t="shared" si="19"/>
        <v>0</v>
      </c>
      <c r="L90" s="202"/>
      <c r="N90" s="206"/>
      <c r="O90" s="141">
        <f>'07-07-2022'!O17</f>
        <v>115.64453038469443</v>
      </c>
      <c r="P90" s="142">
        <f>'07-07-2022'!P17</f>
        <v>87.672846090131145</v>
      </c>
      <c r="Q90" s="142">
        <f>'07-07-2022'!Q17</f>
        <v>54.610573855133829</v>
      </c>
      <c r="R90" s="142">
        <f>'07-07-2022'!R17</f>
        <v>57.992539379854634</v>
      </c>
      <c r="S90" s="142">
        <f>'07-07-2022'!S17</f>
        <v>47.881869617335397</v>
      </c>
      <c r="T90" s="142">
        <f>'07-07-2022'!T17</f>
        <v>62.572289993530113</v>
      </c>
      <c r="U90" s="142">
        <f>'07-07-2022'!U17</f>
        <v>69.142472266557789</v>
      </c>
      <c r="V90" s="142">
        <f>'07-07-2022'!V17</f>
        <v>68.948707741625142</v>
      </c>
      <c r="W90" s="142">
        <f>'07-07-2022'!W17</f>
        <v>45.169245010872011</v>
      </c>
      <c r="X90" s="142">
        <f>'07-07-2022'!X17</f>
        <v>36.59102029742369</v>
      </c>
      <c r="Y90" s="143">
        <f>'07-07-2022'!Y17</f>
        <v>-5.665971446120091</v>
      </c>
    </row>
    <row r="91" spans="1:25" ht="15" thickBot="1" x14ac:dyDescent="0.35">
      <c r="A91" s="6" t="s">
        <v>3</v>
      </c>
      <c r="B91" s="203">
        <f>B90/SQRT(6)</f>
        <v>2.5945352296482637E-15</v>
      </c>
      <c r="C91" s="204"/>
      <c r="D91" s="107">
        <f t="shared" ref="D91:K91" si="20">D90/SQRT(6)</f>
        <v>2.7680925235127458</v>
      </c>
      <c r="E91" s="107">
        <f t="shared" si="20"/>
        <v>3.1026615666059638</v>
      </c>
      <c r="F91" s="107">
        <f t="shared" si="20"/>
        <v>7.8795506030461988</v>
      </c>
      <c r="G91" s="107">
        <f t="shared" si="20"/>
        <v>5.3331818421795738</v>
      </c>
      <c r="H91" s="107">
        <f t="shared" si="20"/>
        <v>7.7009855962115044</v>
      </c>
      <c r="I91" s="107">
        <f t="shared" si="20"/>
        <v>9.0996703480394245</v>
      </c>
      <c r="J91" s="107">
        <f t="shared" si="20"/>
        <v>7.4967787562160462</v>
      </c>
      <c r="K91" s="204">
        <f t="shared" si="20"/>
        <v>0</v>
      </c>
      <c r="L91" s="205"/>
      <c r="N91" s="206"/>
      <c r="O91" s="141">
        <f>'07-07-2022'!O18</f>
        <v>108.12318482600475</v>
      </c>
      <c r="P91" s="142">
        <f>'07-07-2022'!P18</f>
        <v>83.163556974001324</v>
      </c>
      <c r="Q91" s="142">
        <f>'07-07-2022'!Q18</f>
        <v>49.85467868423008</v>
      </c>
      <c r="R91" s="142">
        <f>'07-07-2022'!R18</f>
        <v>56.213489588386338</v>
      </c>
      <c r="S91" s="142">
        <f>'07-07-2022'!S18</f>
        <v>60.01819785084998</v>
      </c>
      <c r="T91" s="142">
        <f>'07-07-2022'!T18</f>
        <v>70.058421864342264</v>
      </c>
      <c r="U91" s="142">
        <f>'07-07-2022'!U18</f>
        <v>80.415697681635422</v>
      </c>
      <c r="V91" s="142">
        <f>'07-07-2022'!V18</f>
        <v>71.78463275072238</v>
      </c>
      <c r="W91" s="142">
        <f>'07-07-2022'!W18</f>
        <v>50.805862967917072</v>
      </c>
      <c r="X91" s="142">
        <f>'07-07-2022'!X18</f>
        <v>-3.781228095956731</v>
      </c>
      <c r="Y91" s="143">
        <f>'07-07-2022'!Y18</f>
        <v>-6.088717464804331</v>
      </c>
    </row>
    <row r="92" spans="1:25" ht="15" thickBot="1" x14ac:dyDescent="0.35">
      <c r="N92" s="13"/>
      <c r="O92" s="186">
        <f>'07-07-2022'!O19</f>
        <v>100.00000000000004</v>
      </c>
      <c r="P92" s="187"/>
      <c r="Q92" s="144">
        <f>'07-07-2022'!Q19</f>
        <v>49.255788764505859</v>
      </c>
      <c r="R92" s="144">
        <f>'07-07-2022'!R19</f>
        <v>57.299707796077826</v>
      </c>
      <c r="S92" s="144">
        <f>'07-07-2022'!S19</f>
        <v>52.931332050944597</v>
      </c>
      <c r="T92" s="144">
        <f>'07-07-2022'!T19</f>
        <v>61.40974134031336</v>
      </c>
      <c r="U92" s="144">
        <f>'07-07-2022'!U19</f>
        <v>73.34057502719547</v>
      </c>
      <c r="V92" s="144">
        <f>'07-07-2022'!V19</f>
        <v>66.78800834728365</v>
      </c>
      <c r="W92" s="144">
        <f>'07-07-2022'!W19</f>
        <v>45.451077877289102</v>
      </c>
      <c r="X92" s="187">
        <f>'07-07-2022'!X19</f>
        <v>0</v>
      </c>
      <c r="Y92" s="188"/>
    </row>
    <row r="93" spans="1:25" x14ac:dyDescent="0.3">
      <c r="N93" s="5" t="s">
        <v>1</v>
      </c>
      <c r="O93" s="197">
        <f>AVERAGE(O72,O76:P76,O80:P80,O84:P84,O88,O92)</f>
        <v>100.00000000000001</v>
      </c>
      <c r="P93" s="198"/>
      <c r="Q93" s="108">
        <f t="shared" ref="Q93:X93" si="21">AVERAGE(Q72,Q76,Q80,Q84,Q88,Q92)</f>
        <v>64.899417033917842</v>
      </c>
      <c r="R93" s="108">
        <f t="shared" si="21"/>
        <v>67.133869729036519</v>
      </c>
      <c r="S93" s="108">
        <f t="shared" si="21"/>
        <v>62.144175156349526</v>
      </c>
      <c r="T93" s="108">
        <f t="shared" si="21"/>
        <v>62.177326551440217</v>
      </c>
      <c r="U93" s="108">
        <f t="shared" si="21"/>
        <v>62.271389098374968</v>
      </c>
      <c r="V93" s="108">
        <f t="shared" si="21"/>
        <v>57.217011448795574</v>
      </c>
      <c r="W93" s="108">
        <f t="shared" si="21"/>
        <v>39.633402808084249</v>
      </c>
      <c r="X93" s="198">
        <f t="shared" si="21"/>
        <v>0</v>
      </c>
      <c r="Y93" s="199"/>
    </row>
    <row r="94" spans="1:25" x14ac:dyDescent="0.3">
      <c r="N94" s="1" t="s">
        <v>2</v>
      </c>
      <c r="O94" s="200">
        <f>STDEV(O72,O76,O80,O84,O88,O92)</f>
        <v>2.6586074758753436E-14</v>
      </c>
      <c r="P94" s="201"/>
      <c r="Q94" s="105">
        <f t="shared" ref="Q94:X94" si="22">STDEV(Q72,Q76,Q80,Q84,Q88,Q92)</f>
        <v>11.67459072115417</v>
      </c>
      <c r="R94" s="105">
        <f t="shared" si="22"/>
        <v>11.556712651205416</v>
      </c>
      <c r="S94" s="105">
        <f t="shared" si="22"/>
        <v>10.197597110750591</v>
      </c>
      <c r="T94" s="105">
        <f t="shared" si="22"/>
        <v>6.9967910579129287</v>
      </c>
      <c r="U94" s="105">
        <f t="shared" si="22"/>
        <v>8.5661606409000406</v>
      </c>
      <c r="V94" s="105">
        <f t="shared" si="22"/>
        <v>8.8113076922688798</v>
      </c>
      <c r="W94" s="105">
        <f t="shared" si="22"/>
        <v>10.236351242893964</v>
      </c>
      <c r="X94" s="201">
        <f t="shared" si="22"/>
        <v>0</v>
      </c>
      <c r="Y94" s="202"/>
    </row>
    <row r="95" spans="1:25" ht="15" thickBot="1" x14ac:dyDescent="0.35">
      <c r="N95" s="6" t="s">
        <v>3</v>
      </c>
      <c r="O95" s="203">
        <f>O94/SQRT(5)</f>
        <v>1.18896540830928E-14</v>
      </c>
      <c r="P95" s="204"/>
      <c r="Q95" s="107">
        <f t="shared" ref="Q95:X95" si="23">Q94/SQRT(5)</f>
        <v>5.2210356923978027</v>
      </c>
      <c r="R95" s="107">
        <f t="shared" si="23"/>
        <v>5.1683190169054249</v>
      </c>
      <c r="S95" s="107">
        <f t="shared" si="23"/>
        <v>4.5605040693587542</v>
      </c>
      <c r="T95" s="107">
        <f t="shared" si="23"/>
        <v>3.129060085971195</v>
      </c>
      <c r="U95" s="107">
        <f t="shared" si="23"/>
        <v>3.830903499847131</v>
      </c>
      <c r="V95" s="107">
        <f t="shared" si="23"/>
        <v>3.9405365941160024</v>
      </c>
      <c r="W95" s="107">
        <f t="shared" si="23"/>
        <v>4.5778354441350722</v>
      </c>
      <c r="X95" s="204">
        <f t="shared" si="23"/>
        <v>0</v>
      </c>
      <c r="Y95" s="205"/>
    </row>
    <row r="97" spans="2:25" x14ac:dyDescent="0.3">
      <c r="N97" s="183" t="s">
        <v>6</v>
      </c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</row>
    <row r="98" spans="2:25" x14ac:dyDescent="0.3">
      <c r="N98" s="184" t="s">
        <v>5</v>
      </c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</row>
    <row r="99" spans="2:25" ht="15" thickBot="1" x14ac:dyDescent="0.35">
      <c r="N99" s="185" t="s">
        <v>30</v>
      </c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</row>
    <row r="100" spans="2:25" ht="25.8" x14ac:dyDescent="0.5">
      <c r="B100" s="34"/>
      <c r="N100" s="109"/>
      <c r="O100" s="179" t="s">
        <v>0</v>
      </c>
      <c r="P100" s="180"/>
      <c r="Q100" s="10" t="s">
        <v>7</v>
      </c>
      <c r="R100" s="10" t="s">
        <v>8</v>
      </c>
      <c r="S100" s="10" t="s">
        <v>9</v>
      </c>
      <c r="T100" s="10" t="s">
        <v>10</v>
      </c>
      <c r="U100" s="10" t="s">
        <v>11</v>
      </c>
      <c r="V100" s="10" t="s">
        <v>12</v>
      </c>
      <c r="W100" s="10" t="s">
        <v>15</v>
      </c>
      <c r="X100" s="180" t="s">
        <v>4</v>
      </c>
      <c r="Y100" s="181"/>
    </row>
    <row r="101" spans="2:25" x14ac:dyDescent="0.3">
      <c r="N101" s="206">
        <v>44644</v>
      </c>
      <c r="O101" s="114">
        <f>'23-06-2022'!O5</f>
        <v>101.64400275385816</v>
      </c>
      <c r="P101" s="115">
        <f>'23-06-2022'!P5</f>
        <v>109.25100904005721</v>
      </c>
      <c r="Q101" s="115">
        <f>'23-06-2022'!Q5</f>
        <v>83.169859577897029</v>
      </c>
      <c r="R101" s="115">
        <f>'23-06-2022'!R5</f>
        <v>93.97013307034301</v>
      </c>
      <c r="S101" s="115">
        <f>'23-06-2022'!S5</f>
        <v>85.610790868919807</v>
      </c>
      <c r="T101" s="115">
        <f>'23-06-2022'!T5</f>
        <v>73.840839919267651</v>
      </c>
      <c r="U101" s="115">
        <f>'23-06-2022'!U5</f>
        <v>97.180114257460829</v>
      </c>
      <c r="V101" s="115">
        <f>'23-06-2022'!V5</f>
        <v>85.29313305510469</v>
      </c>
      <c r="W101" s="115">
        <f>'23-06-2022'!W5</f>
        <v>71.165855596669459</v>
      </c>
      <c r="X101" s="115">
        <f>'23-06-2022'!X5</f>
        <v>-1.1758815354357857</v>
      </c>
      <c r="Y101" s="116">
        <f>'23-06-2022'!Y5</f>
        <v>-0.65760114306455908</v>
      </c>
    </row>
    <row r="102" spans="2:25" x14ac:dyDescent="0.3">
      <c r="N102" s="207"/>
      <c r="O102" s="114">
        <f>'23-06-2022'!O6</f>
        <v>94.973250945678558</v>
      </c>
      <c r="P102" s="115">
        <f>'23-06-2022'!P6</f>
        <v>105.42242620618003</v>
      </c>
      <c r="Q102" s="115">
        <f>'23-06-2022'!Q6</f>
        <v>82.099865848857746</v>
      </c>
      <c r="R102" s="115">
        <f>'23-06-2022'!R6</f>
        <v>98.551044345611771</v>
      </c>
      <c r="S102" s="115">
        <f>'23-06-2022'!S6</f>
        <v>111.20708291789552</v>
      </c>
      <c r="T102" s="115">
        <f>'23-06-2022'!T6</f>
        <v>83.90548151225029</v>
      </c>
      <c r="U102" s="115">
        <f>'23-06-2022'!U6</f>
        <v>97.347298909165076</v>
      </c>
      <c r="V102" s="115">
        <f>'23-06-2022'!V6</f>
        <v>84.791569134881868</v>
      </c>
      <c r="W102" s="115">
        <f>'23-06-2022'!W6</f>
        <v>66.401025758605414</v>
      </c>
      <c r="X102" s="115">
        <f>'23-06-2022'!X6</f>
        <v>0.16161436277958346</v>
      </c>
      <c r="Y102" s="116">
        <f>'23-06-2022'!Y6</f>
        <v>-5.5729047660588296E-2</v>
      </c>
    </row>
    <row r="103" spans="2:25" x14ac:dyDescent="0.3">
      <c r="N103" s="207"/>
      <c r="O103" s="114">
        <f>'23-06-2022'!O7</f>
        <v>107.31163170414719</v>
      </c>
      <c r="P103" s="115">
        <f>'23-06-2022'!P7</f>
        <v>81.397679350078832</v>
      </c>
      <c r="Q103" s="115">
        <f>'23-06-2022'!Q7</f>
        <v>82.116589794838717</v>
      </c>
      <c r="R103" s="115">
        <f>'23-06-2022'!R7</f>
        <v>91.679672450153589</v>
      </c>
      <c r="S103" s="115">
        <f>'23-06-2022'!S7</f>
        <v>84.356888542195321</v>
      </c>
      <c r="T103" s="115">
        <f>'23-06-2022'!T7</f>
        <v>75.596296201104877</v>
      </c>
      <c r="U103" s="115">
        <f>'23-06-2022'!U7</f>
        <v>93.334817442712762</v>
      </c>
      <c r="V103" s="115">
        <f>'23-06-2022'!V7</f>
        <v>72.269277287450521</v>
      </c>
      <c r="W103" s="115">
        <f>'23-06-2022'!W7</f>
        <v>63.124163735228841</v>
      </c>
      <c r="X103" s="115">
        <f>'23-06-2022'!X7</f>
        <v>-2.2291120808731406E-2</v>
      </c>
      <c r="Y103" s="116">
        <f>'23-06-2022'!Y7</f>
        <v>1.749888484190083</v>
      </c>
    </row>
    <row r="104" spans="2:25" x14ac:dyDescent="0.3">
      <c r="N104" s="11" t="s">
        <v>1</v>
      </c>
      <c r="O104" s="186">
        <f>'23-06-2022'!O8</f>
        <v>100</v>
      </c>
      <c r="P104" s="187"/>
      <c r="Q104" s="113">
        <f>'23-06-2022'!Q8</f>
        <v>82.462105073864493</v>
      </c>
      <c r="R104" s="113">
        <f>'23-06-2022'!R8</f>
        <v>94.733616622036109</v>
      </c>
      <c r="S104" s="113">
        <f>'23-06-2022'!S8</f>
        <v>93.724920776336873</v>
      </c>
      <c r="T104" s="113">
        <f>'23-06-2022'!T8</f>
        <v>77.780872544207611</v>
      </c>
      <c r="U104" s="113">
        <f>'23-06-2022'!U8</f>
        <v>95.954076869779556</v>
      </c>
      <c r="V104" s="113">
        <f>'23-06-2022'!V8</f>
        <v>80.784659825812355</v>
      </c>
      <c r="W104" s="113">
        <f>'23-06-2022'!W8</f>
        <v>66.897015030167907</v>
      </c>
      <c r="X104" s="187">
        <f>'23-06-2022'!X8</f>
        <v>3.3306690738754696E-16</v>
      </c>
      <c r="Y104" s="188"/>
    </row>
    <row r="105" spans="2:25" x14ac:dyDescent="0.3">
      <c r="N105" s="182">
        <v>44742</v>
      </c>
      <c r="O105" s="118">
        <f>'30-06-2022'!O26</f>
        <v>103.86935814825429</v>
      </c>
      <c r="P105" s="119">
        <f>'30-06-2022'!P26</f>
        <v>101.94203319271212</v>
      </c>
      <c r="Q105" s="119">
        <f>'30-06-2022'!Q26</f>
        <v>64.057674409184486</v>
      </c>
      <c r="R105" s="119">
        <f>'30-06-2022'!R26</f>
        <v>67.838750249703452</v>
      </c>
      <c r="S105" s="119">
        <f>'30-06-2022'!S26</f>
        <v>73.091066346948168</v>
      </c>
      <c r="T105" s="119">
        <f>'30-06-2022'!T26</f>
        <v>65.661321685155357</v>
      </c>
      <c r="U105" s="119">
        <f>'30-06-2022'!U26</f>
        <v>72.649698654559202</v>
      </c>
      <c r="V105" s="119">
        <f>'30-06-2022'!V26</f>
        <v>68.353687628029036</v>
      </c>
      <c r="W105" s="119">
        <f>'30-06-2022'!W26</f>
        <v>73.811969468883603</v>
      </c>
      <c r="X105" s="119">
        <f>'30-06-2022'!X26</f>
        <v>-2.9277625022132896</v>
      </c>
      <c r="Y105" s="120">
        <f>'30-06-2022'!Y26</f>
        <v>0.7356189408592535</v>
      </c>
    </row>
    <row r="106" spans="2:25" x14ac:dyDescent="0.3">
      <c r="N106" s="182"/>
      <c r="O106" s="118">
        <f>'30-06-2022'!O27</f>
        <v>110.46049871372212</v>
      </c>
      <c r="P106" s="119">
        <f>'30-06-2022'!P27</f>
        <v>83.757539573537656</v>
      </c>
      <c r="Q106" s="119">
        <f>'30-06-2022'!Q27</f>
        <v>82.389289861717145</v>
      </c>
      <c r="R106" s="119">
        <f>'30-06-2022'!R27</f>
        <v>69.457116724416153</v>
      </c>
      <c r="S106" s="119">
        <f>'30-06-2022'!S27</f>
        <v>83.051346881086545</v>
      </c>
      <c r="T106" s="119">
        <f>'30-06-2022'!T27</f>
        <v>68.530236897299005</v>
      </c>
      <c r="U106" s="119">
        <f>'30-06-2022'!U27</f>
        <v>70.560537051545765</v>
      </c>
      <c r="V106" s="119">
        <f>'30-06-2022'!V27</f>
        <v>64.631451313132956</v>
      </c>
      <c r="W106" s="119">
        <f>'30-06-2022'!W27</f>
        <v>65.676032114639668</v>
      </c>
      <c r="X106" s="119">
        <f>'30-06-2022'!X27</f>
        <v>-0.77975589279101432</v>
      </c>
      <c r="Y106" s="120">
        <f>'30-06-2022'!Y27</f>
        <v>8.8274543288550805E-2</v>
      </c>
    </row>
    <row r="107" spans="2:25" ht="21" x14ac:dyDescent="0.4">
      <c r="K107" s="36"/>
      <c r="N107" s="182"/>
      <c r="O107" s="118">
        <f>'30-06-2022'!O28</f>
        <v>115.08017865056607</v>
      </c>
      <c r="P107" s="119">
        <f>'30-06-2022'!P28</f>
        <v>84.890391721207791</v>
      </c>
      <c r="Q107" s="119">
        <f>'30-06-2022'!Q28</f>
        <v>64.675586986214654</v>
      </c>
      <c r="R107" s="119">
        <f>'30-06-2022'!R28</f>
        <v>54.009118144253954</v>
      </c>
      <c r="S107" s="119">
        <f>'30-06-2022'!S28</f>
        <v>47.35912709159134</v>
      </c>
      <c r="T107" s="119">
        <f>'30-06-2022'!T28</f>
        <v>49.212884553511273</v>
      </c>
      <c r="U107" s="119">
        <f>'30-06-2022'!U28</f>
        <v>72.17889694931533</v>
      </c>
      <c r="V107" s="119">
        <f>'30-06-2022'!V28</f>
        <v>57.334115862899637</v>
      </c>
      <c r="W107" s="119">
        <f>'30-06-2022'!W28</f>
        <v>68.074145621539444</v>
      </c>
      <c r="X107" s="119">
        <f>'30-06-2022'!X28</f>
        <v>0.88274187037463892</v>
      </c>
      <c r="Y107" s="120">
        <f>'30-06-2022'!Y28</f>
        <v>2.0008830404818623</v>
      </c>
    </row>
    <row r="108" spans="2:25" x14ac:dyDescent="0.3">
      <c r="N108" s="11"/>
      <c r="O108" s="189">
        <f>AVERAGE(O105:P107)</f>
        <v>100.00000000000001</v>
      </c>
      <c r="P108" s="190"/>
      <c r="Q108" s="121">
        <f>AVERAGE(Q105:Q107)</f>
        <v>70.37418375237209</v>
      </c>
      <c r="R108" s="121">
        <f t="shared" ref="R108:U108" si="24">AVERAGE(R105:R107)</f>
        <v>63.768328372791188</v>
      </c>
      <c r="S108" s="121">
        <f t="shared" si="24"/>
        <v>67.833846773208691</v>
      </c>
      <c r="T108" s="121">
        <f t="shared" si="24"/>
        <v>61.134814378655221</v>
      </c>
      <c r="U108" s="121">
        <f t="shared" si="24"/>
        <v>71.796377551806771</v>
      </c>
      <c r="V108" s="117">
        <f>AVERAGE(V105:V107)</f>
        <v>63.439751601353883</v>
      </c>
      <c r="W108" s="117">
        <f>AVERAGE(W105:W107)</f>
        <v>69.187382401687572</v>
      </c>
      <c r="X108" s="190">
        <f>AVERAGE(X105:Y107)</f>
        <v>0</v>
      </c>
      <c r="Y108" s="191"/>
    </row>
    <row r="109" spans="2:25" x14ac:dyDescent="0.3">
      <c r="N109" s="206">
        <v>44749</v>
      </c>
      <c r="O109" s="141">
        <f>'07-07-2022'!O26</f>
        <v>87.623655986710943</v>
      </c>
      <c r="P109" s="142">
        <f>'07-07-2022'!P26</f>
        <v>86.154690704922928</v>
      </c>
      <c r="Q109" s="142">
        <f>'07-07-2022'!Q26</f>
        <v>67.357843444796075</v>
      </c>
      <c r="R109" s="142">
        <f>'07-07-2022'!R26</f>
        <v>94.75866148308684</v>
      </c>
      <c r="S109" s="142">
        <f>'07-07-2022'!S26</f>
        <v>98.356150453582842</v>
      </c>
      <c r="T109" s="142">
        <f>'07-07-2022'!T26</f>
        <v>114.78464232041289</v>
      </c>
      <c r="U109" s="142">
        <f>'07-07-2022'!U26</f>
        <v>52.218448665338933</v>
      </c>
      <c r="V109" s="142">
        <f>'07-07-2022'!V26</f>
        <v>78.030378868715474</v>
      </c>
      <c r="W109" s="142">
        <f>'07-07-2022'!W26</f>
        <v>76.771256835597626</v>
      </c>
      <c r="X109" s="142">
        <f>'07-07-2022'!X26</f>
        <v>6.2905968265969952</v>
      </c>
      <c r="Y109" s="143">
        <f>'07-07-2022'!Y26</f>
        <v>-0.30478621764874242</v>
      </c>
    </row>
    <row r="110" spans="2:25" x14ac:dyDescent="0.3">
      <c r="N110" s="206"/>
      <c r="O110" s="141">
        <f>'07-07-2022'!O27</f>
        <v>133.25172824596456</v>
      </c>
      <c r="P110" s="142">
        <f>'07-07-2022'!P27</f>
        <v>107.58969564996929</v>
      </c>
      <c r="Q110" s="142">
        <f>'07-07-2022'!Q27</f>
        <v>91.490956183272033</v>
      </c>
      <c r="R110" s="142">
        <f>'07-07-2022'!R27</f>
        <v>122.57918835482396</v>
      </c>
      <c r="S110" s="142">
        <f>'07-07-2022'!S27</f>
        <v>126.32657046548003</v>
      </c>
      <c r="T110" s="142">
        <f>'07-07-2022'!T27</f>
        <v>127.10601568775661</v>
      </c>
      <c r="U110" s="142">
        <f>'07-07-2022'!U27</f>
        <v>36.149697654560335</v>
      </c>
      <c r="V110" s="142">
        <f>'07-07-2022'!V27</f>
        <v>47.871489526821399</v>
      </c>
      <c r="W110" s="142">
        <f>'07-07-2022'!W27</f>
        <v>62.471266321369583</v>
      </c>
      <c r="X110" s="142">
        <f>'07-07-2022'!X27</f>
        <v>-2.9129621474813843</v>
      </c>
      <c r="Y110" s="143">
        <f>'07-07-2022'!Y27</f>
        <v>-1.2041562266621431</v>
      </c>
    </row>
    <row r="111" spans="2:25" x14ac:dyDescent="0.3">
      <c r="N111" s="206"/>
      <c r="O111" s="141">
        <f>'07-07-2022'!O28</f>
        <v>90.651538516379333</v>
      </c>
      <c r="P111" s="142">
        <f>'07-07-2022'!P28</f>
        <v>94.728690896052996</v>
      </c>
      <c r="Q111" s="142">
        <f>'07-07-2022'!Q28</f>
        <v>80.338752882953784</v>
      </c>
      <c r="R111" s="142">
        <f>'07-07-2022'!R28</f>
        <v>99.255509294543245</v>
      </c>
      <c r="S111" s="142">
        <f>'07-07-2022'!S28</f>
        <v>99.105629556046779</v>
      </c>
      <c r="T111" s="142">
        <f>'07-07-2022'!T28</f>
        <v>77.430797373632799</v>
      </c>
      <c r="U111" s="142">
        <f>'07-07-2022'!U28</f>
        <v>46.162688073223357</v>
      </c>
      <c r="V111" s="142">
        <f>'07-07-2022'!V28</f>
        <v>78.150292487399284</v>
      </c>
      <c r="W111" s="142">
        <f>'07-07-2022'!W28</f>
        <v>60.612571727611474</v>
      </c>
      <c r="X111" s="142">
        <f>'07-07-2022'!X28</f>
        <v>-5.3112814269802522</v>
      </c>
      <c r="Y111" s="143">
        <f>'07-07-2022'!Y28</f>
        <v>3.4425891921755269</v>
      </c>
    </row>
    <row r="112" spans="2:25" x14ac:dyDescent="0.3">
      <c r="N112" s="13"/>
      <c r="O112" s="186">
        <f>'07-07-2022'!O29</f>
        <v>100</v>
      </c>
      <c r="P112" s="187"/>
      <c r="Q112" s="144">
        <f>'07-07-2022'!Q29</f>
        <v>79.729184170340616</v>
      </c>
      <c r="R112" s="144">
        <f>'07-07-2022'!R29</f>
        <v>105.53111971081802</v>
      </c>
      <c r="S112" s="144">
        <f>'07-07-2022'!S29</f>
        <v>107.92945015836989</v>
      </c>
      <c r="T112" s="144">
        <f>'07-07-2022'!T29</f>
        <v>106.44048512726744</v>
      </c>
      <c r="U112" s="144">
        <f>'07-07-2022'!U29</f>
        <v>44.843611464374213</v>
      </c>
      <c r="V112" s="144">
        <f>'07-07-2022'!V29</f>
        <v>68.017386960978726</v>
      </c>
      <c r="W112" s="144">
        <f>'07-07-2022'!W29</f>
        <v>66.618364961526225</v>
      </c>
      <c r="X112" s="187">
        <f>'07-07-2022'!X29</f>
        <v>0</v>
      </c>
      <c r="Y112" s="188"/>
    </row>
    <row r="113" spans="2:25" ht="21" x14ac:dyDescent="0.4">
      <c r="B113" s="36"/>
      <c r="N113" s="206">
        <v>44757</v>
      </c>
      <c r="O113" s="146" t="s">
        <v>32</v>
      </c>
      <c r="P113" s="147">
        <f>'15-07-2022'!P26</f>
        <v>138.8796189308419</v>
      </c>
      <c r="Q113" s="147">
        <f>'15-07-2022'!Q26</f>
        <v>66.165504399753246</v>
      </c>
      <c r="R113" s="147">
        <f>'15-07-2022'!R26</f>
        <v>124.0235846844943</v>
      </c>
      <c r="S113" s="147">
        <f>'15-07-2022'!S26</f>
        <v>67.209522578734919</v>
      </c>
      <c r="T113" s="147">
        <f>'15-07-2022'!T26</f>
        <v>89.88153208575973</v>
      </c>
      <c r="U113" s="147">
        <f>'15-07-2022'!U26</f>
        <v>63.99283791941351</v>
      </c>
      <c r="V113" s="147">
        <f>'15-07-2022'!V26</f>
        <v>98.586354884207324</v>
      </c>
      <c r="W113" s="147">
        <f>'15-07-2022'!W26</f>
        <v>83.702107794003126</v>
      </c>
      <c r="X113" s="147">
        <f>'15-07-2022'!X26</f>
        <v>0.50554686706987295</v>
      </c>
      <c r="Y113" s="148">
        <f>'15-07-2022'!Y26</f>
        <v>-0.42559996465111505</v>
      </c>
    </row>
    <row r="114" spans="2:25" x14ac:dyDescent="0.3">
      <c r="N114" s="206"/>
      <c r="O114" s="146">
        <f>'15-07-2022'!O27</f>
        <v>120.21434621225046</v>
      </c>
      <c r="P114" s="147">
        <f>'15-07-2022'!P27</f>
        <v>86.213387264975751</v>
      </c>
      <c r="Q114" s="147">
        <f>'15-07-2022'!Q27</f>
        <v>67.759744512082349</v>
      </c>
      <c r="R114" s="147">
        <f>'15-07-2022'!R27</f>
        <v>85.620833452053333</v>
      </c>
      <c r="S114" s="147">
        <f>'15-07-2022'!S27</f>
        <v>65.671716563312401</v>
      </c>
      <c r="T114" s="147">
        <f>'15-07-2022'!T27</f>
        <v>81.783369522162815</v>
      </c>
      <c r="U114" s="147">
        <f>'15-07-2022'!U27</f>
        <v>69.622036073225985</v>
      </c>
      <c r="V114" s="147">
        <f>'15-07-2022'!V27</f>
        <v>85.395101269023712</v>
      </c>
      <c r="W114" s="147">
        <f>'15-07-2022'!W27</f>
        <v>78.482042126674941</v>
      </c>
      <c r="X114" s="147">
        <f>'15-07-2022'!X27</f>
        <v>-1.032257046054303</v>
      </c>
      <c r="Y114" s="148">
        <f>'15-07-2022'!Y27</f>
        <v>-0.96171547607024976</v>
      </c>
    </row>
    <row r="115" spans="2:25" x14ac:dyDescent="0.3">
      <c r="N115" s="206"/>
      <c r="O115" s="146">
        <f>'15-07-2022'!O28</f>
        <v>75.265353262756832</v>
      </c>
      <c r="P115" s="147">
        <f>'15-07-2022'!P28</f>
        <v>79.427294329175041</v>
      </c>
      <c r="Q115" s="147">
        <f>'15-07-2022'!Q28</f>
        <v>60.211812291026277</v>
      </c>
      <c r="R115" s="147">
        <f>'15-07-2022'!R28</f>
        <v>97.358919583384207</v>
      </c>
      <c r="S115" s="147">
        <f>'15-07-2022'!S28</f>
        <v>70.045283390831941</v>
      </c>
      <c r="T115" s="147">
        <f>'15-07-2022'!T28</f>
        <v>71.498434056297896</v>
      </c>
      <c r="U115" s="147">
        <f>'15-07-2022'!U28</f>
        <v>63.879969725600347</v>
      </c>
      <c r="V115" s="147">
        <f>'15-07-2022'!V28</f>
        <v>77.621436864938005</v>
      </c>
      <c r="W115" s="147">
        <f>'15-07-2022'!W28</f>
        <v>69.495065662081217</v>
      </c>
      <c r="X115" s="147">
        <f>'15-07-2022'!X28</f>
        <v>-0.45381596195523133</v>
      </c>
      <c r="Y115" s="148">
        <f>'15-07-2022'!Y28</f>
        <v>2.3678415816610241</v>
      </c>
    </row>
    <row r="116" spans="2:25" x14ac:dyDescent="0.3">
      <c r="N116" s="13"/>
      <c r="O116" s="186">
        <f>'15-07-2022'!O29</f>
        <v>100</v>
      </c>
      <c r="P116" s="187"/>
      <c r="Q116" s="149">
        <f>'15-07-2022'!Q29</f>
        <v>64.712353734287277</v>
      </c>
      <c r="R116" s="149">
        <f>'15-07-2022'!R29</f>
        <v>102.33444590664395</v>
      </c>
      <c r="S116" s="149">
        <f>'15-07-2022'!S29</f>
        <v>67.642174177626416</v>
      </c>
      <c r="T116" s="149">
        <f>'15-07-2022'!T29</f>
        <v>81.054445221406823</v>
      </c>
      <c r="U116" s="149">
        <f>'15-07-2022'!U29</f>
        <v>65.831614572746616</v>
      </c>
      <c r="V116" s="149">
        <f>'15-07-2022'!V29</f>
        <v>87.200964339389671</v>
      </c>
      <c r="W116" s="149">
        <f>'15-07-2022'!W29</f>
        <v>77.226405194253104</v>
      </c>
      <c r="X116" s="187">
        <f>'15-07-2022'!X29</f>
        <v>0</v>
      </c>
      <c r="Y116" s="188"/>
    </row>
    <row r="117" spans="2:25" x14ac:dyDescent="0.3">
      <c r="N117" s="206">
        <v>44763</v>
      </c>
      <c r="O117" s="153">
        <f>'21-07-2022'!O26</f>
        <v>129.05554400702673</v>
      </c>
      <c r="P117" s="154">
        <f>'21-07-2022'!P26</f>
        <v>122.15472442260122</v>
      </c>
      <c r="Q117" s="154">
        <f>'21-07-2022'!Q26</f>
        <v>71.258983477921177</v>
      </c>
      <c r="R117" s="154">
        <f>'21-07-2022'!R26</f>
        <v>62.027068346822723</v>
      </c>
      <c r="S117" s="154">
        <f>'21-07-2022'!S26</f>
        <v>94.829015418710142</v>
      </c>
      <c r="T117" s="154">
        <f>'21-07-2022'!T26</f>
        <v>70.740962857957541</v>
      </c>
      <c r="U117" s="154">
        <f>'21-07-2022'!U26</f>
        <v>90.703337805079258</v>
      </c>
      <c r="V117" s="154">
        <f>'21-07-2022'!V26</f>
        <v>73.423574365917631</v>
      </c>
      <c r="W117" s="154">
        <f>'21-07-2022'!W26</f>
        <v>72.720547957016464</v>
      </c>
      <c r="X117" s="154">
        <f>'21-07-2022'!X26</f>
        <v>-0.26517861695227168</v>
      </c>
      <c r="Y117" s="155">
        <f>'21-07-2022'!Y26</f>
        <v>-0.5426900571951585</v>
      </c>
    </row>
    <row r="118" spans="2:25" x14ac:dyDescent="0.3">
      <c r="N118" s="206"/>
      <c r="O118" s="153">
        <f>'21-07-2022'!O27</f>
        <v>143.0421558827764</v>
      </c>
      <c r="P118" s="154">
        <f>'21-07-2022'!P27</f>
        <v>81.156920000562081</v>
      </c>
      <c r="Q118" s="154">
        <f>'21-07-2022'!Q27</f>
        <v>45.820356678620222</v>
      </c>
      <c r="R118" s="154">
        <f>'21-07-2022'!R27</f>
        <v>33.868830535876107</v>
      </c>
      <c r="S118" s="154">
        <f>'21-07-2022'!S27</f>
        <v>89.05676753704644</v>
      </c>
      <c r="T118" s="154">
        <f>'21-07-2022'!T27</f>
        <v>87.299187730610612</v>
      </c>
      <c r="U118" s="154">
        <f>'21-07-2022'!U27</f>
        <v>85.116087441843362</v>
      </c>
      <c r="V118" s="154">
        <f>'21-07-2022'!V27</f>
        <v>74.219106426124156</v>
      </c>
      <c r="W118" s="154">
        <f>'21-07-2022'!W27</f>
        <v>55.348278866549485</v>
      </c>
      <c r="X118" s="154">
        <f>'21-07-2022'!X27</f>
        <v>-1.68974083552542</v>
      </c>
      <c r="Y118" s="155">
        <f>'21-07-2022'!Y27</f>
        <v>0.84486990085585134</v>
      </c>
    </row>
    <row r="119" spans="2:25" x14ac:dyDescent="0.3">
      <c r="N119" s="206"/>
      <c r="O119" s="153">
        <f>'21-07-2022'!O28</f>
        <v>48.835983017606416</v>
      </c>
      <c r="P119" s="154">
        <f>'21-07-2022'!P28</f>
        <v>75.754672669427151</v>
      </c>
      <c r="Q119" s="154">
        <f>'21-07-2022'!Q28</f>
        <v>50.778576883489507</v>
      </c>
      <c r="R119" s="154">
        <f>'21-07-2022'!R28</f>
        <v>38.716038445505824</v>
      </c>
      <c r="S119" s="154">
        <f>'21-07-2022'!S28</f>
        <v>73.664091816148115</v>
      </c>
      <c r="T119" s="154">
        <f>'21-07-2022'!T28</f>
        <v>96.179584143585316</v>
      </c>
      <c r="U119" s="154">
        <f>'21-07-2022'!U28</f>
        <v>66.20826037858312</v>
      </c>
      <c r="V119" s="154">
        <f>'21-07-2022'!V28</f>
        <v>64.876195540805597</v>
      </c>
      <c r="W119" s="154">
        <f>'21-07-2022'!W28</f>
        <v>49.816531894096784</v>
      </c>
      <c r="X119" s="154">
        <f>'21-07-2022'!X28</f>
        <v>-1.4122293952825333</v>
      </c>
      <c r="Y119" s="155">
        <f>'21-07-2022'!Y28</f>
        <v>3.0649690040995297</v>
      </c>
    </row>
    <row r="120" spans="2:25" x14ac:dyDescent="0.3">
      <c r="N120" s="13"/>
      <c r="O120" s="186">
        <f>'21-07-2022'!O29</f>
        <v>100</v>
      </c>
      <c r="P120" s="187"/>
      <c r="Q120" s="150">
        <f>'21-07-2022'!Q29</f>
        <v>55.952639013343635</v>
      </c>
      <c r="R120" s="150">
        <f>'21-07-2022'!R29</f>
        <v>44.870645776068216</v>
      </c>
      <c r="S120" s="150">
        <f>'21-07-2022'!S29</f>
        <v>85.849958257301566</v>
      </c>
      <c r="T120" s="150">
        <f>'21-07-2022'!T29</f>
        <v>84.73991157738449</v>
      </c>
      <c r="U120" s="150">
        <f>'21-07-2022'!U29</f>
        <v>80.675895208501913</v>
      </c>
      <c r="V120" s="150">
        <f>'21-07-2022'!V29</f>
        <v>70.839625444282476</v>
      </c>
      <c r="W120" s="150">
        <f>'21-07-2022'!W29</f>
        <v>59.295119572554249</v>
      </c>
      <c r="X120" s="187">
        <f>'21-07-2022'!X29</f>
        <v>0</v>
      </c>
      <c r="Y120" s="188"/>
    </row>
    <row r="121" spans="2:25" x14ac:dyDescent="0.3">
      <c r="N121" s="206">
        <v>44770</v>
      </c>
      <c r="O121" s="159">
        <f>'28-07-2022'!O26</f>
        <v>135.72663766680409</v>
      </c>
      <c r="P121" s="160">
        <f>'28-07-2022'!P26</f>
        <v>125.98186263054497</v>
      </c>
      <c r="Q121" s="160">
        <f>'28-07-2022'!Q26</f>
        <v>67.614435962418611</v>
      </c>
      <c r="R121" s="160">
        <f>'28-07-2022'!R26</f>
        <v>52.275896266128164</v>
      </c>
      <c r="S121" s="160">
        <f>'28-07-2022'!S26</f>
        <v>84.37039199612822</v>
      </c>
      <c r="T121" s="160">
        <f>'28-07-2022'!T26</f>
        <v>86.066231555054841</v>
      </c>
      <c r="U121" s="160">
        <f>'28-07-2022'!U26</f>
        <v>56.755952953528549</v>
      </c>
      <c r="V121" s="160">
        <f>'28-07-2022'!V26</f>
        <v>45.11285354298311</v>
      </c>
      <c r="W121" s="160">
        <f>'28-07-2022'!W26</f>
        <v>63.159671961599493</v>
      </c>
      <c r="X121" s="160">
        <f>'28-07-2022'!X26</f>
        <v>0.6918372628339563</v>
      </c>
      <c r="Y121" s="161">
        <f>'28-07-2022'!Y26</f>
        <v>-0.34591910287326044</v>
      </c>
    </row>
    <row r="122" spans="2:25" x14ac:dyDescent="0.3">
      <c r="N122" s="206"/>
      <c r="O122" s="159">
        <f>'28-07-2022'!O27</f>
        <v>107.50475172142598</v>
      </c>
      <c r="P122" s="160">
        <f>'28-07-2022'!P27</f>
        <v>79.460027731624223</v>
      </c>
      <c r="Q122" s="160">
        <f>'28-07-2022'!Q27</f>
        <v>90.293187880731026</v>
      </c>
      <c r="R122" s="160">
        <f>'28-07-2022'!R27</f>
        <v>81.560859551171689</v>
      </c>
      <c r="S122" s="160">
        <f>'28-07-2022'!S27</f>
        <v>83.054206751438144</v>
      </c>
      <c r="T122" s="160">
        <f>'28-07-2022'!T27</f>
        <v>86.091531784936606</v>
      </c>
      <c r="U122" s="160">
        <f>'28-07-2022'!U27</f>
        <v>55.287921069744861</v>
      </c>
      <c r="V122" s="160">
        <f>'28-07-2022'!V27</f>
        <v>55.996629238454432</v>
      </c>
      <c r="W122" s="160">
        <f>'28-07-2022'!W27</f>
        <v>91.204380864800257</v>
      </c>
      <c r="X122" s="160">
        <f>'28-07-2022'!X27</f>
        <v>0.1603033075640877</v>
      </c>
      <c r="Y122" s="161">
        <f>'28-07-2022'!Y27</f>
        <v>-0.3965403067131763</v>
      </c>
    </row>
    <row r="123" spans="2:25" x14ac:dyDescent="0.3">
      <c r="N123" s="206"/>
      <c r="O123" s="159">
        <f>'28-07-2022'!O28</f>
        <v>50.909080388472553</v>
      </c>
      <c r="P123" s="160">
        <f>'28-07-2022'!P28</f>
        <v>100.41763986112824</v>
      </c>
      <c r="Q123" s="160">
        <f>'28-07-2022'!Q28</f>
        <v>64.906142153491672</v>
      </c>
      <c r="R123" s="160">
        <f>'28-07-2022'!R28</f>
        <v>61.084163001835307</v>
      </c>
      <c r="S123" s="160">
        <f>'28-07-2022'!S28</f>
        <v>77.131410866835338</v>
      </c>
      <c r="T123" s="160">
        <f>'28-07-2022'!T28</f>
        <v>48.150178576481572</v>
      </c>
      <c r="U123" s="160">
        <f>'28-07-2022'!U28</f>
        <v>48.251424755811648</v>
      </c>
      <c r="V123" s="160">
        <f>'28-07-2022'!V28</f>
        <v>29.166844314012678</v>
      </c>
      <c r="W123" s="160">
        <f>'28-07-2022'!W28</f>
        <v>74.878717321593257</v>
      </c>
      <c r="X123" s="160">
        <f>'28-07-2022'!X28</f>
        <v>-1.5355400230127876</v>
      </c>
      <c r="Y123" s="161">
        <f>'28-07-2022'!Y28</f>
        <v>1.4258588622011765</v>
      </c>
    </row>
    <row r="124" spans="2:25" ht="15" thickBot="1" x14ac:dyDescent="0.35">
      <c r="N124" s="13"/>
      <c r="O124" s="186">
        <f>'28-07-2022'!O29</f>
        <v>100</v>
      </c>
      <c r="P124" s="187"/>
      <c r="Q124" s="163">
        <f>'28-07-2022'!Q29</f>
        <v>74.271255332213755</v>
      </c>
      <c r="R124" s="163">
        <f>'28-07-2022'!R29</f>
        <v>64.973639606378399</v>
      </c>
      <c r="S124" s="163">
        <f>'28-07-2022'!S29</f>
        <v>81.518669871467239</v>
      </c>
      <c r="T124" s="163">
        <f>'28-07-2022'!T29</f>
        <v>73.435980638824347</v>
      </c>
      <c r="U124" s="163">
        <f>'28-07-2022'!U29</f>
        <v>53.431766259695024</v>
      </c>
      <c r="V124" s="163">
        <f>'28-07-2022'!V29</f>
        <v>43.425442365150076</v>
      </c>
      <c r="W124" s="163">
        <f>'28-07-2022'!W29</f>
        <v>76.414256715997666</v>
      </c>
      <c r="X124" s="187">
        <f>'28-07-2022'!X29</f>
        <v>-6.2912638062092207E-16</v>
      </c>
      <c r="Y124" s="188"/>
    </row>
    <row r="125" spans="2:25" x14ac:dyDescent="0.3">
      <c r="N125" s="5" t="s">
        <v>1</v>
      </c>
      <c r="O125" s="197">
        <f>AVERAGE(O104,O108:P108,O112:P112,O116:P116,O120,O124)</f>
        <v>100</v>
      </c>
      <c r="P125" s="198"/>
      <c r="Q125" s="108">
        <f t="shared" ref="Q125:X125" si="25">AVERAGE(Q104,Q108,Q112,Q116,Q120,Q124)</f>
        <v>71.250286846070296</v>
      </c>
      <c r="R125" s="108">
        <f t="shared" si="25"/>
        <v>79.36863266578932</v>
      </c>
      <c r="S125" s="108">
        <f t="shared" si="25"/>
        <v>84.083170002385117</v>
      </c>
      <c r="T125" s="108">
        <f t="shared" si="25"/>
        <v>80.76441824795765</v>
      </c>
      <c r="U125" s="108">
        <f t="shared" si="25"/>
        <v>68.755556987817343</v>
      </c>
      <c r="V125" s="108">
        <f t="shared" si="25"/>
        <v>68.951305089494539</v>
      </c>
      <c r="W125" s="108">
        <f t="shared" si="25"/>
        <v>69.273090646031122</v>
      </c>
      <c r="X125" s="198">
        <f t="shared" si="25"/>
        <v>-4.934324553889585E-17</v>
      </c>
      <c r="Y125" s="199"/>
    </row>
    <row r="126" spans="2:25" x14ac:dyDescent="0.3">
      <c r="N126" s="1" t="s">
        <v>2</v>
      </c>
      <c r="O126" s="200">
        <f>STDEV(O104,O108,O112,O116,O120,O124)</f>
        <v>6.3552874323130187E-15</v>
      </c>
      <c r="P126" s="201"/>
      <c r="Q126" s="105">
        <f t="shared" ref="Q126:X126" si="26">STDEV(Q104,Q108,Q112,Q116,Q120,Q124)</f>
        <v>9.8412699751806265</v>
      </c>
      <c r="R126" s="105">
        <f t="shared" si="26"/>
        <v>24.854309311782632</v>
      </c>
      <c r="S126" s="105">
        <f t="shared" si="26"/>
        <v>15.528383599331145</v>
      </c>
      <c r="T126" s="105">
        <f t="shared" si="26"/>
        <v>14.987180949541493</v>
      </c>
      <c r="U126" s="105">
        <f t="shared" si="26"/>
        <v>18.472951453459931</v>
      </c>
      <c r="V126" s="105">
        <f t="shared" si="26"/>
        <v>15.228021496968095</v>
      </c>
      <c r="W126" s="105">
        <f t="shared" si="26"/>
        <v>6.7307060785679873</v>
      </c>
      <c r="X126" s="201">
        <f t="shared" si="26"/>
        <v>3.1372759913913075E-16</v>
      </c>
      <c r="Y126" s="202"/>
    </row>
    <row r="127" spans="2:25" ht="15" thickBot="1" x14ac:dyDescent="0.35">
      <c r="N127" s="6" t="s">
        <v>3</v>
      </c>
      <c r="O127" s="203">
        <f>O126/SQRT(6)</f>
        <v>2.5945352296482637E-15</v>
      </c>
      <c r="P127" s="204"/>
      <c r="Q127" s="107">
        <f>Q126/SQRT(6)</f>
        <v>4.0176816433608344</v>
      </c>
      <c r="R127" s="107">
        <f>R126/SQRT(6)</f>
        <v>10.146729287195333</v>
      </c>
      <c r="S127" s="107">
        <f t="shared" ref="S127:X127" si="27">S126/SQRT(6)</f>
        <v>6.3394360580940283</v>
      </c>
      <c r="T127" s="107">
        <f t="shared" si="27"/>
        <v>6.1184910015228899</v>
      </c>
      <c r="U127" s="107">
        <f t="shared" si="27"/>
        <v>7.5415508506969511</v>
      </c>
      <c r="V127" s="107">
        <f t="shared" si="27"/>
        <v>6.2168137432841819</v>
      </c>
      <c r="W127" s="107">
        <f>W126/SQRT(6)</f>
        <v>2.7477992501901123</v>
      </c>
      <c r="X127" s="204">
        <f t="shared" si="27"/>
        <v>1.2807875601988225E-16</v>
      </c>
      <c r="Y127" s="205"/>
    </row>
  </sheetData>
  <mergeCells count="198">
    <mergeCell ref="N121:N123"/>
    <mergeCell ref="O124:P124"/>
    <mergeCell ref="X124:Y124"/>
    <mergeCell ref="O125:P125"/>
    <mergeCell ref="X125:Y125"/>
    <mergeCell ref="O126:P126"/>
    <mergeCell ref="X126:Y126"/>
    <mergeCell ref="O127:P127"/>
    <mergeCell ref="X127:Y127"/>
    <mergeCell ref="O60:P60"/>
    <mergeCell ref="X60:Y60"/>
    <mergeCell ref="N89:N91"/>
    <mergeCell ref="O92:P92"/>
    <mergeCell ref="X92:Y92"/>
    <mergeCell ref="N81:N83"/>
    <mergeCell ref="O84:P84"/>
    <mergeCell ref="X84:Y84"/>
    <mergeCell ref="N77:N79"/>
    <mergeCell ref="N65:Y65"/>
    <mergeCell ref="N66:Y66"/>
    <mergeCell ref="N67:Y67"/>
    <mergeCell ref="X63:Y63"/>
    <mergeCell ref="N113:N115"/>
    <mergeCell ref="O116:P116"/>
    <mergeCell ref="X116:Y116"/>
    <mergeCell ref="N117:N119"/>
    <mergeCell ref="O120:P120"/>
    <mergeCell ref="X120:Y120"/>
    <mergeCell ref="B89:C89"/>
    <mergeCell ref="K89:L89"/>
    <mergeCell ref="B90:C90"/>
    <mergeCell ref="K90:L90"/>
    <mergeCell ref="B91:C91"/>
    <mergeCell ref="K91:L91"/>
    <mergeCell ref="O104:P104"/>
    <mergeCell ref="X104:Y104"/>
    <mergeCell ref="N105:N107"/>
    <mergeCell ref="N109:N111"/>
    <mergeCell ref="O112:P112"/>
    <mergeCell ref="X112:Y112"/>
    <mergeCell ref="N97:Y97"/>
    <mergeCell ref="N98:Y98"/>
    <mergeCell ref="N99:Y99"/>
    <mergeCell ref="O100:P100"/>
    <mergeCell ref="X100:Y100"/>
    <mergeCell ref="N101:N103"/>
    <mergeCell ref="B84:C84"/>
    <mergeCell ref="K84:L84"/>
    <mergeCell ref="N85:N87"/>
    <mergeCell ref="O88:P88"/>
    <mergeCell ref="X88:Y88"/>
    <mergeCell ref="A69:A71"/>
    <mergeCell ref="B72:C72"/>
    <mergeCell ref="K72:L72"/>
    <mergeCell ref="A73:A75"/>
    <mergeCell ref="B76:C76"/>
    <mergeCell ref="K76:L76"/>
    <mergeCell ref="A77:A79"/>
    <mergeCell ref="A85:A87"/>
    <mergeCell ref="B88:C88"/>
    <mergeCell ref="K88:L88"/>
    <mergeCell ref="A81:A83"/>
    <mergeCell ref="B80:C80"/>
    <mergeCell ref="K80:L80"/>
    <mergeCell ref="A61:L61"/>
    <mergeCell ref="A62:L62"/>
    <mergeCell ref="A63:L63"/>
    <mergeCell ref="B64:C64"/>
    <mergeCell ref="K64:L64"/>
    <mergeCell ref="A65:A67"/>
    <mergeCell ref="B68:C68"/>
    <mergeCell ref="K68:L68"/>
    <mergeCell ref="A45:A47"/>
    <mergeCell ref="K59:L59"/>
    <mergeCell ref="B58:C58"/>
    <mergeCell ref="K58:L58"/>
    <mergeCell ref="O28:P28"/>
    <mergeCell ref="X28:Y28"/>
    <mergeCell ref="B52:L52"/>
    <mergeCell ref="O76:Y76"/>
    <mergeCell ref="O94:P94"/>
    <mergeCell ref="X94:Y94"/>
    <mergeCell ref="O95:P95"/>
    <mergeCell ref="X95:Y95"/>
    <mergeCell ref="O93:P93"/>
    <mergeCell ref="X93:Y93"/>
    <mergeCell ref="O80:P80"/>
    <mergeCell ref="X80:Y80"/>
    <mergeCell ref="N69:N71"/>
    <mergeCell ref="O72:P72"/>
    <mergeCell ref="X72:Y72"/>
    <mergeCell ref="N73:N75"/>
    <mergeCell ref="O68:P68"/>
    <mergeCell ref="X68:Y68"/>
    <mergeCell ref="O61:P61"/>
    <mergeCell ref="X61:Y61"/>
    <mergeCell ref="O62:P62"/>
    <mergeCell ref="X62:Y62"/>
    <mergeCell ref="O63:P63"/>
    <mergeCell ref="B59:C59"/>
    <mergeCell ref="A41:A43"/>
    <mergeCell ref="N49:N51"/>
    <mergeCell ref="O52:P52"/>
    <mergeCell ref="X52:Y52"/>
    <mergeCell ref="B57:C57"/>
    <mergeCell ref="K57:L57"/>
    <mergeCell ref="K44:L44"/>
    <mergeCell ref="A53:A55"/>
    <mergeCell ref="B56:C56"/>
    <mergeCell ref="K56:L56"/>
    <mergeCell ref="B48:C48"/>
    <mergeCell ref="K48:L48"/>
    <mergeCell ref="A49:A51"/>
    <mergeCell ref="B44:C44"/>
    <mergeCell ref="N41:N43"/>
    <mergeCell ref="O44:P44"/>
    <mergeCell ref="X44:Y44"/>
    <mergeCell ref="N45:N47"/>
    <mergeCell ref="O48:P48"/>
    <mergeCell ref="X48:Y48"/>
    <mergeCell ref="N53:N55"/>
    <mergeCell ref="O56:P56"/>
    <mergeCell ref="X56:Y56"/>
    <mergeCell ref="N57:N59"/>
    <mergeCell ref="A33:L33"/>
    <mergeCell ref="N33:Y33"/>
    <mergeCell ref="N34:Y34"/>
    <mergeCell ref="X24:Y24"/>
    <mergeCell ref="A17:A19"/>
    <mergeCell ref="N17:N19"/>
    <mergeCell ref="B20:C20"/>
    <mergeCell ref="K20:L20"/>
    <mergeCell ref="O20:P20"/>
    <mergeCell ref="X31:Y31"/>
    <mergeCell ref="A25:A27"/>
    <mergeCell ref="B28:C28"/>
    <mergeCell ref="K28:L28"/>
    <mergeCell ref="B30:C30"/>
    <mergeCell ref="K30:L30"/>
    <mergeCell ref="O30:P30"/>
    <mergeCell ref="X30:Y30"/>
    <mergeCell ref="B31:C31"/>
    <mergeCell ref="B24:C24"/>
    <mergeCell ref="K24:L24"/>
    <mergeCell ref="O24:P24"/>
    <mergeCell ref="B29:C29"/>
    <mergeCell ref="K29:L29"/>
    <mergeCell ref="O29:P29"/>
    <mergeCell ref="A34:L34"/>
    <mergeCell ref="N35:Y35"/>
    <mergeCell ref="O36:P36"/>
    <mergeCell ref="X36:Y36"/>
    <mergeCell ref="N37:N39"/>
    <mergeCell ref="O40:P40"/>
    <mergeCell ref="A37:A39"/>
    <mergeCell ref="B40:C40"/>
    <mergeCell ref="K40:L40"/>
    <mergeCell ref="X40:Y40"/>
    <mergeCell ref="A1:L1"/>
    <mergeCell ref="N1:Y1"/>
    <mergeCell ref="A2:L2"/>
    <mergeCell ref="N2:Y2"/>
    <mergeCell ref="A3:L3"/>
    <mergeCell ref="N3:Y3"/>
    <mergeCell ref="B8:C8"/>
    <mergeCell ref="K8:L8"/>
    <mergeCell ref="O8:P8"/>
    <mergeCell ref="X8:Y8"/>
    <mergeCell ref="B4:C4"/>
    <mergeCell ref="K4:L4"/>
    <mergeCell ref="O4:P4"/>
    <mergeCell ref="X4:Y4"/>
    <mergeCell ref="A5:A7"/>
    <mergeCell ref="N5:N7"/>
    <mergeCell ref="O108:P108"/>
    <mergeCell ref="X108:Y108"/>
    <mergeCell ref="A9:A11"/>
    <mergeCell ref="N9:N11"/>
    <mergeCell ref="X29:Y29"/>
    <mergeCell ref="K31:L31"/>
    <mergeCell ref="O31:P31"/>
    <mergeCell ref="N25:N27"/>
    <mergeCell ref="B12:C12"/>
    <mergeCell ref="K12:L12"/>
    <mergeCell ref="O12:P12"/>
    <mergeCell ref="X12:Y12"/>
    <mergeCell ref="A13:A15"/>
    <mergeCell ref="N13:N15"/>
    <mergeCell ref="B16:C16"/>
    <mergeCell ref="K16:L16"/>
    <mergeCell ref="O16:P16"/>
    <mergeCell ref="X16:Y16"/>
    <mergeCell ref="X20:Y20"/>
    <mergeCell ref="A21:A23"/>
    <mergeCell ref="N21:N23"/>
    <mergeCell ref="A35:L35"/>
    <mergeCell ref="B36:C36"/>
    <mergeCell ref="K36:L3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AEEF-E306-4563-BC85-4C4FD6C014E3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21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21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44644</v>
      </c>
      <c r="B5" s="17">
        <f>[2]Sheet0!O62</f>
        <v>96.967030921610146</v>
      </c>
      <c r="C5" s="18">
        <f>[2]Sheet0!P62</f>
        <v>113.8027641443026</v>
      </c>
      <c r="D5" s="18">
        <f>[2]Sheet0!Q62</f>
        <v>80.241736224804455</v>
      </c>
      <c r="E5" s="18">
        <f>[2]Sheet0!R62</f>
        <v>62.252534969801843</v>
      </c>
      <c r="F5" s="18">
        <f>[2]Sheet0!S62</f>
        <v>65.344815523144334</v>
      </c>
      <c r="G5" s="18">
        <f>[2]Sheet0!T62</f>
        <v>56.509738937741716</v>
      </c>
      <c r="H5" s="18">
        <f>[2]Sheet0!U62</f>
        <v>58.313566974883628</v>
      </c>
      <c r="I5" s="18">
        <f>[2]Sheet0!V62</f>
        <v>50.398808391015812</v>
      </c>
      <c r="J5" s="18">
        <f>[2]Sheet0!W62</f>
        <v>44.165168167914281</v>
      </c>
      <c r="K5" s="18">
        <f>[2]Sheet0!X62</f>
        <v>-0.86919209342126891</v>
      </c>
      <c r="L5" s="19">
        <f>[2]Sheet0!Y62</f>
        <v>-2.4521435359178883</v>
      </c>
      <c r="N5" s="206">
        <v>44644</v>
      </c>
      <c r="O5" s="7">
        <f>[2]Sheet0!O56</f>
        <v>96.967030921610146</v>
      </c>
      <c r="P5" s="8">
        <f>[2]Sheet0!P56</f>
        <v>113.8027641443026</v>
      </c>
      <c r="Q5" s="8">
        <f>[2]Sheet0!Q56</f>
        <v>75.848742975850314</v>
      </c>
      <c r="R5" s="8">
        <f>[2]Sheet0!R56</f>
        <v>86.880317099986485</v>
      </c>
      <c r="S5" s="8">
        <f>[2]Sheet0!S56</f>
        <v>80.13130135594362</v>
      </c>
      <c r="T5" s="8">
        <f>[2]Sheet0!T56</f>
        <v>82.830905093642613</v>
      </c>
      <c r="U5" s="8">
        <f>[2]Sheet0!U56</f>
        <v>76.793608763901716</v>
      </c>
      <c r="V5" s="8">
        <f>[2]Sheet0!V56</f>
        <v>66.768243380670512</v>
      </c>
      <c r="W5" s="8">
        <f>[2]Sheet0!W56</f>
        <v>37.08483501769814</v>
      </c>
      <c r="X5" s="8">
        <f>[2]Sheet0!X56</f>
        <v>-0.86919209342126891</v>
      </c>
      <c r="Y5" s="9">
        <f>[2]Sheet0!Y56</f>
        <v>-2.4521435359178883</v>
      </c>
    </row>
    <row r="6" spans="1:25" x14ac:dyDescent="0.3">
      <c r="A6" s="207"/>
      <c r="B6" s="17">
        <f>[2]Sheet0!O63</f>
        <v>116.40420416362961</v>
      </c>
      <c r="C6" s="18">
        <f>[2]Sheet0!P63</f>
        <v>105.00450466739248</v>
      </c>
      <c r="D6" s="18">
        <f>[2]Sheet0!Q63</f>
        <v>75.640140731591558</v>
      </c>
      <c r="E6" s="18">
        <f>[2]Sheet0!R63</f>
        <v>63.540985657489458</v>
      </c>
      <c r="F6" s="18">
        <f>[2]Sheet0!S63</f>
        <v>60.215560558910497</v>
      </c>
      <c r="G6" s="18">
        <f>[2]Sheet0!T63</f>
        <v>58.841219131852718</v>
      </c>
      <c r="H6" s="18">
        <f>[2]Sheet0!U63</f>
        <v>52.239446222598382</v>
      </c>
      <c r="I6" s="18">
        <f>[2]Sheet0!V63</f>
        <v>55.209017099565244</v>
      </c>
      <c r="J6" s="18">
        <f>[2]Sheet0!W63</f>
        <v>41.858228446268036</v>
      </c>
      <c r="K6" s="18">
        <f>[2]Sheet0!X63</f>
        <v>-0.23110278195013326</v>
      </c>
      <c r="L6" s="19">
        <f>[2]Sheet0!Y63</f>
        <v>-0.12066425606336441</v>
      </c>
      <c r="N6" s="207"/>
      <c r="O6" s="7">
        <f>[2]Sheet0!O57</f>
        <v>116.40420416362961</v>
      </c>
      <c r="P6" s="8">
        <f>[2]Sheet0!P57</f>
        <v>105.00450466739248</v>
      </c>
      <c r="Q6" s="8">
        <f>[2]Sheet0!Q57</f>
        <v>98.770868101316864</v>
      </c>
      <c r="R6" s="8">
        <f>[2]Sheet0!R57</f>
        <v>90.119845973656396</v>
      </c>
      <c r="S6" s="8">
        <f>[2]Sheet0!S57</f>
        <v>89.678093698622291</v>
      </c>
      <c r="T6" s="8">
        <f>[2]Sheet0!T57</f>
        <v>97.605117947440078</v>
      </c>
      <c r="U6" s="8">
        <f>[2]Sheet0!U57</f>
        <v>77.431697618244613</v>
      </c>
      <c r="V6" s="8">
        <f>[2]Sheet0!V57</f>
        <v>70.05686051332178</v>
      </c>
      <c r="W6" s="8">
        <f>[2]Sheet0!W57</f>
        <v>32.937253807443398</v>
      </c>
      <c r="X6" s="8">
        <f>[2]Sheet0!X57</f>
        <v>-0.23110278195013326</v>
      </c>
      <c r="Y6" s="9">
        <f>[2]Sheet0!Y57</f>
        <v>-0.12066425606336441</v>
      </c>
    </row>
    <row r="7" spans="1:25" x14ac:dyDescent="0.3">
      <c r="A7" s="207"/>
      <c r="B7" s="17">
        <f>[2]Sheet0!O64</f>
        <v>112.17072855697879</v>
      </c>
      <c r="C7" s="18">
        <f>[2]Sheet0!P64</f>
        <v>55.650767546086392</v>
      </c>
      <c r="D7" s="18">
        <f>[2]Sheet0!Q64</f>
        <v>78.671056389924942</v>
      </c>
      <c r="E7" s="18">
        <f>[2]Sheet0!R64</f>
        <v>70.339091489026657</v>
      </c>
      <c r="F7" s="18">
        <f>[2]Sheet0!S64</f>
        <v>65.271188620211177</v>
      </c>
      <c r="G7" s="18">
        <f>[2]Sheet0!T64</f>
        <v>58.374917241789042</v>
      </c>
      <c r="H7" s="18">
        <f>[2]Sheet0!U64</f>
        <v>57.55276844416511</v>
      </c>
      <c r="I7" s="18">
        <f>[2]Sheet0!V64</f>
        <v>52.656661682193665</v>
      </c>
      <c r="J7" s="18">
        <f>[2]Sheet0!W64</f>
        <v>36.5326423882643</v>
      </c>
      <c r="K7" s="18">
        <f>[2]Sheet0!X64</f>
        <v>2.7261951160149076</v>
      </c>
      <c r="L7" s="19">
        <f>[2]Sheet0!Y64</f>
        <v>0.94690755133774707</v>
      </c>
      <c r="N7" s="207"/>
      <c r="O7" s="7">
        <f>[2]Sheet0!O58</f>
        <v>112.17072855697879</v>
      </c>
      <c r="P7" s="8">
        <f>[2]Sheet0!P58</f>
        <v>55.650767546086392</v>
      </c>
      <c r="Q7" s="8">
        <f>[2]Sheet0!Q58</f>
        <v>84.352507640618555</v>
      </c>
      <c r="R7" s="8">
        <f>[2]Sheet0!R58</f>
        <v>91.48193087832901</v>
      </c>
      <c r="S7" s="8">
        <f>[2]Sheet0!S58</f>
        <v>93.543436619120314</v>
      </c>
      <c r="T7" s="8">
        <f>[2]Sheet0!T58</f>
        <v>89.21179546558453</v>
      </c>
      <c r="U7" s="8">
        <f>[2]Sheet0!U58</f>
        <v>82.180548745836788</v>
      </c>
      <c r="V7" s="8">
        <f>[2]Sheet0!V58</f>
        <v>73.897659304329125</v>
      </c>
      <c r="W7" s="8">
        <f>[2]Sheet0!W58</f>
        <v>31.931035923973621</v>
      </c>
      <c r="X7" s="8">
        <f>[2]Sheet0!X58</f>
        <v>2.7261951160149076</v>
      </c>
      <c r="Y7" s="9">
        <f>[2]Sheet0!Y58</f>
        <v>0.94690755133774707</v>
      </c>
    </row>
    <row r="8" spans="1:25" x14ac:dyDescent="0.3">
      <c r="A8" s="11" t="s">
        <v>1</v>
      </c>
      <c r="B8" s="186">
        <f>AVERAGE(B5:C7)</f>
        <v>100</v>
      </c>
      <c r="C8" s="187"/>
      <c r="D8" s="20">
        <f>AVERAGE(D5:D7)</f>
        <v>78.184311115440323</v>
      </c>
      <c r="E8" s="20">
        <f t="shared" ref="E8:G8" si="0">AVERAGE(E5:E7)</f>
        <v>65.377537372105976</v>
      </c>
      <c r="F8" s="20">
        <f t="shared" si="0"/>
        <v>63.610521567422005</v>
      </c>
      <c r="G8" s="20">
        <f t="shared" si="0"/>
        <v>57.908625103794492</v>
      </c>
      <c r="H8" s="20">
        <f>AVERAGE(H5:H7)</f>
        <v>56.035260547215707</v>
      </c>
      <c r="I8" s="20">
        <f>AVERAGE(I5:I7)</f>
        <v>52.754829057591571</v>
      </c>
      <c r="J8" s="20">
        <f>AVERAGE(J5:J7)</f>
        <v>40.852013000815539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22">
        <f>AVERAGE(Q5:Q7)</f>
        <v>86.324039572595254</v>
      </c>
      <c r="R8" s="22">
        <f t="shared" ref="R8:U8" si="1">AVERAGE(R5:R7)</f>
        <v>89.494031317323959</v>
      </c>
      <c r="S8" s="22">
        <f t="shared" si="1"/>
        <v>87.784277224562075</v>
      </c>
      <c r="T8" s="22">
        <f t="shared" si="1"/>
        <v>89.882606168889083</v>
      </c>
      <c r="U8" s="22">
        <f t="shared" si="1"/>
        <v>78.801951709327696</v>
      </c>
      <c r="V8" s="20">
        <f>AVERAGE(V5:V7)</f>
        <v>70.240921066107134</v>
      </c>
      <c r="W8" s="20">
        <f>AVERAGE(W5:W7)</f>
        <v>33.984374916371721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22.842238215729374</v>
      </c>
      <c r="C9" s="209"/>
      <c r="D9" s="15">
        <f t="shared" ref="D9:J9" si="2">STDEV(D5:D7)</f>
        <v>2.3390940537875231</v>
      </c>
      <c r="E9" s="15">
        <f t="shared" si="2"/>
        <v>4.3448579648821681</v>
      </c>
      <c r="F9" s="15">
        <f t="shared" si="2"/>
        <v>2.9403529409229052</v>
      </c>
      <c r="G9" s="15">
        <f t="shared" si="2"/>
        <v>1.2337022502814912</v>
      </c>
      <c r="H9" s="15">
        <f t="shared" si="2"/>
        <v>3.3092081214866833</v>
      </c>
      <c r="I9" s="15">
        <f t="shared" si="2"/>
        <v>2.4066064447984807</v>
      </c>
      <c r="J9" s="15">
        <f t="shared" si="2"/>
        <v>3.9144877808285163</v>
      </c>
      <c r="K9" s="209">
        <v>0</v>
      </c>
      <c r="L9" s="210"/>
      <c r="N9" s="1" t="s">
        <v>2</v>
      </c>
      <c r="O9" s="208">
        <f>STDEV(O5:P7)</f>
        <v>22.842238215729374</v>
      </c>
      <c r="P9" s="209"/>
      <c r="Q9" s="15">
        <f t="shared" ref="Q9:W9" si="3">STDEV(Q5:Q7)</f>
        <v>11.587543254978069</v>
      </c>
      <c r="R9" s="15">
        <f t="shared" si="3"/>
        <v>2.3637777664827766</v>
      </c>
      <c r="S9" s="15">
        <f t="shared" si="3"/>
        <v>6.9037126756190652</v>
      </c>
      <c r="T9" s="15">
        <f t="shared" si="3"/>
        <v>7.4099144132762769</v>
      </c>
      <c r="U9" s="15">
        <f t="shared" si="3"/>
        <v>2.943293698875483</v>
      </c>
      <c r="V9" s="15">
        <f t="shared" si="3"/>
        <v>3.5682701086728263</v>
      </c>
      <c r="W9" s="15">
        <f t="shared" si="3"/>
        <v>2.7318049412780878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9.3253047019398387</v>
      </c>
      <c r="C10" s="204"/>
      <c r="D10" s="16">
        <f t="shared" ref="D10:J10" si="4">D9/SQRT(3)</f>
        <v>1.3504765816140796</v>
      </c>
      <c r="E10" s="16">
        <f t="shared" si="4"/>
        <v>2.5085049156154096</v>
      </c>
      <c r="F10" s="16">
        <f t="shared" si="4"/>
        <v>1.6976135619543473</v>
      </c>
      <c r="G10" s="16">
        <f t="shared" si="4"/>
        <v>0.71227832629986598</v>
      </c>
      <c r="H10" s="16">
        <f t="shared" si="4"/>
        <v>1.9105721997448326</v>
      </c>
      <c r="I10" s="16">
        <f t="shared" si="4"/>
        <v>1.3894548787378911</v>
      </c>
      <c r="J10" s="16">
        <f t="shared" si="4"/>
        <v>2.2600305740008446</v>
      </c>
      <c r="K10" s="204">
        <f>K9/SQRT(6)</f>
        <v>0</v>
      </c>
      <c r="L10" s="205"/>
      <c r="N10" s="6" t="s">
        <v>3</v>
      </c>
      <c r="O10" s="203">
        <f>O9/SQRT(6)</f>
        <v>9.3253047019398387</v>
      </c>
      <c r="P10" s="204"/>
      <c r="Q10" s="16">
        <f t="shared" ref="Q10:W10" si="5">Q9/SQRT(3)</f>
        <v>6.690071217508021</v>
      </c>
      <c r="R10" s="16">
        <f t="shared" si="5"/>
        <v>1.3647277297832836</v>
      </c>
      <c r="S10" s="16">
        <f t="shared" si="5"/>
        <v>3.9858603716764991</v>
      </c>
      <c r="T10" s="16">
        <f t="shared" si="5"/>
        <v>4.2781160811771466</v>
      </c>
      <c r="U10" s="16">
        <f t="shared" si="5"/>
        <v>1.6993114093498896</v>
      </c>
      <c r="V10" s="16">
        <f t="shared" si="5"/>
        <v>2.0601417077835515</v>
      </c>
      <c r="W10" s="16">
        <f t="shared" si="5"/>
        <v>1.5772083182204539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2"/>
      <c r="B12" s="2"/>
      <c r="C12" s="2"/>
      <c r="D12" s="2"/>
      <c r="E12" s="2"/>
      <c r="N12" s="2"/>
      <c r="O12" s="2"/>
      <c r="P12" s="2"/>
      <c r="Q12" s="2"/>
      <c r="R12" s="2"/>
    </row>
    <row r="13" spans="1:25" x14ac:dyDescent="0.3">
      <c r="A13" s="2"/>
      <c r="B13" s="2"/>
      <c r="C13" s="2"/>
      <c r="D13" s="2"/>
      <c r="E13" s="2"/>
      <c r="N13" s="2"/>
      <c r="O13" s="2"/>
      <c r="P13" s="2"/>
      <c r="Q13" s="2"/>
      <c r="R13" s="2"/>
    </row>
    <row r="14" spans="1:25" x14ac:dyDescent="0.3">
      <c r="A14" s="2"/>
      <c r="B14" s="2"/>
      <c r="C14" s="2"/>
      <c r="D14" s="2"/>
      <c r="E14" s="2"/>
      <c r="N14" s="2"/>
      <c r="O14" s="2"/>
      <c r="P14" s="2"/>
      <c r="Q14" s="2"/>
      <c r="R14" s="2"/>
    </row>
    <row r="15" spans="1:25" x14ac:dyDescent="0.3">
      <c r="A15" s="2"/>
      <c r="B15" s="2"/>
      <c r="C15" s="2"/>
      <c r="D15" s="2"/>
      <c r="E15" s="2"/>
      <c r="N15" s="2"/>
      <c r="O15" s="2"/>
      <c r="P15" s="2"/>
      <c r="Q15" s="2"/>
      <c r="R15" s="2"/>
    </row>
    <row r="16" spans="1:25" x14ac:dyDescent="0.3">
      <c r="A16" s="2"/>
      <c r="B16" s="2"/>
      <c r="C16" s="2"/>
      <c r="D16" s="2"/>
      <c r="E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N25" s="2"/>
      <c r="O25" s="2"/>
      <c r="P25" s="2"/>
      <c r="Q25" s="2"/>
      <c r="R25" s="2"/>
    </row>
    <row r="26" spans="1:18" x14ac:dyDescent="0.3">
      <c r="A26" s="4"/>
      <c r="B26" s="4"/>
      <c r="C26" s="4"/>
      <c r="N26" s="4"/>
      <c r="O26" s="4"/>
      <c r="P26" s="4"/>
    </row>
    <row r="27" spans="1:18" x14ac:dyDescent="0.3">
      <c r="A27" s="4"/>
      <c r="B27" s="4"/>
      <c r="C27" s="4"/>
      <c r="N27" s="4"/>
      <c r="O27" s="4"/>
      <c r="P27" s="4"/>
    </row>
    <row r="28" spans="1:18" x14ac:dyDescent="0.3">
      <c r="A28" s="4"/>
      <c r="B28" s="4"/>
      <c r="C28" s="4"/>
      <c r="N28" s="4"/>
      <c r="O28" s="4"/>
      <c r="P28" s="4"/>
    </row>
    <row r="29" spans="1:18" x14ac:dyDescent="0.3">
      <c r="A29" s="4"/>
      <c r="B29" s="4"/>
      <c r="C29" s="4"/>
      <c r="N29" s="4"/>
      <c r="O29" s="4"/>
      <c r="P29" s="4"/>
    </row>
    <row r="30" spans="1:18" x14ac:dyDescent="0.3">
      <c r="A30" s="4"/>
      <c r="B30" s="4"/>
      <c r="C30" s="4"/>
      <c r="N30" s="4"/>
      <c r="O30" s="4"/>
      <c r="P30" s="4"/>
    </row>
    <row r="31" spans="1:18" x14ac:dyDescent="0.3">
      <c r="A31" s="4"/>
      <c r="B31" s="4"/>
      <c r="C31" s="4"/>
      <c r="N31" s="4"/>
      <c r="O31" s="4"/>
      <c r="P31" s="4"/>
    </row>
    <row r="32" spans="1:18" x14ac:dyDescent="0.3">
      <c r="A32" s="4"/>
      <c r="B32" s="4"/>
      <c r="C32" s="4"/>
      <c r="N32" s="4"/>
      <c r="O32" s="4"/>
      <c r="P32" s="4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24">
    <mergeCell ref="B10:C10"/>
    <mergeCell ref="K10:L10"/>
    <mergeCell ref="O10:P10"/>
    <mergeCell ref="X10:Y10"/>
    <mergeCell ref="B8:C8"/>
    <mergeCell ref="K8:L8"/>
    <mergeCell ref="O8:P8"/>
    <mergeCell ref="X8:Y8"/>
    <mergeCell ref="B9:C9"/>
    <mergeCell ref="K9:L9"/>
    <mergeCell ref="O9:P9"/>
    <mergeCell ref="X9:Y9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01B2-2D21-4521-AB6D-56F360354709}">
  <dimension ref="A1:Y57"/>
  <sheetViews>
    <sheetView topLeftCell="A24"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21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21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44651</v>
      </c>
      <c r="B5" s="17">
        <f>[3]Sheet0!O62</f>
        <v>103.445129465782</v>
      </c>
      <c r="C5" s="18">
        <f>[3]Sheet0!P62</f>
        <v>100.4904289409953</v>
      </c>
      <c r="D5" s="18">
        <f>[3]Sheet0!Q62</f>
        <v>73.375213493315755</v>
      </c>
      <c r="E5" s="18">
        <f>[3]Sheet0!R62</f>
        <v>63.489714543629077</v>
      </c>
      <c r="F5" s="18">
        <f>[3]Sheet0!S62</f>
        <v>64.292230181564761</v>
      </c>
      <c r="G5" s="18">
        <f>[3]Sheet0!T62</f>
        <v>61.106493862448495</v>
      </c>
      <c r="H5" s="18">
        <f>[3]Sheet0!U62</f>
        <v>52.132942360018362</v>
      </c>
      <c r="I5" s="18">
        <f>[3]Sheet0!V62</f>
        <v>46.272166597574206</v>
      </c>
      <c r="J5" s="18">
        <f>[3]Sheet0!W62</f>
        <v>31.486473679203751</v>
      </c>
      <c r="K5" s="18">
        <f>[3]Sheet0!X62</f>
        <v>0.40733613084857578</v>
      </c>
      <c r="L5" s="19">
        <f>[3]Sheet0!Y62</f>
        <v>-1.3679198874734477</v>
      </c>
      <c r="N5" s="206">
        <v>44651</v>
      </c>
      <c r="O5" s="7">
        <f>[3]Sheet0!O56</f>
        <v>103.445129465782</v>
      </c>
      <c r="P5" s="8">
        <f>[3]Sheet0!P56</f>
        <v>100.4904289409953</v>
      </c>
      <c r="Q5" s="8">
        <f>[3]Sheet0!Q56</f>
        <v>102.36295999388717</v>
      </c>
      <c r="R5" s="8">
        <f>[3]Sheet0!R56</f>
        <v>64.924509299862848</v>
      </c>
      <c r="S5" s="8">
        <f>[3]Sheet0!S56</f>
        <v>72.584862783568227</v>
      </c>
      <c r="T5" s="8">
        <f>[3]Sheet0!T56</f>
        <v>68.377750831624354</v>
      </c>
      <c r="U5" s="8">
        <f>[3]Sheet0!U56</f>
        <v>61.167289513390635</v>
      </c>
      <c r="V5" s="8">
        <f>[3]Sheet0!V56</f>
        <v>52.059983592762975</v>
      </c>
      <c r="W5" s="8">
        <f>[3]Sheet0!W56</f>
        <v>33.115816692702289</v>
      </c>
      <c r="X5" s="8">
        <f>[3]Sheet0!X56</f>
        <v>0.40733613084857578</v>
      </c>
      <c r="Y5" s="9">
        <f>[3]Sheet0!Y56</f>
        <v>-1.3679198874734477</v>
      </c>
    </row>
    <row r="6" spans="1:25" x14ac:dyDescent="0.3">
      <c r="A6" s="207"/>
      <c r="B6" s="17">
        <f>[3]Sheet0!O63</f>
        <v>105.70675522132846</v>
      </c>
      <c r="C6" s="18">
        <f>[3]Sheet0!P63</f>
        <v>100.80656487639452</v>
      </c>
      <c r="D6" s="18">
        <f>[3]Sheet0!Q63</f>
        <v>52.801705391631437</v>
      </c>
      <c r="E6" s="18">
        <f>[3]Sheet0!R63</f>
        <v>53.081366473090249</v>
      </c>
      <c r="F6" s="18">
        <f>[3]Sheet0!S63</f>
        <v>50.929176150614495</v>
      </c>
      <c r="G6" s="18">
        <f>[3]Sheet0!T63</f>
        <v>47.232748391334589</v>
      </c>
      <c r="H6" s="18">
        <f>[3]Sheet0!U63</f>
        <v>43.864626931266805</v>
      </c>
      <c r="I6" s="18">
        <f>[3]Sheet0!V63</f>
        <v>42.721656372805079</v>
      </c>
      <c r="J6" s="18">
        <f>[3]Sheet0!W63</f>
        <v>27.6927754150413</v>
      </c>
      <c r="K6" s="18">
        <f>[3]Sheet0!X63</f>
        <v>-0.27358412848426567</v>
      </c>
      <c r="L6" s="19">
        <f>[3]Sheet0!Y63</f>
        <v>-6.0798217764938666E-3</v>
      </c>
      <c r="N6" s="207"/>
      <c r="O6" s="7">
        <f>[3]Sheet0!O57</f>
        <v>105.70675522132846</v>
      </c>
      <c r="P6" s="8">
        <f>[3]Sheet0!P57</f>
        <v>100.80656487639452</v>
      </c>
      <c r="Q6" s="8">
        <f>[3]Sheet0!Q57</f>
        <v>89.243084942955647</v>
      </c>
      <c r="R6" s="8">
        <f>[3]Sheet0!R57</f>
        <v>92.209954019680339</v>
      </c>
      <c r="S6" s="8">
        <f>[3]Sheet0!S57</f>
        <v>54.722870791027113</v>
      </c>
      <c r="T6" s="8">
        <f>[3]Sheet0!T57</f>
        <v>72.803733649709642</v>
      </c>
      <c r="U6" s="8">
        <f>[3]Sheet0!U57</f>
        <v>80.646470462491635</v>
      </c>
      <c r="V6" s="8">
        <f>[3]Sheet0!V57</f>
        <v>55.026849045737833</v>
      </c>
      <c r="W6" s="8">
        <f>[3]Sheet0!W57</f>
        <v>26.014792619414198</v>
      </c>
      <c r="X6" s="8">
        <f>[3]Sheet0!X57</f>
        <v>-0.27358412848426567</v>
      </c>
      <c r="Y6" s="9">
        <f>[3]Sheet0!Y57</f>
        <v>-6.0798217764938666E-3</v>
      </c>
    </row>
    <row r="7" spans="1:25" x14ac:dyDescent="0.3">
      <c r="A7" s="207"/>
      <c r="B7" s="17">
        <f>[3]Sheet0!O64</f>
        <v>92.246432497370577</v>
      </c>
      <c r="C7" s="18">
        <f>[3]Sheet0!P64</f>
        <v>97.304688998129208</v>
      </c>
      <c r="D7" s="18">
        <f>[3]Sheet0!Q64</f>
        <v>53.737971824014828</v>
      </c>
      <c r="E7" s="18">
        <f>[3]Sheet0!R64</f>
        <v>58.759751658958137</v>
      </c>
      <c r="F7" s="18">
        <f>[3]Sheet0!S64</f>
        <v>53.835244140772289</v>
      </c>
      <c r="G7" s="18">
        <f>[3]Sheet0!T64</f>
        <v>55.184924260937102</v>
      </c>
      <c r="H7" s="18">
        <f>[3]Sheet0!U64</f>
        <v>48.096057868337503</v>
      </c>
      <c r="I7" s="18">
        <f>[3]Sheet0!V64</f>
        <v>46.284326090137618</v>
      </c>
      <c r="J7" s="18">
        <f>[3]Sheet0!W64</f>
        <v>34.878914124398356</v>
      </c>
      <c r="K7" s="18">
        <f>[3]Sheet0!X64</f>
        <v>0.48029218029158927</v>
      </c>
      <c r="L7" s="19">
        <f>[3]Sheet0!Y64</f>
        <v>0.75995552659404386</v>
      </c>
      <c r="N7" s="207"/>
      <c r="O7" s="7">
        <f>[3]Sheet0!O58</f>
        <v>92.246432497370577</v>
      </c>
      <c r="P7" s="8">
        <f>[3]Sheet0!P58</f>
        <v>97.304688998129208</v>
      </c>
      <c r="Q7" s="8">
        <f>[3]Sheet0!Q58</f>
        <v>95.79694091026478</v>
      </c>
      <c r="R7" s="8">
        <f>[3]Sheet0!R58</f>
        <v>100.81871893333319</v>
      </c>
      <c r="S7" s="8">
        <f>[3]Sheet0!S58</f>
        <v>57.069611182642547</v>
      </c>
      <c r="T7" s="8">
        <f>[3]Sheet0!T58</f>
        <v>77.94711022216201</v>
      </c>
      <c r="U7" s="8">
        <f>[3]Sheet0!U58</f>
        <v>71.18654469314977</v>
      </c>
      <c r="V7" s="8">
        <f>[3]Sheet0!V58</f>
        <v>49.433583931563653</v>
      </c>
      <c r="W7" s="8">
        <f>[3]Sheet0!W58</f>
        <v>27.109128831372111</v>
      </c>
      <c r="X7" s="8">
        <f>[3]Sheet0!X58</f>
        <v>0.48029218029158927</v>
      </c>
      <c r="Y7" s="9">
        <f>[3]Sheet0!Y58</f>
        <v>0.75995552659404386</v>
      </c>
    </row>
    <row r="8" spans="1:25" x14ac:dyDescent="0.3">
      <c r="A8" s="11" t="s">
        <v>1</v>
      </c>
      <c r="B8" s="186">
        <f>AVERAGE(B5:C7)</f>
        <v>100.00000000000001</v>
      </c>
      <c r="C8" s="187"/>
      <c r="D8" s="20">
        <f>AVERAGE(D5:D7)</f>
        <v>59.971630236320671</v>
      </c>
      <c r="E8" s="20">
        <f t="shared" ref="E8:G8" si="0">AVERAGE(E5:E7)</f>
        <v>58.44361089189249</v>
      </c>
      <c r="F8" s="20">
        <f t="shared" si="0"/>
        <v>56.352216824317189</v>
      </c>
      <c r="G8" s="20">
        <f t="shared" si="0"/>
        <v>54.508055504906729</v>
      </c>
      <c r="H8" s="20">
        <f>AVERAGE(H5:H7)</f>
        <v>48.031209053207562</v>
      </c>
      <c r="I8" s="20">
        <f>AVERAGE(I5:I7)</f>
        <v>45.092716353505637</v>
      </c>
      <c r="J8" s="20">
        <f>AVERAGE(J5:J7)</f>
        <v>31.352721072881138</v>
      </c>
      <c r="K8" s="187">
        <v>0</v>
      </c>
      <c r="L8" s="188"/>
      <c r="N8" s="11" t="s">
        <v>1</v>
      </c>
      <c r="O8" s="189">
        <f>AVERAGE(O5:P7)</f>
        <v>100.00000000000001</v>
      </c>
      <c r="P8" s="190"/>
      <c r="Q8" s="22">
        <f>AVERAGE(Q5:Q7)</f>
        <v>95.800995282369186</v>
      </c>
      <c r="R8" s="22">
        <f t="shared" ref="R8:U8" si="1">AVERAGE(R5:R7)</f>
        <v>85.984394084292134</v>
      </c>
      <c r="S8" s="22">
        <f t="shared" si="1"/>
        <v>61.459114919079298</v>
      </c>
      <c r="T8" s="22">
        <f t="shared" si="1"/>
        <v>73.042864901165331</v>
      </c>
      <c r="U8" s="22">
        <f t="shared" si="1"/>
        <v>71.000101556344021</v>
      </c>
      <c r="V8" s="20">
        <f>AVERAGE(V5:V7)</f>
        <v>52.173472190021492</v>
      </c>
      <c r="W8" s="20">
        <f>AVERAGE(W5:W7)</f>
        <v>28.746579381162871</v>
      </c>
      <c r="X8" s="190">
        <f>AVERAGE(X5:Y7)</f>
        <v>2.7755575615628914E-16</v>
      </c>
      <c r="Y8" s="191"/>
    </row>
    <row r="9" spans="1:25" x14ac:dyDescent="0.3">
      <c r="A9" s="1" t="s">
        <v>2</v>
      </c>
      <c r="B9" s="208">
        <f>STDEV(B5:C7)</f>
        <v>4.7478321379929795</v>
      </c>
      <c r="C9" s="209"/>
      <c r="D9" s="15">
        <f t="shared" ref="D9:J9" si="2">STDEV(D5:D7)</f>
        <v>11.617279449316047</v>
      </c>
      <c r="E9" s="15">
        <f t="shared" si="2"/>
        <v>5.2113708491934227</v>
      </c>
      <c r="F9" s="15">
        <f t="shared" si="2"/>
        <v>7.0280983826214438</v>
      </c>
      <c r="G9" s="15">
        <f t="shared" si="2"/>
        <v>6.9615958539677942</v>
      </c>
      <c r="H9" s="15">
        <f t="shared" si="2"/>
        <v>4.1345391561757614</v>
      </c>
      <c r="I9" s="15">
        <f t="shared" si="2"/>
        <v>2.053407177686549</v>
      </c>
      <c r="J9" s="15">
        <f t="shared" si="2"/>
        <v>3.5949359809742849</v>
      </c>
      <c r="K9" s="209">
        <v>0</v>
      </c>
      <c r="L9" s="210"/>
      <c r="N9" s="1" t="s">
        <v>2</v>
      </c>
      <c r="O9" s="208">
        <f>STDEV(O5:P7)</f>
        <v>4.7478321379929795</v>
      </c>
      <c r="P9" s="209"/>
      <c r="Q9" s="15">
        <f t="shared" ref="Q9:W9" si="3">STDEV(Q5:Q7)</f>
        <v>6.5599384651430803</v>
      </c>
      <c r="R9" s="15">
        <f t="shared" si="3"/>
        <v>18.739444193590973</v>
      </c>
      <c r="S9" s="15">
        <f t="shared" si="3"/>
        <v>9.7063637256463959</v>
      </c>
      <c r="T9" s="15">
        <f t="shared" si="3"/>
        <v>4.7891593837420858</v>
      </c>
      <c r="U9" s="15">
        <f t="shared" si="3"/>
        <v>9.7409287747318949</v>
      </c>
      <c r="V9" s="15">
        <f t="shared" si="3"/>
        <v>2.7983590558826177</v>
      </c>
      <c r="W9" s="15">
        <f t="shared" si="3"/>
        <v>3.8232275566086038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1.9382943537450219</v>
      </c>
      <c r="C10" s="204"/>
      <c r="D10" s="16">
        <f t="shared" ref="D10:J10" si="4">D9/SQRT(3)</f>
        <v>6.707239417313728</v>
      </c>
      <c r="E10" s="16">
        <f t="shared" si="4"/>
        <v>3.0087863626287916</v>
      </c>
      <c r="F10" s="16">
        <f t="shared" si="4"/>
        <v>4.0576744930976645</v>
      </c>
      <c r="G10" s="16">
        <f t="shared" si="4"/>
        <v>4.0192792402776885</v>
      </c>
      <c r="H10" s="16">
        <f t="shared" si="4"/>
        <v>2.3870772947931242</v>
      </c>
      <c r="I10" s="16">
        <f t="shared" si="4"/>
        <v>1.1855351867932389</v>
      </c>
      <c r="J10" s="16">
        <f t="shared" si="4"/>
        <v>2.0755372563349748</v>
      </c>
      <c r="K10" s="204">
        <f>K9/SQRT(6)</f>
        <v>0</v>
      </c>
      <c r="L10" s="205"/>
      <c r="N10" s="6" t="s">
        <v>3</v>
      </c>
      <c r="O10" s="203">
        <f>O9/SQRT(6)</f>
        <v>1.9382943537450219</v>
      </c>
      <c r="P10" s="204"/>
      <c r="Q10" s="16">
        <f t="shared" ref="Q10:W10" si="5">Q9/SQRT(3)</f>
        <v>3.787382238717738</v>
      </c>
      <c r="R10" s="16">
        <f t="shared" si="5"/>
        <v>10.819223149633718</v>
      </c>
      <c r="S10" s="16">
        <f t="shared" si="5"/>
        <v>5.603971709854366</v>
      </c>
      <c r="T10" s="16">
        <f t="shared" si="5"/>
        <v>2.7650224593955155</v>
      </c>
      <c r="U10" s="16">
        <f t="shared" si="5"/>
        <v>5.6239278502484309</v>
      </c>
      <c r="V10" s="16">
        <f t="shared" si="5"/>
        <v>1.6156333542030563</v>
      </c>
      <c r="W10" s="16">
        <f t="shared" si="5"/>
        <v>2.2073414589811726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2"/>
      <c r="O12" s="2"/>
      <c r="P12" s="2"/>
      <c r="Q12" s="2"/>
      <c r="R12" s="2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2"/>
      <c r="O13" s="2"/>
      <c r="P13" s="2"/>
      <c r="Q13" s="2"/>
      <c r="R13" s="2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2"/>
      <c r="O14" s="2"/>
      <c r="P14" s="2"/>
      <c r="Q14" s="2"/>
      <c r="R14" s="2"/>
    </row>
    <row r="15" spans="1:25" x14ac:dyDescent="0.3">
      <c r="A15" s="21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2"/>
      <c r="O15" s="2"/>
      <c r="P15" s="2"/>
      <c r="Q15" s="2"/>
      <c r="R15" s="2"/>
    </row>
    <row r="16" spans="1:25" x14ac:dyDescent="0.3">
      <c r="A16" s="182">
        <v>44651</v>
      </c>
      <c r="B16" s="23">
        <f>[4]Sheet0!O56</f>
        <v>111.40927809729101</v>
      </c>
      <c r="C16" s="24">
        <f>[4]Sheet0!P56</f>
        <v>113.29906832329824</v>
      </c>
      <c r="D16" s="24">
        <f>[4]Sheet0!Q56</f>
        <v>100.14613853295418</v>
      </c>
      <c r="E16" s="24">
        <f>[4]Sheet0!R56</f>
        <v>78.950281077024712</v>
      </c>
      <c r="F16" s="24">
        <f>[4]Sheet0!S56</f>
        <v>87.356060847404862</v>
      </c>
      <c r="G16" s="24">
        <f>[4]Sheet0!T56</f>
        <v>60.808320138740797</v>
      </c>
      <c r="H16" s="24">
        <f>[4]Sheet0!U56</f>
        <v>60.082649721185554</v>
      </c>
      <c r="I16" s="24">
        <f>[4]Sheet0!V56</f>
        <v>54.50399488536538</v>
      </c>
      <c r="J16" s="24">
        <f>[4]Sheet0!W56</f>
        <v>26.338596834083827</v>
      </c>
      <c r="K16" s="24">
        <f>[4]Sheet0!X56</f>
        <v>3.1773620036553392</v>
      </c>
      <c r="L16" s="25">
        <f>[4]Sheet0!Y56</f>
        <v>-2.522236212155669</v>
      </c>
      <c r="N16" s="2"/>
      <c r="O16" s="2"/>
      <c r="P16" s="2"/>
      <c r="Q16" s="2"/>
      <c r="R16" s="2"/>
    </row>
    <row r="17" spans="1:18" x14ac:dyDescent="0.3">
      <c r="A17" s="211"/>
      <c r="B17" s="23">
        <f>[4]Sheet0!O57</f>
        <v>96.39680645715012</v>
      </c>
      <c r="C17" s="24">
        <f>[4]Sheet0!P57</f>
        <v>79.872497229477958</v>
      </c>
      <c r="D17" s="24">
        <f>[4]Sheet0!Q57</f>
        <v>102.02081245566421</v>
      </c>
      <c r="E17" s="24">
        <f>[4]Sheet0!R57</f>
        <v>74.127545034970183</v>
      </c>
      <c r="F17" s="24">
        <f>[4]Sheet0!S57</f>
        <v>87.44677218400183</v>
      </c>
      <c r="G17" s="24">
        <f>[4]Sheet0!T57</f>
        <v>68.851259068337626</v>
      </c>
      <c r="H17" s="24">
        <f>[4]Sheet0!U57</f>
        <v>68.548890199150009</v>
      </c>
      <c r="I17" s="24">
        <f>[4]Sheet0!V57</f>
        <v>56.151888213780694</v>
      </c>
      <c r="J17" s="24">
        <f>[4]Sheet0!W57</f>
        <v>39.763648243806259</v>
      </c>
      <c r="K17" s="24">
        <f>[4]Sheet0!X57</f>
        <v>0.59213396668729235</v>
      </c>
      <c r="L17" s="25">
        <f>[4]Sheet0!Y57</f>
        <v>-0.33008274896651302</v>
      </c>
      <c r="N17" s="2"/>
      <c r="O17" s="2"/>
      <c r="P17" s="2"/>
      <c r="Q17" s="2"/>
      <c r="R17" s="2"/>
    </row>
    <row r="18" spans="1:18" x14ac:dyDescent="0.3">
      <c r="A18" s="211"/>
      <c r="B18" s="23">
        <f>[4]Sheet0!O58</f>
        <v>99.994959730366077</v>
      </c>
      <c r="C18" s="24">
        <f>[4]Sheet0!P58</f>
        <v>99.027390162416637</v>
      </c>
      <c r="D18" s="24">
        <f>[4]Sheet0!Q58</f>
        <v>107.26685905729549</v>
      </c>
      <c r="E18" s="24">
        <f>[4]Sheet0!R58</f>
        <v>58.011439074786658</v>
      </c>
      <c r="F18" s="24">
        <f>[4]Sheet0!S58</f>
        <v>63.333080709717706</v>
      </c>
      <c r="G18" s="24">
        <f>[4]Sheet0!T58</f>
        <v>67.959277775281095</v>
      </c>
      <c r="H18" s="24">
        <f>[4]Sheet0!U58</f>
        <v>59.886106239089841</v>
      </c>
      <c r="I18" s="24">
        <f>[4]Sheet0!V58</f>
        <v>56.454250324561478</v>
      </c>
      <c r="J18" s="24">
        <f>[4]Sheet0!W58</f>
        <v>21.863584203114247</v>
      </c>
      <c r="K18" s="24">
        <f>[4]Sheet0!X58</f>
        <v>-0.43591095206126812</v>
      </c>
      <c r="L18" s="25">
        <f>[4]Sheet0!Y58</f>
        <v>-0.48126605715918314</v>
      </c>
      <c r="N18" s="2"/>
      <c r="O18" s="2"/>
      <c r="P18" s="2"/>
      <c r="Q18" s="2"/>
      <c r="R18" s="2"/>
    </row>
    <row r="19" spans="1:18" x14ac:dyDescent="0.3">
      <c r="A19" s="11" t="s">
        <v>1</v>
      </c>
      <c r="B19" s="186">
        <f>AVERAGE(B16:C18)</f>
        <v>100</v>
      </c>
      <c r="C19" s="187"/>
      <c r="D19" s="20">
        <f>AVERAGE(D16:D18)</f>
        <v>103.14460334863797</v>
      </c>
      <c r="E19" s="20">
        <f t="shared" ref="E19:G19" si="6">AVERAGE(E16:E18)</f>
        <v>70.363088395593863</v>
      </c>
      <c r="F19" s="20">
        <f t="shared" si="6"/>
        <v>79.378637913708133</v>
      </c>
      <c r="G19" s="20">
        <f t="shared" si="6"/>
        <v>65.872952327453177</v>
      </c>
      <c r="H19" s="20">
        <f>AVERAGE(H16:H18)</f>
        <v>62.839215386475132</v>
      </c>
      <c r="I19" s="20">
        <f>AVERAGE(I16:I18)</f>
        <v>55.70337780790252</v>
      </c>
      <c r="J19" s="20">
        <f>AVERAGE(J16:J18)</f>
        <v>29.321943093668111</v>
      </c>
      <c r="K19" s="187">
        <v>0</v>
      </c>
      <c r="L19" s="188"/>
      <c r="N19" s="2"/>
      <c r="O19" s="2"/>
      <c r="P19" s="2"/>
      <c r="Q19" s="2"/>
      <c r="R19" s="2"/>
    </row>
    <row r="20" spans="1:18" x14ac:dyDescent="0.3">
      <c r="A20" s="1" t="s">
        <v>2</v>
      </c>
      <c r="B20" s="208">
        <f>STDEV(B16:C18)</f>
        <v>12.05057850689481</v>
      </c>
      <c r="C20" s="209"/>
      <c r="D20" s="15">
        <f t="shared" ref="D20:J20" si="7">STDEV(D16:D18)</f>
        <v>3.6909815327080602</v>
      </c>
      <c r="E20" s="15">
        <f t="shared" si="7"/>
        <v>10.965269100253737</v>
      </c>
      <c r="F20" s="15">
        <f t="shared" si="7"/>
        <v>13.895934176101377</v>
      </c>
      <c r="G20" s="15">
        <f t="shared" si="7"/>
        <v>4.4087166003267697</v>
      </c>
      <c r="H20" s="15">
        <f t="shared" si="7"/>
        <v>4.9456998680630599</v>
      </c>
      <c r="I20" s="15">
        <f t="shared" si="7"/>
        <v>1.0496405373575501</v>
      </c>
      <c r="J20" s="15">
        <f t="shared" si="7"/>
        <v>9.3154892165495244</v>
      </c>
      <c r="K20" s="209">
        <v>0</v>
      </c>
      <c r="L20" s="210"/>
      <c r="N20" s="2"/>
      <c r="O20" s="2"/>
      <c r="P20" s="2"/>
      <c r="Q20" s="2"/>
      <c r="R20" s="2"/>
    </row>
    <row r="21" spans="1:18" ht="15" thickBot="1" x14ac:dyDescent="0.35">
      <c r="A21" s="6" t="s">
        <v>3</v>
      </c>
      <c r="B21" s="203">
        <f>B20/SQRT(6)</f>
        <v>4.9196280745403778</v>
      </c>
      <c r="C21" s="204"/>
      <c r="D21" s="16">
        <f t="shared" ref="D21:J21" si="8">D20/SQRT(3)</f>
        <v>2.1309891814829363</v>
      </c>
      <c r="E21" s="16">
        <f t="shared" si="8"/>
        <v>6.3308010667681813</v>
      </c>
      <c r="F21" s="16">
        <f t="shared" si="8"/>
        <v>8.0228213372134505</v>
      </c>
      <c r="G21" s="16">
        <f t="shared" si="8"/>
        <v>2.5453737159794323</v>
      </c>
      <c r="H21" s="16">
        <f t="shared" si="8"/>
        <v>2.8554011501573044</v>
      </c>
      <c r="I21" s="16">
        <f t="shared" si="8"/>
        <v>0.60601024679572502</v>
      </c>
      <c r="J21" s="16">
        <f t="shared" si="8"/>
        <v>5.378300206807924</v>
      </c>
      <c r="K21" s="204">
        <f>K20/SQRT(6)</f>
        <v>0</v>
      </c>
      <c r="L21" s="205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N25" s="2"/>
      <c r="O25" s="2"/>
      <c r="P25" s="2"/>
      <c r="Q25" s="2"/>
      <c r="R25" s="2"/>
    </row>
    <row r="26" spans="1:18" x14ac:dyDescent="0.3">
      <c r="A26" s="4"/>
      <c r="B26" s="4"/>
      <c r="C26" s="4"/>
      <c r="N26" s="4"/>
      <c r="O26" s="4"/>
      <c r="P26" s="4"/>
    </row>
    <row r="27" spans="1:18" x14ac:dyDescent="0.3">
      <c r="A27" s="4"/>
      <c r="B27" s="4"/>
      <c r="C27" s="4"/>
      <c r="N27" s="4"/>
      <c r="O27" s="4"/>
      <c r="P27" s="4"/>
    </row>
    <row r="28" spans="1:18" x14ac:dyDescent="0.3">
      <c r="A28" s="4"/>
      <c r="B28" s="4"/>
      <c r="C28" s="4"/>
      <c r="N28" s="4"/>
      <c r="O28" s="4"/>
      <c r="P28" s="4"/>
    </row>
    <row r="29" spans="1:18" x14ac:dyDescent="0.3">
      <c r="A29" s="4"/>
      <c r="B29" s="4"/>
      <c r="C29" s="4"/>
      <c r="N29" s="4"/>
      <c r="O29" s="4"/>
      <c r="P29" s="4"/>
    </row>
    <row r="30" spans="1:18" x14ac:dyDescent="0.3">
      <c r="A30" s="4"/>
      <c r="B30" s="4"/>
      <c r="C30" s="4"/>
      <c r="N30" s="4"/>
      <c r="O30" s="4"/>
      <c r="P30" s="4"/>
    </row>
    <row r="31" spans="1:18" x14ac:dyDescent="0.3">
      <c r="A31" s="4"/>
      <c r="B31" s="4"/>
      <c r="C31" s="4"/>
      <c r="N31" s="4"/>
      <c r="O31" s="4"/>
      <c r="P31" s="4"/>
    </row>
    <row r="32" spans="1:18" x14ac:dyDescent="0.3">
      <c r="A32" s="4"/>
      <c r="B32" s="4"/>
      <c r="C32" s="4"/>
      <c r="N32" s="4"/>
      <c r="O32" s="4"/>
      <c r="P32" s="4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36">
    <mergeCell ref="X9:Y9"/>
    <mergeCell ref="O9:P9"/>
    <mergeCell ref="K9:L9"/>
    <mergeCell ref="B9:C9"/>
    <mergeCell ref="A12:L12"/>
    <mergeCell ref="B10:C10"/>
    <mergeCell ref="K10:L10"/>
    <mergeCell ref="O10:P10"/>
    <mergeCell ref="X10:Y10"/>
    <mergeCell ref="A13:L13"/>
    <mergeCell ref="B21:C21"/>
    <mergeCell ref="K21:L21"/>
    <mergeCell ref="B20:C20"/>
    <mergeCell ref="K20:L20"/>
    <mergeCell ref="A16:A18"/>
    <mergeCell ref="B19:C19"/>
    <mergeCell ref="K19:L19"/>
    <mergeCell ref="A14:L14"/>
    <mergeCell ref="B15:C15"/>
    <mergeCell ref="K15:L15"/>
    <mergeCell ref="B8:C8"/>
    <mergeCell ref="K8:L8"/>
    <mergeCell ref="O8:P8"/>
    <mergeCell ref="X8:Y8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C0B-7A0E-4691-9674-7B15C9677711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27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27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44658</v>
      </c>
      <c r="B5" s="28">
        <f>[5]Sheet0!O62</f>
        <v>86.400660792995708</v>
      </c>
      <c r="C5" s="29">
        <f>[5]Sheet0!P62</f>
        <v>101.21043706201206</v>
      </c>
      <c r="D5" s="29">
        <f>[5]Sheet0!Q62</f>
        <v>88.058565952366607</v>
      </c>
      <c r="E5" s="29">
        <f>[5]Sheet0!R62</f>
        <v>84.284981629363742</v>
      </c>
      <c r="F5" s="29">
        <f>[5]Sheet0!S62</f>
        <v>75.290236819162772</v>
      </c>
      <c r="G5" s="29">
        <f>[5]Sheet0!T62</f>
        <v>69.784517152602277</v>
      </c>
      <c r="H5" s="29">
        <f>[5]Sheet0!U62</f>
        <v>63.647801282351182</v>
      </c>
      <c r="I5" s="29">
        <f>[5]Sheet0!V62</f>
        <v>71.962063099403736</v>
      </c>
      <c r="J5" s="29">
        <f>[5]Sheet0!W62</f>
        <v>70.539232173570127</v>
      </c>
      <c r="K5" s="29">
        <f>[5]Sheet0!X62</f>
        <v>-0.62686900139382551</v>
      </c>
      <c r="L5" s="30">
        <f>[5]Sheet0!Y62</f>
        <v>0.54851000173170117</v>
      </c>
      <c r="N5" s="206">
        <v>44658</v>
      </c>
      <c r="O5" s="7">
        <f>[5]Sheet0!O56</f>
        <v>86.400660792995708</v>
      </c>
      <c r="P5" s="8">
        <f>[5]Sheet0!P56</f>
        <v>101.21043706201206</v>
      </c>
      <c r="Q5" s="8">
        <f>[5]Sheet0!Q56</f>
        <v>73.558099631972425</v>
      </c>
      <c r="R5" s="8">
        <f>[5]Sheet0!R56</f>
        <v>73.632335347057307</v>
      </c>
      <c r="S5" s="8">
        <f>[5]Sheet0!S56</f>
        <v>80.610374572541943</v>
      </c>
      <c r="T5" s="8">
        <f>[5]Sheet0!T56</f>
        <v>70.984635402283089</v>
      </c>
      <c r="U5" s="8">
        <f>[5]Sheet0!U56</f>
        <v>68.349313607587845</v>
      </c>
      <c r="V5" s="8">
        <f>[5]Sheet0!V56</f>
        <v>43.703476547667847</v>
      </c>
      <c r="W5" s="8">
        <f>[5]Sheet0!W56</f>
        <v>25.553152096078929</v>
      </c>
      <c r="X5" s="8">
        <f>[5]Sheet0!X56</f>
        <v>-0.62686900139382551</v>
      </c>
      <c r="Y5" s="9">
        <f>[5]Sheet0!Y56</f>
        <v>0.54851000173170117</v>
      </c>
    </row>
    <row r="6" spans="1:25" x14ac:dyDescent="0.3">
      <c r="A6" s="207"/>
      <c r="B6" s="28">
        <f>[5]Sheet0!O63</f>
        <v>103.37560301510185</v>
      </c>
      <c r="C6" s="29">
        <f>[5]Sheet0!P63</f>
        <v>105.03351186173819</v>
      </c>
      <c r="D6" s="29">
        <f>[5]Sheet0!Q63</f>
        <v>57.065676652488968</v>
      </c>
      <c r="E6" s="29">
        <f>[5]Sheet0!R63</f>
        <v>81.699146624126314</v>
      </c>
      <c r="F6" s="29">
        <f>[5]Sheet0!S63</f>
        <v>58.278174895881477</v>
      </c>
      <c r="G6" s="29">
        <f>[5]Sheet0!T63</f>
        <v>61.878546237618394</v>
      </c>
      <c r="H6" s="29">
        <f>[5]Sheet0!U63</f>
        <v>58.735950743775248</v>
      </c>
      <c r="I6" s="29">
        <f>[5]Sheet0!V63</f>
        <v>58.29054567142957</v>
      </c>
      <c r="J6" s="29">
        <f>[5]Sheet0!W63</f>
        <v>65.565527757253733</v>
      </c>
      <c r="K6" s="29">
        <f>[5]Sheet0!X63</f>
        <v>-0.24332379859495229</v>
      </c>
      <c r="L6" s="30">
        <f>[5]Sheet0!Y63</f>
        <v>-4.5365578967378868E-2</v>
      </c>
      <c r="N6" s="207"/>
      <c r="O6" s="7">
        <f>[5]Sheet0!O57</f>
        <v>103.37560301510185</v>
      </c>
      <c r="P6" s="8">
        <f>[5]Sheet0!P57</f>
        <v>105.03351186173819</v>
      </c>
      <c r="Q6" s="8">
        <f>[5]Sheet0!Q57</f>
        <v>71.81359535649942</v>
      </c>
      <c r="R6" s="8">
        <f>[5]Sheet0!R57</f>
        <v>100.51758882421372</v>
      </c>
      <c r="S6" s="8">
        <f>[5]Sheet0!S57</f>
        <v>83.666361732119398</v>
      </c>
      <c r="T6" s="8">
        <f>[5]Sheet0!T57</f>
        <v>83.530261077497727</v>
      </c>
      <c r="U6" s="8">
        <f>[5]Sheet0!U57</f>
        <v>77.665739141959094</v>
      </c>
      <c r="V6" s="8">
        <f>[5]Sheet0!V57</f>
        <v>56.50892353841413</v>
      </c>
      <c r="W6" s="8">
        <f>[5]Sheet0!W57</f>
        <v>28.312192708051423</v>
      </c>
      <c r="X6" s="8">
        <f>[5]Sheet0!X57</f>
        <v>-0.24332379859495229</v>
      </c>
      <c r="Y6" s="9">
        <f>[5]Sheet0!Y57</f>
        <v>-4.5365578967378868E-2</v>
      </c>
    </row>
    <row r="7" spans="1:25" x14ac:dyDescent="0.3">
      <c r="A7" s="207"/>
      <c r="B7" s="28">
        <f>[5]Sheet0!O64</f>
        <v>99.292708743476794</v>
      </c>
      <c r="C7" s="29">
        <f>[5]Sheet0!P64</f>
        <v>104.68707852467541</v>
      </c>
      <c r="D7" s="29">
        <f>[5]Sheet0!Q64</f>
        <v>89.976290583636441</v>
      </c>
      <c r="E7" s="29">
        <f>[5]Sheet0!R64</f>
        <v>78.952469413171031</v>
      </c>
      <c r="F7" s="29">
        <f>[5]Sheet0!S64</f>
        <v>76.156307256390662</v>
      </c>
      <c r="G7" s="29">
        <f>[5]Sheet0!T64</f>
        <v>70.168064659942047</v>
      </c>
      <c r="H7" s="29">
        <f>[5]Sheet0!U64</f>
        <v>62.027012136889994</v>
      </c>
      <c r="I7" s="29">
        <f>[5]Sheet0!V64</f>
        <v>67.099703037551066</v>
      </c>
      <c r="J7" s="29">
        <f>[5]Sheet0!W64</f>
        <v>62.422930419777863</v>
      </c>
      <c r="K7" s="29">
        <f>[5]Sheet0!X64</f>
        <v>0.21445527565608108</v>
      </c>
      <c r="L7" s="30">
        <f>[5]Sheet0!Y64</f>
        <v>0.15259310156837444</v>
      </c>
      <c r="N7" s="207"/>
      <c r="O7" s="7">
        <f>[5]Sheet0!O58</f>
        <v>99.292708743476794</v>
      </c>
      <c r="P7" s="8">
        <f>[5]Sheet0!P58</f>
        <v>104.68707852467541</v>
      </c>
      <c r="Q7" s="8">
        <f>[5]Sheet0!Q58</f>
        <v>81.79812389030738</v>
      </c>
      <c r="R7" s="8">
        <f>[5]Sheet0!R58</f>
        <v>96.929588258024893</v>
      </c>
      <c r="S7" s="8">
        <f>[5]Sheet0!S58</f>
        <v>85.447982021502114</v>
      </c>
      <c r="T7" s="8">
        <f>[5]Sheet0!T58</f>
        <v>0</v>
      </c>
      <c r="U7" s="8">
        <f>[5]Sheet0!U58</f>
        <v>81.043414400237694</v>
      </c>
      <c r="V7" s="8">
        <f>[5]Sheet0!V58</f>
        <v>59.948448987167758</v>
      </c>
      <c r="W7" s="8">
        <f>[5]Sheet0!W58</f>
        <v>34.028248744318461</v>
      </c>
      <c r="X7" s="8">
        <f>[5]Sheet0!X58</f>
        <v>0.21445527565608108</v>
      </c>
      <c r="Y7" s="9">
        <f>[5]Sheet0!Y58</f>
        <v>0.15259310156837444</v>
      </c>
    </row>
    <row r="8" spans="1:25" x14ac:dyDescent="0.3">
      <c r="A8" s="11" t="s">
        <v>1</v>
      </c>
      <c r="B8" s="186">
        <f>AVERAGE(B5:C7)</f>
        <v>100</v>
      </c>
      <c r="C8" s="187"/>
      <c r="D8" s="31">
        <f>AVERAGE(D5:D7)</f>
        <v>78.366844396164012</v>
      </c>
      <c r="E8" s="31">
        <f t="shared" ref="E8:G8" si="0">AVERAGE(E5:E7)</f>
        <v>81.645532555553686</v>
      </c>
      <c r="F8" s="31">
        <f t="shared" si="0"/>
        <v>69.908239657144975</v>
      </c>
      <c r="G8" s="31">
        <f t="shared" si="0"/>
        <v>67.277042683387563</v>
      </c>
      <c r="H8" s="31">
        <f>AVERAGE(H5:H7)</f>
        <v>61.470254721005482</v>
      </c>
      <c r="I8" s="31">
        <f>AVERAGE(I5:I7)</f>
        <v>65.784103936128133</v>
      </c>
      <c r="J8" s="31">
        <f>AVERAGE(J5:J7)</f>
        <v>66.175896783533901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32">
        <f>AVERAGE(Q5:Q7)</f>
        <v>75.723272959593075</v>
      </c>
      <c r="R8" s="32">
        <f t="shared" ref="R8:U8" si="1">AVERAGE(R5:R7)</f>
        <v>90.359837476431991</v>
      </c>
      <c r="S8" s="32">
        <f t="shared" si="1"/>
        <v>83.241572775387809</v>
      </c>
      <c r="T8" s="32">
        <f>AVERAGE(T5:T7)</f>
        <v>51.504965493260272</v>
      </c>
      <c r="U8" s="32">
        <f t="shared" si="1"/>
        <v>75.686155716594882</v>
      </c>
      <c r="V8" s="31">
        <f>AVERAGE(V5:V7)</f>
        <v>53.386949691083238</v>
      </c>
      <c r="W8" s="31">
        <f>AVERAGE(W5:W7)</f>
        <v>29.297864516149605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7.0086673218823545</v>
      </c>
      <c r="C9" s="209"/>
      <c r="D9" s="33">
        <f t="shared" ref="D9:J9" si="2">STDEV(D5:D7)</f>
        <v>18.472255611415758</v>
      </c>
      <c r="E9" s="33">
        <f t="shared" si="2"/>
        <v>2.6666603618051563</v>
      </c>
      <c r="F9" s="33">
        <f t="shared" si="2"/>
        <v>10.081236246807542</v>
      </c>
      <c r="G9" s="33">
        <f t="shared" si="2"/>
        <v>4.6791666008845505</v>
      </c>
      <c r="H9" s="33">
        <f t="shared" si="2"/>
        <v>2.5028090305562625</v>
      </c>
      <c r="I9" s="33">
        <f t="shared" si="2"/>
        <v>6.930057571376949</v>
      </c>
      <c r="J9" s="33">
        <f t="shared" si="2"/>
        <v>4.0924321986850929</v>
      </c>
      <c r="K9" s="209">
        <v>0</v>
      </c>
      <c r="L9" s="210"/>
      <c r="N9" s="1" t="s">
        <v>2</v>
      </c>
      <c r="O9" s="208">
        <f>STDEV(O5:P7)</f>
        <v>7.0086673218823545</v>
      </c>
      <c r="P9" s="209"/>
      <c r="Q9" s="33">
        <f t="shared" ref="Q9:W9" si="3">STDEV(Q5:Q7)</f>
        <v>5.3327932797537017</v>
      </c>
      <c r="R9" s="33">
        <f t="shared" si="3"/>
        <v>14.597103569952257</v>
      </c>
      <c r="S9" s="33">
        <f>STDEV(S5:S7)</f>
        <v>2.4466192390479478</v>
      </c>
      <c r="T9" s="33">
        <f>STDEV(T5:T6)</f>
        <v>8.8710969891723295</v>
      </c>
      <c r="U9" s="33">
        <f t="shared" si="3"/>
        <v>6.5745046685640833</v>
      </c>
      <c r="V9" s="33">
        <f t="shared" si="3"/>
        <v>8.5606555191522311</v>
      </c>
      <c r="W9" s="33">
        <f t="shared" si="3"/>
        <v>4.3226701799015084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2.8612764525884127</v>
      </c>
      <c r="C10" s="204"/>
      <c r="D10" s="26">
        <f t="shared" ref="D10:J10" si="4">D9/SQRT(3)</f>
        <v>10.664961749790463</v>
      </c>
      <c r="E10" s="26">
        <f t="shared" si="4"/>
        <v>1.5395970777255119</v>
      </c>
      <c r="F10" s="26">
        <f t="shared" si="4"/>
        <v>5.8204044608585477</v>
      </c>
      <c r="G10" s="26">
        <f t="shared" si="4"/>
        <v>2.7015180966038015</v>
      </c>
      <c r="H10" s="26">
        <f t="shared" si="4"/>
        <v>1.4449974675218846</v>
      </c>
      <c r="I10" s="26">
        <f t="shared" si="4"/>
        <v>4.0010706043340862</v>
      </c>
      <c r="J10" s="26">
        <f t="shared" si="4"/>
        <v>2.3627668315511308</v>
      </c>
      <c r="K10" s="204">
        <f>K9/SQRT(6)</f>
        <v>0</v>
      </c>
      <c r="L10" s="205"/>
      <c r="N10" s="6" t="s">
        <v>3</v>
      </c>
      <c r="O10" s="203">
        <f>O9/SQRT(6)</f>
        <v>2.8612764525884127</v>
      </c>
      <c r="P10" s="204"/>
      <c r="Q10" s="26">
        <f t="shared" ref="Q10:W10" si="5">Q9/SQRT(3)</f>
        <v>3.078889635598427</v>
      </c>
      <c r="R10" s="26">
        <f t="shared" si="5"/>
        <v>8.4276416755007837</v>
      </c>
      <c r="S10" s="26">
        <f>S9/SQRT(3)</f>
        <v>1.4125562762688502</v>
      </c>
      <c r="T10" s="26">
        <f>T9/SQRT(2)</f>
        <v>6.2728128376073187</v>
      </c>
      <c r="U10" s="26">
        <f t="shared" si="5"/>
        <v>3.7957920401839251</v>
      </c>
      <c r="V10" s="26">
        <f t="shared" si="5"/>
        <v>4.9424967684221963</v>
      </c>
      <c r="W10" s="26">
        <f t="shared" si="5"/>
        <v>2.4956947919841039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2"/>
      <c r="O12" s="2"/>
      <c r="P12" s="2"/>
      <c r="Q12" s="2"/>
      <c r="R12" s="2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2"/>
      <c r="O13" s="2"/>
      <c r="P13" s="2"/>
      <c r="Q13" s="2"/>
      <c r="R13" s="2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2"/>
      <c r="O14" s="2"/>
      <c r="P14" s="2"/>
      <c r="Q14" s="2"/>
      <c r="R14" s="2"/>
    </row>
    <row r="15" spans="1:25" x14ac:dyDescent="0.3">
      <c r="A15" s="27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2"/>
      <c r="O15" s="2"/>
      <c r="P15" s="2"/>
      <c r="Q15" s="2"/>
      <c r="R15" s="2"/>
    </row>
    <row r="16" spans="1:25" x14ac:dyDescent="0.3">
      <c r="A16" s="182">
        <v>44658</v>
      </c>
      <c r="B16" s="28">
        <f>[6]Sheet0!O56</f>
        <v>93.812160747875936</v>
      </c>
      <c r="C16" s="29">
        <f>[6]Sheet0!P56</f>
        <v>100.99451114926281</v>
      </c>
      <c r="D16" s="29">
        <f>[6]Sheet0!Q56</f>
        <v>67.817137070337239</v>
      </c>
      <c r="E16" s="29">
        <f>[6]Sheet0!R56</f>
        <v>68.716447516568053</v>
      </c>
      <c r="F16" s="29">
        <f>[6]Sheet0!S56</f>
        <v>57.14690638302406</v>
      </c>
      <c r="G16" s="29">
        <f>[6]Sheet0!T56</f>
        <v>46.209311368638353</v>
      </c>
      <c r="H16" s="29">
        <f>[6]Sheet0!U56</f>
        <v>37.094647045729594</v>
      </c>
      <c r="I16" s="29">
        <f>[6]Sheet0!V56</f>
        <v>58.277125512407743</v>
      </c>
      <c r="J16" s="29">
        <f>[6]Sheet0!W56</f>
        <v>55.542724042430315</v>
      </c>
      <c r="K16" s="29">
        <f>[6]Sheet0!X56</f>
        <v>0.10127422912438576</v>
      </c>
      <c r="L16" s="30">
        <f>[6]Sheet0!Y56</f>
        <v>-0.23900681854941819</v>
      </c>
      <c r="N16" s="2"/>
      <c r="O16" s="2"/>
      <c r="P16" s="2"/>
      <c r="Q16" s="2"/>
      <c r="R16" s="2"/>
    </row>
    <row r="17" spans="1:18" x14ac:dyDescent="0.3">
      <c r="A17" s="211"/>
      <c r="B17" s="28">
        <f>[6]Sheet0!O57</f>
        <v>115.24984320935692</v>
      </c>
      <c r="C17" s="29">
        <f>[6]Sheet0!P57</f>
        <v>80.978712888649994</v>
      </c>
      <c r="D17" s="29">
        <f>[6]Sheet0!Q57</f>
        <v>71.633145315350376</v>
      </c>
      <c r="E17" s="29">
        <f>[6]Sheet0!R57</f>
        <v>61.59486436903682</v>
      </c>
      <c r="F17" s="29">
        <f>[6]Sheet0!S57</f>
        <v>80.067245731990852</v>
      </c>
      <c r="G17" s="29">
        <f>[6]Sheet0!T57</f>
        <v>54.254522005098387</v>
      </c>
      <c r="H17" s="29">
        <f>[6]Sheet0!U57</f>
        <v>53.0270763560981</v>
      </c>
      <c r="I17" s="29">
        <f>[6]Sheet0!V57</f>
        <v>57.4264219877629</v>
      </c>
      <c r="J17" s="29">
        <f>[6]Sheet0!W57</f>
        <v>50.207614131535713</v>
      </c>
      <c r="K17" s="29">
        <f>[6]Sheet0!X57</f>
        <v>-0.8223451106614158</v>
      </c>
      <c r="L17" s="30">
        <f>[6]Sheet0!Y57</f>
        <v>-0.50637024016159771</v>
      </c>
      <c r="N17" s="2"/>
      <c r="O17" s="2"/>
      <c r="P17" s="2"/>
      <c r="Q17" s="2"/>
      <c r="R17" s="2"/>
    </row>
    <row r="18" spans="1:18" x14ac:dyDescent="0.3">
      <c r="A18" s="211"/>
      <c r="B18" s="28">
        <f>[6]Sheet0!O58</f>
        <v>100.42332866211879</v>
      </c>
      <c r="C18" s="29">
        <f>[6]Sheet0!P58</f>
        <v>108.54144334273546</v>
      </c>
      <c r="D18" s="29">
        <f>[6]Sheet0!Q58</f>
        <v>75.193940510957333</v>
      </c>
      <c r="E18" s="29">
        <f>[6]Sheet0!R58</f>
        <v>71.171331570885982</v>
      </c>
      <c r="F18" s="29">
        <f>[6]Sheet0!S58</f>
        <v>69.810211002032091</v>
      </c>
      <c r="G18" s="29">
        <f>[6]Sheet0!T58</f>
        <v>58.775391278950451</v>
      </c>
      <c r="H18" s="29">
        <f>[6]Sheet0!U58</f>
        <v>71.936961664501197</v>
      </c>
      <c r="I18" s="29">
        <f>[6]Sheet0!V58</f>
        <v>59.419495919457752</v>
      </c>
      <c r="J18" s="29">
        <f>[6]Sheet0!W58</f>
        <v>58.666015292588185</v>
      </c>
      <c r="K18" s="29">
        <f>[6]Sheet0!X58</f>
        <v>0.30787311326193356</v>
      </c>
      <c r="L18" s="30">
        <f>[6]Sheet0!Y58</f>
        <v>1.1585748269861107</v>
      </c>
      <c r="N18" s="2"/>
      <c r="O18" s="2"/>
      <c r="P18" s="2"/>
      <c r="Q18" s="2"/>
      <c r="R18" s="2"/>
    </row>
    <row r="19" spans="1:18" x14ac:dyDescent="0.3">
      <c r="A19" s="11" t="s">
        <v>1</v>
      </c>
      <c r="B19" s="186">
        <f>AVERAGE(B16:C18)</f>
        <v>99.999999999999986</v>
      </c>
      <c r="C19" s="187"/>
      <c r="D19" s="31">
        <f>AVERAGE(D16:D18)</f>
        <v>71.548074298881644</v>
      </c>
      <c r="E19" s="31">
        <f t="shared" ref="E19:G19" si="6">AVERAGE(E16:E18)</f>
        <v>67.160881152163611</v>
      </c>
      <c r="F19" s="31">
        <f t="shared" si="6"/>
        <v>69.008121039015677</v>
      </c>
      <c r="G19" s="31">
        <f t="shared" si="6"/>
        <v>53.079741550895733</v>
      </c>
      <c r="H19" s="31">
        <f>AVERAGE(H16:H18)</f>
        <v>54.019561688776299</v>
      </c>
      <c r="I19" s="31">
        <f>AVERAGE(I16:I18)</f>
        <v>58.374347806542801</v>
      </c>
      <c r="J19" s="31">
        <f>AVERAGE(J16:J18)</f>
        <v>54.805451155518064</v>
      </c>
      <c r="K19" s="187">
        <v>0</v>
      </c>
      <c r="L19" s="188"/>
      <c r="N19" s="2"/>
      <c r="O19" s="2"/>
      <c r="P19" s="2"/>
      <c r="Q19" s="2"/>
      <c r="R19" s="2"/>
    </row>
    <row r="20" spans="1:18" x14ac:dyDescent="0.3">
      <c r="A20" s="1" t="s">
        <v>2</v>
      </c>
      <c r="B20" s="208">
        <f>STDEV(B16:C18)</f>
        <v>11.889330930307558</v>
      </c>
      <c r="C20" s="209"/>
      <c r="D20" s="33">
        <f t="shared" ref="D20:J20" si="7">STDEV(D16:D18)</f>
        <v>3.6891374410244437</v>
      </c>
      <c r="E20" s="33">
        <f t="shared" si="7"/>
        <v>4.9741352065030364</v>
      </c>
      <c r="F20" s="33">
        <f t="shared" si="7"/>
        <v>11.481202036351725</v>
      </c>
      <c r="G20" s="33">
        <f t="shared" si="7"/>
        <v>6.3648780754048833</v>
      </c>
      <c r="H20" s="33">
        <f t="shared" si="7"/>
        <v>17.442347673121631</v>
      </c>
      <c r="I20" s="33">
        <f t="shared" si="7"/>
        <v>1.0000875237488247</v>
      </c>
      <c r="J20" s="33">
        <f t="shared" si="7"/>
        <v>4.2771270769823273</v>
      </c>
      <c r="K20" s="209">
        <v>0</v>
      </c>
      <c r="L20" s="210"/>
      <c r="N20" s="2"/>
      <c r="O20" s="2"/>
      <c r="P20" s="2"/>
      <c r="Q20" s="2"/>
      <c r="R20" s="2"/>
    </row>
    <row r="21" spans="1:18" ht="15" thickBot="1" x14ac:dyDescent="0.35">
      <c r="A21" s="6" t="s">
        <v>3</v>
      </c>
      <c r="B21" s="203">
        <f>B20/SQRT(6)</f>
        <v>4.8537990270571916</v>
      </c>
      <c r="C21" s="204"/>
      <c r="D21" s="26">
        <f t="shared" ref="D21:J21" si="8">D20/SQRT(3)</f>
        <v>2.1299244946529901</v>
      </c>
      <c r="E21" s="26">
        <f t="shared" si="8"/>
        <v>2.8718183004601228</v>
      </c>
      <c r="F21" s="26">
        <f t="shared" si="8"/>
        <v>6.6286750863081485</v>
      </c>
      <c r="G21" s="26">
        <f t="shared" si="8"/>
        <v>3.6747640701941569</v>
      </c>
      <c r="H21" s="26">
        <f t="shared" si="8"/>
        <v>10.070344124375817</v>
      </c>
      <c r="I21" s="26">
        <f t="shared" si="8"/>
        <v>0.57740080104957026</v>
      </c>
      <c r="J21" s="26">
        <f t="shared" si="8"/>
        <v>2.4694004692539839</v>
      </c>
      <c r="K21" s="204">
        <f>K20/SQRT(6)</f>
        <v>0</v>
      </c>
      <c r="L21" s="205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N25" s="2"/>
      <c r="O25" s="2"/>
      <c r="P25" s="2"/>
      <c r="Q25" s="2"/>
      <c r="R25" s="2"/>
    </row>
    <row r="26" spans="1:18" x14ac:dyDescent="0.3">
      <c r="A26" s="4"/>
      <c r="B26" s="4"/>
      <c r="C26" s="4"/>
      <c r="N26" s="4"/>
      <c r="O26" s="4"/>
      <c r="P26" s="4"/>
    </row>
    <row r="27" spans="1:18" x14ac:dyDescent="0.3">
      <c r="A27" s="4"/>
      <c r="B27" s="4"/>
      <c r="C27" s="4"/>
      <c r="N27" s="4"/>
      <c r="O27" s="4"/>
      <c r="P27" s="4"/>
    </row>
    <row r="28" spans="1:18" x14ac:dyDescent="0.3">
      <c r="A28" s="4"/>
      <c r="B28" s="4"/>
      <c r="C28" s="4"/>
      <c r="N28" s="4"/>
      <c r="O28" s="4"/>
      <c r="P28" s="4"/>
    </row>
    <row r="29" spans="1:18" x14ac:dyDescent="0.3">
      <c r="A29" s="4"/>
      <c r="B29" s="4"/>
      <c r="C29" s="4"/>
      <c r="N29" s="4"/>
      <c r="O29" s="4"/>
      <c r="P29" s="4"/>
    </row>
    <row r="30" spans="1:18" x14ac:dyDescent="0.3">
      <c r="A30" s="4"/>
      <c r="B30" s="4"/>
      <c r="C30" s="4"/>
      <c r="N30" s="4"/>
      <c r="O30" s="4"/>
      <c r="P30" s="4"/>
    </row>
    <row r="31" spans="1:18" x14ac:dyDescent="0.3">
      <c r="A31" s="4"/>
      <c r="B31" s="4"/>
      <c r="C31" s="4"/>
      <c r="N31" s="4"/>
      <c r="O31" s="4"/>
      <c r="P31" s="4"/>
    </row>
    <row r="32" spans="1:18" x14ac:dyDescent="0.3">
      <c r="A32" s="4"/>
      <c r="B32" s="4"/>
      <c r="C32" s="4"/>
      <c r="N32" s="4"/>
      <c r="O32" s="4"/>
      <c r="P32" s="4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36">
    <mergeCell ref="B20:C20"/>
    <mergeCell ref="K20:L20"/>
    <mergeCell ref="B21:C21"/>
    <mergeCell ref="K21:L21"/>
    <mergeCell ref="A14:L14"/>
    <mergeCell ref="B15:C15"/>
    <mergeCell ref="K15:L15"/>
    <mergeCell ref="A16:A18"/>
    <mergeCell ref="B19:C19"/>
    <mergeCell ref="K19:L19"/>
    <mergeCell ref="A13:L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A12:L12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1987-48A3-4AA2-AB6A-8D528107B8DE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39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39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44665</v>
      </c>
      <c r="B5" s="40">
        <f>[7]Sheet0!O56</f>
        <v>100.79740927441875</v>
      </c>
      <c r="C5" s="41">
        <f>[7]Sheet0!P56</f>
        <v>135.60872054439284</v>
      </c>
      <c r="D5" s="41">
        <f>[7]Sheet0!Q56</f>
        <v>78.421664995695949</v>
      </c>
      <c r="E5" s="41">
        <f>[7]Sheet0!R56</f>
        <v>78.957857858352739</v>
      </c>
      <c r="F5" s="41">
        <f>[7]Sheet0!S56</f>
        <v>64.336288467681172</v>
      </c>
      <c r="G5" s="41">
        <f>[7]Sheet0!T56</f>
        <v>56.375882009718254</v>
      </c>
      <c r="H5" s="41">
        <f>[7]Sheet0!U56</f>
        <v>65.326187711105774</v>
      </c>
      <c r="I5" s="41">
        <f>[7]Sheet0!V56</f>
        <v>47.322469742488423</v>
      </c>
      <c r="J5" s="41">
        <f>[7]Sheet0!W56</f>
        <v>44.868354010031602</v>
      </c>
      <c r="K5" s="41">
        <f>[7]Sheet0!X56</f>
        <v>-0.76991877414225807</v>
      </c>
      <c r="L5" s="42">
        <f>[7]Sheet0!Y56</f>
        <v>-0.72867246015992471</v>
      </c>
      <c r="N5" s="206">
        <v>44665</v>
      </c>
      <c r="O5" s="7">
        <f>[8]Sheet0!O56</f>
        <v>93.379613851312186</v>
      </c>
      <c r="P5" s="8">
        <f>[8]Sheet0!P56</f>
        <v>103.36178085453322</v>
      </c>
      <c r="Q5" s="8">
        <f>[8]Sheet0!Q56</f>
        <v>83.655399681942228</v>
      </c>
      <c r="R5" s="8">
        <f>[8]Sheet0!R56</f>
        <v>75.839912720442371</v>
      </c>
      <c r="S5" s="8">
        <f>[8]Sheet0!S56</f>
        <v>83.191107258013517</v>
      </c>
      <c r="T5" s="8">
        <f>[8]Sheet0!T56</f>
        <v>52.561096386984858</v>
      </c>
      <c r="U5" s="8">
        <f>[8]Sheet0!U56</f>
        <v>65.341872719778081</v>
      </c>
      <c r="V5" s="8">
        <f>[8]Sheet0!V56</f>
        <v>52.419232513800424</v>
      </c>
      <c r="W5" s="8">
        <f>[8]Sheet0!W56</f>
        <v>23.014423615036858</v>
      </c>
      <c r="X5" s="8">
        <f>[8]Sheet0!X56</f>
        <v>-0.50942590619891426</v>
      </c>
      <c r="Y5" s="9">
        <f>[8]Sheet0!Y56</f>
        <v>-1.1155773988622071</v>
      </c>
    </row>
    <row r="6" spans="1:25" x14ac:dyDescent="0.3">
      <c r="A6" s="207"/>
      <c r="B6" s="40">
        <f>[7]Sheet0!O57</f>
        <v>94.012510472800955</v>
      </c>
      <c r="C6" s="41">
        <f>[7]Sheet0!P57</f>
        <v>74.523962077273765</v>
      </c>
      <c r="D6" s="41">
        <f>[7]Sheet0!Q57</f>
        <v>89.042412609951654</v>
      </c>
      <c r="E6" s="41">
        <f>[7]Sheet0!R57</f>
        <v>92.238943555863401</v>
      </c>
      <c r="F6" s="41">
        <f>[7]Sheet0!S57</f>
        <v>85.165323629407112</v>
      </c>
      <c r="G6" s="41">
        <f>[7]Sheet0!T57</f>
        <v>72.626656218389215</v>
      </c>
      <c r="H6" s="41">
        <f>[7]Sheet0!U57</f>
        <v>74.523946712084538</v>
      </c>
      <c r="I6" s="41">
        <f>[7]Sheet0!V57</f>
        <v>71.409911467175306</v>
      </c>
      <c r="J6" s="41">
        <f>[7]Sheet0!W57</f>
        <v>46.951255989685272</v>
      </c>
      <c r="K6" s="41">
        <f>[7]Sheet0!X57</f>
        <v>-0.31621623467174692</v>
      </c>
      <c r="L6" s="42">
        <f>[7]Sheet0!Y57</f>
        <v>-0.33683862340345183</v>
      </c>
      <c r="N6" s="207"/>
      <c r="O6" s="7">
        <f>[8]Sheet0!O57</f>
        <v>100.52447840770539</v>
      </c>
      <c r="P6" s="8">
        <f>[8]Sheet0!P57</f>
        <v>100.52447264236558</v>
      </c>
      <c r="Q6" s="8">
        <f>[8]Sheet0!Q57</f>
        <v>72.022439086902779</v>
      </c>
      <c r="R6" s="8">
        <f>[8]Sheet0!R57</f>
        <v>86.853812266090358</v>
      </c>
      <c r="S6" s="8">
        <f>[8]Sheet0!S57</f>
        <v>88.28536920267257</v>
      </c>
      <c r="T6" s="8">
        <f>[8]Sheet0!T57</f>
        <v>80.28932332895269</v>
      </c>
      <c r="U6" s="8">
        <f>[8]Sheet0!U57</f>
        <v>71.635538662825198</v>
      </c>
      <c r="V6" s="8">
        <f>[8]Sheet0!V57</f>
        <v>43.468823036145494</v>
      </c>
      <c r="W6" s="8">
        <f>[8]Sheet0!W57</f>
        <v>25.02633310951537</v>
      </c>
      <c r="X6" s="8">
        <f>[8]Sheet0!X57</f>
        <v>0.36756059167952887</v>
      </c>
      <c r="Y6" s="9">
        <f>[8]Sheet0!Y57</f>
        <v>0.19990114684299681</v>
      </c>
    </row>
    <row r="7" spans="1:25" x14ac:dyDescent="0.3">
      <c r="A7" s="207"/>
      <c r="B7" s="40">
        <f>[7]Sheet0!O58</f>
        <v>110.71698491616402</v>
      </c>
      <c r="C7" s="41">
        <f>[7]Sheet0!P58</f>
        <v>84.340412714949679</v>
      </c>
      <c r="D7" s="41">
        <f>[7]Sheet0!Q58</f>
        <v>74.008380079456757</v>
      </c>
      <c r="E7" s="41">
        <f>[7]Sheet0!R58</f>
        <v>78.029834231977318</v>
      </c>
      <c r="F7" s="41">
        <f>[7]Sheet0!S58</f>
        <v>82.319377133231654</v>
      </c>
      <c r="G7" s="41">
        <f>[7]Sheet0!T58</f>
        <v>84.443525426867666</v>
      </c>
      <c r="H7" s="41">
        <f>[7]Sheet0!U58</f>
        <v>79.102213811215208</v>
      </c>
      <c r="I7" s="41">
        <f>[7]Sheet0!V58</f>
        <v>69.120774844572125</v>
      </c>
      <c r="J7" s="41">
        <f>[7]Sheet0!W58</f>
        <v>46.641917853931311</v>
      </c>
      <c r="K7" s="41">
        <f>[7]Sheet0!X58</f>
        <v>0.87990612781045274</v>
      </c>
      <c r="L7" s="42">
        <f>[7]Sheet0!Y58</f>
        <v>1.2717399645669256</v>
      </c>
      <c r="N7" s="207"/>
      <c r="O7" s="7">
        <f>[8]Sheet0!O58</f>
        <v>99.247684331246134</v>
      </c>
      <c r="P7" s="8">
        <f>[8]Sheet0!P58</f>
        <v>102.96196991283752</v>
      </c>
      <c r="Q7" s="8">
        <f>[8]Sheet0!Q58</f>
        <v>86.544288467624412</v>
      </c>
      <c r="R7" s="8">
        <f>[8]Sheet0!R58</f>
        <v>72.280376546514375</v>
      </c>
      <c r="S7" s="8">
        <f>[8]Sheet0!S58</f>
        <v>94.205022177901</v>
      </c>
      <c r="T7" s="8">
        <f>[8]Sheet0!T58</f>
        <v>62.736713602244691</v>
      </c>
      <c r="U7" s="8">
        <f>[8]Sheet0!U58</f>
        <v>68.11469752793279</v>
      </c>
      <c r="V7" s="8">
        <f>[8]Sheet0!V58</f>
        <v>41.856714874463009</v>
      </c>
      <c r="W7" s="8">
        <f>[8]Sheet0!W58</f>
        <v>24.987641914039649</v>
      </c>
      <c r="X7" s="8">
        <f>[8]Sheet0!X58</f>
        <v>0.35466304607597121</v>
      </c>
      <c r="Y7" s="9">
        <f>[8]Sheet0!Y58</f>
        <v>0.70287852046262433</v>
      </c>
    </row>
    <row r="8" spans="1:25" x14ac:dyDescent="0.3">
      <c r="A8" s="11" t="s">
        <v>1</v>
      </c>
      <c r="B8" s="186">
        <f>AVERAGE(B5:C7)</f>
        <v>100</v>
      </c>
      <c r="C8" s="187"/>
      <c r="D8" s="43">
        <f>AVERAGE(D5:D7)</f>
        <v>80.490819228368125</v>
      </c>
      <c r="E8" s="43">
        <f t="shared" ref="E8:G8" si="0">AVERAGE(E5:E7)</f>
        <v>83.075545215397824</v>
      </c>
      <c r="F8" s="43">
        <f t="shared" si="0"/>
        <v>77.273663076773317</v>
      </c>
      <c r="G8" s="43">
        <f t="shared" si="0"/>
        <v>71.148687884991716</v>
      </c>
      <c r="H8" s="43">
        <f>AVERAGE(H5:H7)</f>
        <v>72.984116078135173</v>
      </c>
      <c r="I8" s="43">
        <f>AVERAGE(I5:I7)</f>
        <v>62.617718684745284</v>
      </c>
      <c r="J8" s="43">
        <f>AVERAGE(J5:J7)</f>
        <v>46.153842617882731</v>
      </c>
      <c r="K8" s="187">
        <v>0</v>
      </c>
      <c r="L8" s="188"/>
      <c r="N8" s="11" t="s">
        <v>1</v>
      </c>
      <c r="O8" s="189">
        <f>AVERAGE(O5:P7)</f>
        <v>100.00000000000001</v>
      </c>
      <c r="P8" s="190"/>
      <c r="Q8" s="44">
        <f>AVERAGE(Q5:Q7)</f>
        <v>80.740709078823144</v>
      </c>
      <c r="R8" s="44">
        <f t="shared" ref="R8:U8" si="1">AVERAGE(R5:R7)</f>
        <v>78.324700511015706</v>
      </c>
      <c r="S8" s="44">
        <f t="shared" si="1"/>
        <v>88.560499546195686</v>
      </c>
      <c r="T8" s="44">
        <f>AVERAGE(T5:T7)</f>
        <v>65.195711106060756</v>
      </c>
      <c r="U8" s="44">
        <f t="shared" si="1"/>
        <v>68.364036303512023</v>
      </c>
      <c r="V8" s="43">
        <f>AVERAGE(V5:V7)</f>
        <v>45.914923474802976</v>
      </c>
      <c r="W8" s="43">
        <f>AVERAGE(W5:W7)</f>
        <v>24.342799546197295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21.510796447688726</v>
      </c>
      <c r="C9" s="209"/>
      <c r="D9" s="45">
        <f t="shared" ref="D9:J9" si="2">STDEV(D5:D7)</f>
        <v>7.7276505459896141</v>
      </c>
      <c r="E9" s="45">
        <f t="shared" si="2"/>
        <v>7.9492898313191018</v>
      </c>
      <c r="F9" s="45">
        <f t="shared" si="2"/>
        <v>11.294095767114683</v>
      </c>
      <c r="G9" s="45">
        <f t="shared" si="2"/>
        <v>14.092070271750551</v>
      </c>
      <c r="H9" s="45">
        <f t="shared" si="2"/>
        <v>7.0159128104374817</v>
      </c>
      <c r="I9" s="45">
        <f t="shared" si="2"/>
        <v>13.295432177008861</v>
      </c>
      <c r="J9" s="45">
        <f t="shared" si="2"/>
        <v>1.1239587364508554</v>
      </c>
      <c r="K9" s="209">
        <v>0</v>
      </c>
      <c r="L9" s="210"/>
      <c r="N9" s="1" t="s">
        <v>2</v>
      </c>
      <c r="O9" s="208">
        <f>STDEV(O5:P7)</f>
        <v>3.6061191620463675</v>
      </c>
      <c r="P9" s="209"/>
      <c r="Q9" s="45">
        <f t="shared" ref="Q9:W9" si="3">STDEV(Q5:Q7)</f>
        <v>7.687170698184369</v>
      </c>
      <c r="R9" s="45">
        <f t="shared" si="3"/>
        <v>7.5978210653640694</v>
      </c>
      <c r="S9" s="45">
        <f>STDEV(S5:S7)</f>
        <v>5.5121096682736086</v>
      </c>
      <c r="T9" s="45">
        <f>STDEV(T5:T7)</f>
        <v>14.026711798534487</v>
      </c>
      <c r="U9" s="45">
        <f t="shared" si="3"/>
        <v>3.1542328892178051</v>
      </c>
      <c r="V9" s="45">
        <f t="shared" si="3"/>
        <v>5.6902768155274677</v>
      </c>
      <c r="W9" s="45">
        <f t="shared" si="3"/>
        <v>1.1505699513791412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8.7817458762850613</v>
      </c>
      <c r="C10" s="204"/>
      <c r="D10" s="38">
        <f t="shared" ref="D10:J10" si="4">D9/SQRT(3)</f>
        <v>4.4615611229304628</v>
      </c>
      <c r="E10" s="38">
        <f t="shared" si="4"/>
        <v>4.5895246239784386</v>
      </c>
      <c r="F10" s="38">
        <f t="shared" si="4"/>
        <v>6.5206492313970754</v>
      </c>
      <c r="G10" s="38">
        <f t="shared" si="4"/>
        <v>8.1360605648343043</v>
      </c>
      <c r="H10" s="38">
        <f t="shared" si="4"/>
        <v>4.050639149717024</v>
      </c>
      <c r="I10" s="38">
        <f t="shared" si="4"/>
        <v>7.6761213463884781</v>
      </c>
      <c r="J10" s="38">
        <f t="shared" si="4"/>
        <v>0.64891787904793308</v>
      </c>
      <c r="K10" s="204">
        <f>K9/SQRT(6)</f>
        <v>0</v>
      </c>
      <c r="L10" s="205"/>
      <c r="N10" s="6" t="s">
        <v>3</v>
      </c>
      <c r="O10" s="203">
        <f>O9/SQRT(6)</f>
        <v>1.4721919831144079</v>
      </c>
      <c r="P10" s="204"/>
      <c r="Q10" s="38">
        <f t="shared" ref="Q10:W10" si="5">Q9/SQRT(3)</f>
        <v>4.4381900719033496</v>
      </c>
      <c r="R10" s="38">
        <f t="shared" si="5"/>
        <v>4.386604037342555</v>
      </c>
      <c r="S10" s="38">
        <f>S9/SQRT(3)</f>
        <v>3.182418000780507</v>
      </c>
      <c r="T10" s="38">
        <f>T9/SQRT(3)</f>
        <v>8.098325832729186</v>
      </c>
      <c r="U10" s="38">
        <f t="shared" si="5"/>
        <v>1.8210972076766709</v>
      </c>
      <c r="V10" s="38">
        <f t="shared" si="5"/>
        <v>3.2852828512082701</v>
      </c>
      <c r="W10" s="38">
        <f t="shared" si="5"/>
        <v>0.66428187115024184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185" t="s">
        <v>22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39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39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182">
        <v>44665</v>
      </c>
      <c r="B16" s="40">
        <f>[9]Sheet0!O56</f>
        <v>115.42719209154907</v>
      </c>
      <c r="C16" s="41">
        <f>[9]Sheet0!P56</f>
        <v>104.42831281196597</v>
      </c>
      <c r="D16" s="41">
        <f>[9]Sheet0!Q56</f>
        <v>92.049173886299741</v>
      </c>
      <c r="E16" s="41">
        <f>[9]Sheet0!R56</f>
        <v>77.427125488643924</v>
      </c>
      <c r="F16" s="41">
        <f>[9]Sheet0!S56</f>
        <v>84.889112523251612</v>
      </c>
      <c r="G16" s="41">
        <f>[9]Sheet0!T56</f>
        <v>76.78013410215101</v>
      </c>
      <c r="H16" s="41">
        <f>[9]Sheet0!U56</f>
        <v>66.557634202678003</v>
      </c>
      <c r="I16" s="41">
        <f>[9]Sheet0!V56</f>
        <v>61.4248270858563</v>
      </c>
      <c r="J16" s="41">
        <f>[9]Sheet0!W56</f>
        <v>45.746021162664711</v>
      </c>
      <c r="K16" s="41">
        <f>[9]Sheet0!X56</f>
        <v>-1.4844898451123603</v>
      </c>
      <c r="L16" s="42">
        <f>[9]Sheet0!Y56</f>
        <v>3.5942002018783431E-3</v>
      </c>
      <c r="N16" s="206">
        <v>44665</v>
      </c>
      <c r="O16" s="40">
        <f>[7]Sheet0!O62</f>
        <v>100.79740927441875</v>
      </c>
      <c r="P16" s="41">
        <f>[7]Sheet0!P62</f>
        <v>135.60872054439284</v>
      </c>
      <c r="Q16" s="41">
        <f>[7]Sheet0!Q62</f>
        <v>81.968786537419675</v>
      </c>
      <c r="R16" s="41">
        <f>[7]Sheet0!R62</f>
        <v>77.452388909262496</v>
      </c>
      <c r="S16" s="41">
        <f>[7]Sheet0!S62</f>
        <v>71.079950174430181</v>
      </c>
      <c r="T16" s="41">
        <f>[7]Sheet0!T62</f>
        <v>79.88588763080385</v>
      </c>
      <c r="U16" s="41">
        <f>[7]Sheet0!U62</f>
        <v>74.276481120341927</v>
      </c>
      <c r="V16" s="41">
        <f>[7]Sheet0!V62</f>
        <v>65.779884872760064</v>
      </c>
      <c r="W16" s="41">
        <f>[7]Sheet0!W62</f>
        <v>46.518178911984315</v>
      </c>
      <c r="X16" s="41">
        <f>[7]Sheet0!X62</f>
        <v>-0.76991877414225807</v>
      </c>
      <c r="Y16" s="42">
        <f>[7]Sheet0!Y62</f>
        <v>-0.72867246015992471</v>
      </c>
    </row>
    <row r="17" spans="1:25" x14ac:dyDescent="0.3">
      <c r="A17" s="211"/>
      <c r="B17" s="40">
        <f>[9]Sheet0!O57</f>
        <v>113.55092156983021</v>
      </c>
      <c r="C17" s="41">
        <f>[9]Sheet0!P57</f>
        <v>87.304556459533117</v>
      </c>
      <c r="D17" s="41">
        <f>[9]Sheet0!Q57</f>
        <v>95.370407691861601</v>
      </c>
      <c r="E17" s="41">
        <f>[9]Sheet0!R57</f>
        <v>84.155853904612727</v>
      </c>
      <c r="F17" s="41">
        <f>[9]Sheet0!S57</f>
        <v>86.700689048161877</v>
      </c>
      <c r="G17" s="41">
        <f>[9]Sheet0!T57</f>
        <v>84.738148080646624</v>
      </c>
      <c r="H17" s="41">
        <f>[9]Sheet0!U57</f>
        <v>64.099063077624379</v>
      </c>
      <c r="I17" s="41">
        <f>[9]Sheet0!V57</f>
        <v>62.11494887477177</v>
      </c>
      <c r="J17" s="41">
        <f>[9]Sheet0!W57</f>
        <v>43.783473767848591</v>
      </c>
      <c r="K17" s="41">
        <f>[9]Sheet0!X57</f>
        <v>-6.1105420494978455E-2</v>
      </c>
      <c r="L17" s="42">
        <f>[9]Sheet0!Y57</f>
        <v>0.45648993825466089</v>
      </c>
      <c r="N17" s="207"/>
      <c r="O17" s="40">
        <f>[7]Sheet0!O63</f>
        <v>94.012510472800955</v>
      </c>
      <c r="P17" s="41">
        <f>[7]Sheet0!P63</f>
        <v>74.523962077273765</v>
      </c>
      <c r="Q17" s="41">
        <f>[7]Sheet0!Q63</f>
        <v>82.876187006803917</v>
      </c>
      <c r="R17" s="41">
        <f>[7]Sheet0!R63</f>
        <v>71.265552441274991</v>
      </c>
      <c r="S17" s="41">
        <f>[7]Sheet0!S63</f>
        <v>80.112739284668834</v>
      </c>
      <c r="T17" s="41">
        <f>[7]Sheet0!T63</f>
        <v>73.534056687773472</v>
      </c>
      <c r="U17" s="41">
        <f>[7]Sheet0!U63</f>
        <v>67.532819413592918</v>
      </c>
      <c r="V17" s="41">
        <f>[7]Sheet0!V63</f>
        <v>72.152332826705916</v>
      </c>
      <c r="W17" s="41">
        <f>[7]Sheet0!W63</f>
        <v>47.673060338300409</v>
      </c>
      <c r="X17" s="41">
        <f>[7]Sheet0!X63</f>
        <v>-0.31621623467174692</v>
      </c>
      <c r="Y17" s="42">
        <f>[7]Sheet0!Y63</f>
        <v>-0.33683862340345183</v>
      </c>
    </row>
    <row r="18" spans="1:25" x14ac:dyDescent="0.3">
      <c r="A18" s="211"/>
      <c r="B18" s="40">
        <f>[9]Sheet0!O58</f>
        <v>88.339737536081103</v>
      </c>
      <c r="C18" s="41">
        <f>[9]Sheet0!P58</f>
        <v>90.949279531040574</v>
      </c>
      <c r="D18" s="41">
        <f>[9]Sheet0!Q58</f>
        <v>86.420333398289259</v>
      </c>
      <c r="E18" s="41">
        <f>[9]Sheet0!R58</f>
        <v>88.102512288631019</v>
      </c>
      <c r="F18" s="41">
        <f>[9]Sheet0!S58</f>
        <v>87.326123267569599</v>
      </c>
      <c r="G18" s="41">
        <f>[9]Sheet0!T58</f>
        <v>89.590599547595687</v>
      </c>
      <c r="H18" s="41">
        <f>[9]Sheet0!U58</f>
        <v>72.186481117989359</v>
      </c>
      <c r="I18" s="41">
        <f>[9]Sheet0!V58</f>
        <v>54.027530834406797</v>
      </c>
      <c r="J18" s="41">
        <f>[9]Sheet0!W58</f>
        <v>48.765322869366166</v>
      </c>
      <c r="K18" s="41">
        <f>[9]Sheet0!X58</f>
        <v>0.73685362225336104</v>
      </c>
      <c r="L18" s="42">
        <f>[9]Sheet0!Y58</f>
        <v>0.34865750489743536</v>
      </c>
      <c r="N18" s="207"/>
      <c r="O18" s="40">
        <f>[7]Sheet0!O64</f>
        <v>110.71698491616402</v>
      </c>
      <c r="P18" s="41">
        <f>[7]Sheet0!P64</f>
        <v>84.340412714949679</v>
      </c>
      <c r="Q18" s="41">
        <f>[7]Sheet0!Q64</f>
        <v>73.472190289837812</v>
      </c>
      <c r="R18" s="41">
        <f>[7]Sheet0!R64</f>
        <v>62.315249812925302</v>
      </c>
      <c r="S18" s="41">
        <f>[7]Sheet0!S64</f>
        <v>47.074991858594423</v>
      </c>
      <c r="T18" s="41">
        <f>[7]Sheet0!T64</f>
        <v>57.778241319928348</v>
      </c>
      <c r="U18" s="41">
        <f>[7]Sheet0!U64</f>
        <v>77.225543401473203</v>
      </c>
      <c r="V18" s="41">
        <f>[7]Sheet0!V64</f>
        <v>75.307626677748871</v>
      </c>
      <c r="W18" s="41">
        <f>[7]Sheet0!W64</f>
        <v>51.715128428698605</v>
      </c>
      <c r="X18" s="41">
        <f>[7]Sheet0!X64</f>
        <v>0.87990612781045274</v>
      </c>
      <c r="Y18" s="42">
        <f>[7]Sheet0!Y64</f>
        <v>1.2717399645669256</v>
      </c>
    </row>
    <row r="19" spans="1:25" x14ac:dyDescent="0.3">
      <c r="A19" s="11" t="s">
        <v>1</v>
      </c>
      <c r="B19" s="186">
        <f>AVERAGE(B16:C18)</f>
        <v>100</v>
      </c>
      <c r="C19" s="187"/>
      <c r="D19" s="43">
        <f>AVERAGE(D16:D18)</f>
        <v>91.279971658816862</v>
      </c>
      <c r="E19" s="43">
        <f t="shared" ref="E19:G19" si="6">AVERAGE(E16:E18)</f>
        <v>83.228497227295904</v>
      </c>
      <c r="F19" s="43">
        <f t="shared" si="6"/>
        <v>86.30530827966102</v>
      </c>
      <c r="G19" s="43">
        <f t="shared" si="6"/>
        <v>83.702960576797764</v>
      </c>
      <c r="H19" s="43">
        <f>AVERAGE(H16:H18)</f>
        <v>67.614392799430576</v>
      </c>
      <c r="I19" s="43">
        <f>AVERAGE(I16:I18)</f>
        <v>59.189102265011627</v>
      </c>
      <c r="J19" s="43">
        <f>AVERAGE(J16:J18)</f>
        <v>46.09827259995982</v>
      </c>
      <c r="K19" s="187">
        <v>0</v>
      </c>
      <c r="L19" s="188"/>
      <c r="N19" s="11" t="s">
        <v>1</v>
      </c>
      <c r="O19" s="186">
        <f>AVERAGE(O16:P18)</f>
        <v>100</v>
      </c>
      <c r="P19" s="187"/>
      <c r="Q19" s="43">
        <f>AVERAGE(Q16:Q18)</f>
        <v>79.439054611353797</v>
      </c>
      <c r="R19" s="43">
        <f t="shared" ref="R19:T19" si="7">AVERAGE(R16:R18)</f>
        <v>70.344397054487601</v>
      </c>
      <c r="S19" s="43">
        <f t="shared" si="7"/>
        <v>66.08922710589782</v>
      </c>
      <c r="T19" s="43">
        <f t="shared" si="7"/>
        <v>70.39939521283523</v>
      </c>
      <c r="U19" s="43">
        <f>AVERAGE(U16:U18)</f>
        <v>73.011614645136021</v>
      </c>
      <c r="V19" s="43">
        <f>AVERAGE(V16:V18)</f>
        <v>71.079948125738284</v>
      </c>
      <c r="W19" s="43">
        <f>AVERAGE(W16:W18)</f>
        <v>48.635455892994436</v>
      </c>
      <c r="X19" s="187">
        <v>0</v>
      </c>
      <c r="Y19" s="188"/>
    </row>
    <row r="20" spans="1:25" x14ac:dyDescent="0.3">
      <c r="A20" s="1" t="s">
        <v>2</v>
      </c>
      <c r="B20" s="208">
        <f>STDEV(B16:C18)</f>
        <v>12.808491199245644</v>
      </c>
      <c r="C20" s="209"/>
      <c r="D20" s="45">
        <f t="shared" ref="D20:J20" si="8">STDEV(D16:D18)</f>
        <v>4.5243465290790423</v>
      </c>
      <c r="E20" s="45">
        <f t="shared" si="8"/>
        <v>5.3977739520618835</v>
      </c>
      <c r="F20" s="45">
        <f t="shared" si="8"/>
        <v>1.2657013099683385</v>
      </c>
      <c r="G20" s="45">
        <f t="shared" si="8"/>
        <v>6.4676669756819294</v>
      </c>
      <c r="H20" s="45">
        <f t="shared" si="8"/>
        <v>4.145978375337128</v>
      </c>
      <c r="I20" s="45">
        <f t="shared" si="8"/>
        <v>4.4833505044565651</v>
      </c>
      <c r="J20" s="45">
        <f t="shared" si="8"/>
        <v>2.5095350015252271</v>
      </c>
      <c r="K20" s="209">
        <v>0</v>
      </c>
      <c r="L20" s="210"/>
      <c r="N20" s="1" t="s">
        <v>2</v>
      </c>
      <c r="O20" s="208">
        <f>STDEV(O16:P18)</f>
        <v>21.510796447688726</v>
      </c>
      <c r="P20" s="209"/>
      <c r="Q20" s="45">
        <f t="shared" ref="Q20:W20" si="9">STDEV(Q16:Q18)</f>
        <v>5.1873351806582768</v>
      </c>
      <c r="R20" s="45">
        <f t="shared" si="9"/>
        <v>7.6104954135996019</v>
      </c>
      <c r="S20" s="45">
        <f t="shared" si="9"/>
        <v>17.07494293716254</v>
      </c>
      <c r="T20" s="45">
        <f t="shared" si="9"/>
        <v>11.382292531539392</v>
      </c>
      <c r="U20" s="45">
        <f t="shared" si="9"/>
        <v>4.9686154989476039</v>
      </c>
      <c r="V20" s="45">
        <f t="shared" si="9"/>
        <v>4.853552584013582</v>
      </c>
      <c r="W20" s="45">
        <f t="shared" si="9"/>
        <v>2.7288688082409447</v>
      </c>
      <c r="X20" s="209">
        <v>0</v>
      </c>
      <c r="Y20" s="210"/>
    </row>
    <row r="21" spans="1:25" ht="15" thickBot="1" x14ac:dyDescent="0.35">
      <c r="A21" s="6" t="s">
        <v>3</v>
      </c>
      <c r="B21" s="203">
        <f>B20/SQRT(6)</f>
        <v>5.2290446355134694</v>
      </c>
      <c r="C21" s="204"/>
      <c r="D21" s="38">
        <f t="shared" ref="D21:J21" si="10">D20/SQRT(3)</f>
        <v>2.6121326864709342</v>
      </c>
      <c r="E21" s="38">
        <f t="shared" si="10"/>
        <v>3.1164062442476785</v>
      </c>
      <c r="F21" s="38">
        <f t="shared" si="10"/>
        <v>0.73075299202388222</v>
      </c>
      <c r="G21" s="38">
        <f t="shared" si="10"/>
        <v>3.7341092694388149</v>
      </c>
      <c r="H21" s="38">
        <f t="shared" si="10"/>
        <v>2.3936817310552581</v>
      </c>
      <c r="I21" s="38">
        <f t="shared" si="10"/>
        <v>2.5884636206194425</v>
      </c>
      <c r="J21" s="38">
        <f t="shared" si="10"/>
        <v>1.448880708671378</v>
      </c>
      <c r="K21" s="204">
        <f>K20/SQRT(6)</f>
        <v>0</v>
      </c>
      <c r="L21" s="205"/>
      <c r="N21" s="6" t="s">
        <v>3</v>
      </c>
      <c r="O21" s="203">
        <f>O20/SQRT(6)</f>
        <v>8.7817458762850613</v>
      </c>
      <c r="P21" s="204"/>
      <c r="Q21" s="38">
        <f t="shared" ref="Q21:W21" si="11">Q20/SQRT(3)</f>
        <v>2.9949093629298722</v>
      </c>
      <c r="R21" s="38">
        <f t="shared" si="11"/>
        <v>4.3939215757081431</v>
      </c>
      <c r="S21" s="38">
        <f t="shared" si="11"/>
        <v>9.8582229011682916</v>
      </c>
      <c r="T21" s="38">
        <f t="shared" si="11"/>
        <v>6.5715696570793352</v>
      </c>
      <c r="U21" s="38">
        <f t="shared" si="11"/>
        <v>2.8686314958171462</v>
      </c>
      <c r="V21" s="38">
        <f t="shared" si="11"/>
        <v>2.8021998909062455</v>
      </c>
      <c r="W21" s="38">
        <f t="shared" si="11"/>
        <v>1.5755131410210828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25" x14ac:dyDescent="0.3">
      <c r="A23" s="2"/>
      <c r="B23" s="2"/>
      <c r="C23" s="2"/>
      <c r="D23" s="2"/>
      <c r="E23" s="2"/>
      <c r="N23" s="183" t="s">
        <v>6</v>
      </c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</row>
    <row r="24" spans="1:25" x14ac:dyDescent="0.3">
      <c r="A24" s="2"/>
      <c r="B24" s="2"/>
      <c r="C24" s="2"/>
      <c r="D24" s="2"/>
      <c r="E24" s="2"/>
      <c r="N24" s="184" t="s">
        <v>5</v>
      </c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spans="1:25" ht="15" thickBot="1" x14ac:dyDescent="0.35">
      <c r="A25" s="2"/>
      <c r="B25" s="2"/>
      <c r="C25" s="2"/>
      <c r="D25" s="2"/>
      <c r="E25" s="2"/>
      <c r="N25" s="185" t="s">
        <v>23</v>
      </c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 x14ac:dyDescent="0.3">
      <c r="A26" s="4"/>
      <c r="B26" s="4"/>
      <c r="C26" s="4"/>
      <c r="N26" s="39"/>
      <c r="O26" s="179" t="s">
        <v>0</v>
      </c>
      <c r="P26" s="180"/>
      <c r="Q26" s="10" t="s">
        <v>7</v>
      </c>
      <c r="R26" s="10" t="s">
        <v>8</v>
      </c>
      <c r="S26" s="10" t="s">
        <v>9</v>
      </c>
      <c r="T26" s="10" t="s">
        <v>10</v>
      </c>
      <c r="U26" s="10" t="s">
        <v>11</v>
      </c>
      <c r="V26" s="10" t="s">
        <v>12</v>
      </c>
      <c r="W26" s="10" t="s">
        <v>15</v>
      </c>
      <c r="X26" s="180" t="s">
        <v>4</v>
      </c>
      <c r="Y26" s="181"/>
    </row>
    <row r="27" spans="1:25" x14ac:dyDescent="0.3">
      <c r="A27" s="4"/>
      <c r="B27" s="4"/>
      <c r="C27" s="4"/>
      <c r="N27" s="182">
        <v>44665</v>
      </c>
      <c r="O27" s="40">
        <f>[9]Sheet0!O62</f>
        <v>115.42719209154907</v>
      </c>
      <c r="P27" s="41">
        <f>[9]Sheet0!P62</f>
        <v>104.42831281196597</v>
      </c>
      <c r="Q27" s="41">
        <f>[9]Sheet0!Q62</f>
        <v>72.7472020586859</v>
      </c>
      <c r="R27" s="41">
        <f>[9]Sheet0!R62</f>
        <v>81.524745101616773</v>
      </c>
      <c r="S27" s="41">
        <f>[9]Sheet0!S62</f>
        <v>79.864133019311495</v>
      </c>
      <c r="T27" s="41">
        <f>[9]Sheet0!T62</f>
        <v>65.716541543856678</v>
      </c>
      <c r="U27" s="41">
        <f>[9]Sheet0!U62</f>
        <v>63.085439168161585</v>
      </c>
      <c r="V27" s="41">
        <f>[9]Sheet0!V62</f>
        <v>63.818697786800463</v>
      </c>
      <c r="W27" s="41">
        <f>[9]Sheet0!W62</f>
        <v>51.461125669170727</v>
      </c>
      <c r="X27" s="41">
        <f>[9]Sheet0!X62</f>
        <v>-1.4844898451123603</v>
      </c>
      <c r="Y27" s="42">
        <f>[9]Sheet0!Y62</f>
        <v>3.5942002018783431E-3</v>
      </c>
    </row>
    <row r="28" spans="1:25" x14ac:dyDescent="0.3">
      <c r="A28" s="4"/>
      <c r="B28" s="4"/>
      <c r="C28" s="4"/>
      <c r="N28" s="211"/>
      <c r="O28" s="40">
        <f>[9]Sheet0!O63</f>
        <v>113.55092156983021</v>
      </c>
      <c r="P28" s="41">
        <f>[9]Sheet0!P63</f>
        <v>87.304556459533117</v>
      </c>
      <c r="Q28" s="41">
        <f>[9]Sheet0!Q63</f>
        <v>63.710860532967587</v>
      </c>
      <c r="R28" s="41">
        <f>[9]Sheet0!R63</f>
        <v>84.996946563434051</v>
      </c>
      <c r="S28" s="41">
        <f>[9]Sheet0!S63</f>
        <v>70.094529661303881</v>
      </c>
      <c r="T28" s="41">
        <f>[9]Sheet0!T63</f>
        <v>76.391934771144648</v>
      </c>
      <c r="U28" s="41">
        <f>[9]Sheet0!U63</f>
        <v>69.145606175950562</v>
      </c>
      <c r="V28" s="41">
        <f>[9]Sheet0!V63</f>
        <v>66.018476856367514</v>
      </c>
      <c r="W28" s="41">
        <f>[9]Sheet0!W63</f>
        <v>54.329462933267202</v>
      </c>
      <c r="X28" s="41">
        <f>[9]Sheet0!X63</f>
        <v>-6.1105420494978455E-2</v>
      </c>
      <c r="Y28" s="42">
        <f>[9]Sheet0!Y63</f>
        <v>0.45648993825466089</v>
      </c>
    </row>
    <row r="29" spans="1:25" x14ac:dyDescent="0.3">
      <c r="A29" s="4"/>
      <c r="B29" s="4"/>
      <c r="C29" s="4"/>
      <c r="N29" s="211"/>
      <c r="O29" s="40">
        <f>[9]Sheet0!O64</f>
        <v>88.339737536081103</v>
      </c>
      <c r="P29" s="41">
        <f>[9]Sheet0!P64</f>
        <v>90.949279531040574</v>
      </c>
      <c r="Q29" s="41">
        <f>[9]Sheet0!Q64</f>
        <v>85.902742860015252</v>
      </c>
      <c r="R29" s="41">
        <f>[9]Sheet0!R64</f>
        <v>78.203520937006203</v>
      </c>
      <c r="S29" s="41">
        <f>[9]Sheet0!S64</f>
        <v>80.683658870096323</v>
      </c>
      <c r="T29" s="41">
        <f>[9]Sheet0!T64</f>
        <v>73.868653581030273</v>
      </c>
      <c r="U29" s="41">
        <f>[9]Sheet0!U64</f>
        <v>70.331761336054825</v>
      </c>
      <c r="V29" s="41">
        <f>[9]Sheet0!V64</f>
        <v>66.341969335963554</v>
      </c>
      <c r="W29" s="41">
        <f>[9]Sheet0!W64</f>
        <v>52.539450002742981</v>
      </c>
      <c r="X29" s="41">
        <f>[9]Sheet0!X64</f>
        <v>0.73685362225336104</v>
      </c>
      <c r="Y29" s="42">
        <f>[9]Sheet0!Y64</f>
        <v>0.34865750489743536</v>
      </c>
    </row>
    <row r="30" spans="1:25" x14ac:dyDescent="0.3">
      <c r="A30" s="4"/>
      <c r="B30" s="4"/>
      <c r="C30" s="4"/>
      <c r="N30" s="11" t="s">
        <v>1</v>
      </c>
      <c r="O30" s="186">
        <f>AVERAGE(O27:P29)</f>
        <v>100</v>
      </c>
      <c r="P30" s="187"/>
      <c r="Q30" s="43">
        <f>AVERAGE(Q27:Q29)</f>
        <v>74.120268483889575</v>
      </c>
      <c r="R30" s="43">
        <f t="shared" ref="R30:T30" si="12">AVERAGE(R27:R29)</f>
        <v>81.575070867352338</v>
      </c>
      <c r="S30" s="43">
        <f t="shared" si="12"/>
        <v>76.880773850237233</v>
      </c>
      <c r="T30" s="43">
        <f t="shared" si="12"/>
        <v>71.992376632010533</v>
      </c>
      <c r="U30" s="43">
        <f>AVERAGE(U27:U29)</f>
        <v>67.520935560055662</v>
      </c>
      <c r="V30" s="43">
        <f>AVERAGE(V27:V29)</f>
        <v>65.393047993043851</v>
      </c>
      <c r="W30" s="43">
        <f>AVERAGE(W27:W29)</f>
        <v>52.776679535060303</v>
      </c>
      <c r="X30" s="187">
        <v>0</v>
      </c>
      <c r="Y30" s="188"/>
    </row>
    <row r="31" spans="1:25" x14ac:dyDescent="0.3">
      <c r="A31" s="4"/>
      <c r="B31" s="4"/>
      <c r="C31" s="4"/>
      <c r="N31" s="1" t="s">
        <v>2</v>
      </c>
      <c r="O31" s="208">
        <f>STDEV(O27:P29)</f>
        <v>12.808491199245644</v>
      </c>
      <c r="P31" s="209"/>
      <c r="Q31" s="45">
        <f t="shared" ref="Q31:W31" si="13">STDEV(Q27:Q29)</f>
        <v>11.159475519055462</v>
      </c>
      <c r="R31" s="45">
        <f t="shared" si="13"/>
        <v>3.396992412042497</v>
      </c>
      <c r="S31" s="45">
        <f t="shared" si="13"/>
        <v>5.8913273800477191</v>
      </c>
      <c r="T31" s="45">
        <f t="shared" si="13"/>
        <v>5.5795444734649777</v>
      </c>
      <c r="U31" s="45">
        <f t="shared" si="13"/>
        <v>3.8867675770284351</v>
      </c>
      <c r="V31" s="45">
        <f t="shared" si="13"/>
        <v>1.3729879005339887</v>
      </c>
      <c r="W31" s="45">
        <f t="shared" si="13"/>
        <v>1.4488091846077362</v>
      </c>
      <c r="X31" s="209">
        <v>0</v>
      </c>
      <c r="Y31" s="210"/>
    </row>
    <row r="32" spans="1:25" ht="15" thickBot="1" x14ac:dyDescent="0.35">
      <c r="A32" s="4"/>
      <c r="B32" s="4"/>
      <c r="C32" s="4"/>
      <c r="N32" s="6" t="s">
        <v>3</v>
      </c>
      <c r="O32" s="203">
        <f>O31/SQRT(6)</f>
        <v>5.2290446355134694</v>
      </c>
      <c r="P32" s="204"/>
      <c r="Q32" s="38">
        <f t="shared" ref="Q32:W32" si="14">Q31/SQRT(3)</f>
        <v>6.4429261949417098</v>
      </c>
      <c r="R32" s="38">
        <f t="shared" si="14"/>
        <v>1.9612544835278518</v>
      </c>
      <c r="S32" s="38">
        <f t="shared" si="14"/>
        <v>3.4013594487547634</v>
      </c>
      <c r="T32" s="38">
        <f t="shared" si="14"/>
        <v>3.2213515037104936</v>
      </c>
      <c r="U32" s="38">
        <f t="shared" si="14"/>
        <v>2.2440263068748765</v>
      </c>
      <c r="V32" s="38">
        <f t="shared" si="14"/>
        <v>0.79269493396739754</v>
      </c>
      <c r="W32" s="38">
        <f t="shared" si="14"/>
        <v>0.83647037273767877</v>
      </c>
      <c r="X32" s="204">
        <f>X31/SQRT(6)</f>
        <v>0</v>
      </c>
      <c r="Y32" s="205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60">
    <mergeCell ref="O30:P30"/>
    <mergeCell ref="X30:Y30"/>
    <mergeCell ref="O31:P31"/>
    <mergeCell ref="X31:Y31"/>
    <mergeCell ref="O32:P32"/>
    <mergeCell ref="X32:Y32"/>
    <mergeCell ref="N27:N29"/>
    <mergeCell ref="O19:P19"/>
    <mergeCell ref="X19:Y19"/>
    <mergeCell ref="O20:P20"/>
    <mergeCell ref="X20:Y20"/>
    <mergeCell ref="O21:P21"/>
    <mergeCell ref="X21:Y21"/>
    <mergeCell ref="N23:Y23"/>
    <mergeCell ref="N24:Y24"/>
    <mergeCell ref="N25:Y25"/>
    <mergeCell ref="O26:P26"/>
    <mergeCell ref="X26:Y26"/>
    <mergeCell ref="B20:C20"/>
    <mergeCell ref="K20:L20"/>
    <mergeCell ref="B21:C21"/>
    <mergeCell ref="K21:L21"/>
    <mergeCell ref="N12:Y12"/>
    <mergeCell ref="N13:Y13"/>
    <mergeCell ref="N14:Y14"/>
    <mergeCell ref="O15:P15"/>
    <mergeCell ref="X15:Y15"/>
    <mergeCell ref="N16:N18"/>
    <mergeCell ref="A14:L14"/>
    <mergeCell ref="B15:C15"/>
    <mergeCell ref="K15:L15"/>
    <mergeCell ref="A16:A18"/>
    <mergeCell ref="B19:C19"/>
    <mergeCell ref="K19:L19"/>
    <mergeCell ref="A13:L13"/>
    <mergeCell ref="B8:C8"/>
    <mergeCell ref="K8:L8"/>
    <mergeCell ref="O8:P8"/>
    <mergeCell ref="X8:Y8"/>
    <mergeCell ref="B9:C9"/>
    <mergeCell ref="K9:L9"/>
    <mergeCell ref="O9:P9"/>
    <mergeCell ref="X9:Y9"/>
    <mergeCell ref="B10:C10"/>
    <mergeCell ref="K10:L10"/>
    <mergeCell ref="O10:P10"/>
    <mergeCell ref="X10:Y10"/>
    <mergeCell ref="A12:L12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0EE3-7FF5-4E9B-8842-178023D9E521}">
  <dimension ref="A1:Y57"/>
  <sheetViews>
    <sheetView workbookViewId="0">
      <selection sqref="A1:L1"/>
    </sheetView>
  </sheetViews>
  <sheetFormatPr defaultRowHeight="14.4" x14ac:dyDescent="0.3"/>
  <cols>
    <col min="1" max="1" width="12" bestFit="1" customWidth="1"/>
    <col min="2" max="2" width="14.6640625" bestFit="1" customWidth="1"/>
    <col min="3" max="3" width="14.6640625" customWidth="1"/>
    <col min="4" max="4" width="24.44140625" bestFit="1" customWidth="1"/>
    <col min="5" max="5" width="23.44140625" bestFit="1" customWidth="1"/>
    <col min="6" max="6" width="21.5546875" bestFit="1" customWidth="1"/>
    <col min="7" max="7" width="20.44140625" bestFit="1" customWidth="1"/>
    <col min="8" max="8" width="19" bestFit="1" customWidth="1"/>
    <col min="9" max="9" width="19.6640625" bestFit="1" customWidth="1"/>
    <col min="10" max="10" width="20.5546875" bestFit="1" customWidth="1"/>
    <col min="11" max="11" width="15.44140625" customWidth="1"/>
    <col min="12" max="12" width="12.5546875" customWidth="1"/>
    <col min="14" max="14" width="12" bestFit="1" customWidth="1"/>
    <col min="15" max="15" width="14.6640625" bestFit="1" customWidth="1"/>
    <col min="16" max="16" width="14.6640625" customWidth="1"/>
    <col min="17" max="17" width="24.44140625" bestFit="1" customWidth="1"/>
    <col min="18" max="18" width="23.44140625" bestFit="1" customWidth="1"/>
    <col min="19" max="19" width="21.5546875" bestFit="1" customWidth="1"/>
    <col min="20" max="20" width="20.44140625" bestFit="1" customWidth="1"/>
    <col min="21" max="21" width="19" bestFit="1" customWidth="1"/>
    <col min="22" max="22" width="19.6640625" bestFit="1" customWidth="1"/>
    <col min="23" max="23" width="20.5546875" bestFit="1" customWidth="1"/>
    <col min="24" max="24" width="15.44140625" customWidth="1"/>
    <col min="25" max="25" width="12.5546875" customWidth="1"/>
  </cols>
  <sheetData>
    <row r="1" spans="1:25" x14ac:dyDescent="0.3">
      <c r="A1" s="183" t="s">
        <v>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N1" s="183" t="s">
        <v>6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25" x14ac:dyDescent="0.3">
      <c r="A2" s="184" t="s">
        <v>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N2" s="184" t="s">
        <v>5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 spans="1:25" ht="15" thickBot="1" x14ac:dyDescent="0.35">
      <c r="A3" s="185" t="s">
        <v>13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N3" s="185" t="s">
        <v>14</v>
      </c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x14ac:dyDescent="0.3">
      <c r="A4" s="55"/>
      <c r="B4" s="179" t="s">
        <v>0</v>
      </c>
      <c r="C4" s="180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15</v>
      </c>
      <c r="K4" s="180" t="s">
        <v>4</v>
      </c>
      <c r="L4" s="181"/>
      <c r="N4" s="55"/>
      <c r="O4" s="179" t="s">
        <v>0</v>
      </c>
      <c r="P4" s="180"/>
      <c r="Q4" s="10" t="s">
        <v>7</v>
      </c>
      <c r="R4" s="10" t="s">
        <v>8</v>
      </c>
      <c r="S4" s="10" t="s">
        <v>9</v>
      </c>
      <c r="T4" s="10" t="s">
        <v>10</v>
      </c>
      <c r="U4" s="10" t="s">
        <v>11</v>
      </c>
      <c r="V4" s="10" t="s">
        <v>12</v>
      </c>
      <c r="W4" s="10" t="s">
        <v>15</v>
      </c>
      <c r="X4" s="180" t="s">
        <v>4</v>
      </c>
      <c r="Y4" s="181"/>
    </row>
    <row r="5" spans="1:25" x14ac:dyDescent="0.3">
      <c r="A5" s="206">
        <v>44672</v>
      </c>
      <c r="B5" s="51">
        <f>[10]Sheet0!O56</f>
        <v>102.12042276706271</v>
      </c>
      <c r="C5" s="52">
        <f>[10]Sheet0!P56</f>
        <v>88.321598713684807</v>
      </c>
      <c r="D5" s="52">
        <f>[10]Sheet0!Q56</f>
        <v>69.751818647022262</v>
      </c>
      <c r="E5" s="52">
        <f>[10]Sheet0!R56</f>
        <v>72.627242097964142</v>
      </c>
      <c r="F5" s="52">
        <f>[10]Sheet0!S56</f>
        <v>68.306066494119435</v>
      </c>
      <c r="G5" s="52">
        <f>[10]Sheet0!T56</f>
        <v>68.900435762921191</v>
      </c>
      <c r="H5" s="52">
        <f>[10]Sheet0!U56</f>
        <v>63.342348474087729</v>
      </c>
      <c r="I5" s="52">
        <f>[10]Sheet0!V56</f>
        <v>54.25022164435191</v>
      </c>
      <c r="J5" s="52">
        <f>[10]Sheet0!W56</f>
        <v>44.403096524433685</v>
      </c>
      <c r="K5" s="52">
        <f>[10]Sheet0!X56</f>
        <v>3.6973566837495229</v>
      </c>
      <c r="L5" s="53">
        <f>[10]Sheet0!Y56</f>
        <v>9.9060148477180379E-2</v>
      </c>
      <c r="N5" s="206">
        <v>44672</v>
      </c>
      <c r="O5" s="7">
        <f>[11]Sheet0!O56</f>
        <v>89.982824971577443</v>
      </c>
      <c r="P5" s="8">
        <f>[11]Sheet0!P56</f>
        <v>91.752272777476193</v>
      </c>
      <c r="Q5" s="8">
        <f>[11]Sheet0!Q56</f>
        <v>100.96899318744408</v>
      </c>
      <c r="R5" s="8">
        <f>[11]Sheet0!R56</f>
        <v>84.188357069761693</v>
      </c>
      <c r="S5" s="8">
        <f>[11]Sheet0!S56</f>
        <v>91.674499118533689</v>
      </c>
      <c r="T5" s="8">
        <f>[11]Sheet0!T56</f>
        <v>92.8606097128269</v>
      </c>
      <c r="U5" s="8">
        <f>[11]Sheet0!U56</f>
        <v>75.691093710586415</v>
      </c>
      <c r="V5" s="8">
        <f>[11]Sheet0!V56</f>
        <v>68.671608102776403</v>
      </c>
      <c r="W5" s="8">
        <f>[11]Sheet0!W56</f>
        <v>31.707551402417018</v>
      </c>
      <c r="X5" s="8">
        <f>[11]Sheet0!X56</f>
        <v>-1.3092646558906689</v>
      </c>
      <c r="Y5" s="9">
        <f>[11]Sheet0!Y56</f>
        <v>-0.10370412757368987</v>
      </c>
    </row>
    <row r="6" spans="1:25" x14ac:dyDescent="0.3">
      <c r="A6" s="207"/>
      <c r="B6" s="51">
        <f>[10]Sheet0!O57</f>
        <v>95.77521617116426</v>
      </c>
      <c r="C6" s="52">
        <f>[10]Sheet0!P57</f>
        <v>103.69469010555389</v>
      </c>
      <c r="D6" s="52">
        <f>[10]Sheet0!Q57</f>
        <v>79.663192981795987</v>
      </c>
      <c r="E6" s="52">
        <f>[10]Sheet0!R57</f>
        <v>72.40234231845713</v>
      </c>
      <c r="F6" s="52">
        <f>[10]Sheet0!S57</f>
        <v>80.30574976016355</v>
      </c>
      <c r="G6" s="52">
        <f>[10]Sheet0!T57</f>
        <v>67.743832604380856</v>
      </c>
      <c r="H6" s="52">
        <f>[10]Sheet0!U57</f>
        <v>68.097245175779449</v>
      </c>
      <c r="I6" s="52">
        <f>[10]Sheet0!V57</f>
        <v>56.675857504763577</v>
      </c>
      <c r="J6" s="52">
        <f>[10]Sheet0!W57</f>
        <v>45.222348816865107</v>
      </c>
      <c r="K6" s="52">
        <f>[10]Sheet0!X57</f>
        <v>-2.5354066050615294</v>
      </c>
      <c r="L6" s="53">
        <f>[10]Sheet0!Y57</f>
        <v>-1.4109394240085775</v>
      </c>
      <c r="N6" s="207"/>
      <c r="O6" s="7">
        <f>[11]Sheet0!O57</f>
        <v>97.741192211416589</v>
      </c>
      <c r="P6" s="8">
        <f>[11]Sheet0!P57</f>
        <v>106.29679305845225</v>
      </c>
      <c r="Q6" s="8">
        <f>[11]Sheet0!Q57</f>
        <v>108.57180151955264</v>
      </c>
      <c r="R6" s="8">
        <f>[11]Sheet0!R57</f>
        <v>98.966198327565252</v>
      </c>
      <c r="S6" s="8">
        <f>[11]Sheet0!S57</f>
        <v>97.566185542758262</v>
      </c>
      <c r="T6" s="8">
        <f>[11]Sheet0!T57</f>
        <v>83.157793793353491</v>
      </c>
      <c r="U6" s="8">
        <f>[11]Sheet0!U57</f>
        <v>90.099491254914</v>
      </c>
      <c r="V6" s="8">
        <f>[11]Sheet0!V57</f>
        <v>59.707682507716342</v>
      </c>
      <c r="W6" s="8">
        <f>[11]Sheet0!W57</f>
        <v>48.138185772628361</v>
      </c>
      <c r="X6" s="8">
        <f>[11]Sheet0!X57</f>
        <v>-0.57037360711198226</v>
      </c>
      <c r="Y6" s="9">
        <f>[11]Sheet0!Y57</f>
        <v>0.11018502436378108</v>
      </c>
    </row>
    <row r="7" spans="1:25" x14ac:dyDescent="0.3">
      <c r="A7" s="207"/>
      <c r="B7" s="51">
        <f>[10]Sheet0!O58</f>
        <v>103.00393145543993</v>
      </c>
      <c r="C7" s="52">
        <f>[10]Sheet0!P58</f>
        <v>107.08414078709441</v>
      </c>
      <c r="D7" s="52">
        <f>[10]Sheet0!Q58</f>
        <v>73.751707483744525</v>
      </c>
      <c r="E7" s="52">
        <f>[10]Sheet0!R58</f>
        <v>66.410533931776669</v>
      </c>
      <c r="F7" s="52">
        <f>[10]Sheet0!S58</f>
        <v>64.177664865505605</v>
      </c>
      <c r="G7" s="52">
        <f>[10]Sheet0!T58</f>
        <v>67.454690791108646</v>
      </c>
      <c r="H7" s="52">
        <f>[10]Sheet0!U58</f>
        <v>65.928627718060625</v>
      </c>
      <c r="I7" s="52">
        <f>[10]Sheet0!V58</f>
        <v>54.250216856958382</v>
      </c>
      <c r="J7" s="52">
        <f>[10]Sheet0!W58</f>
        <v>44.419158229723365</v>
      </c>
      <c r="K7" s="52">
        <f>[10]Sheet0!X58</f>
        <v>-0.83264143528355949</v>
      </c>
      <c r="L7" s="53">
        <f>[10]Sheet0!Y58</f>
        <v>0.98257063212696283</v>
      </c>
      <c r="N7" s="207"/>
      <c r="O7" s="7">
        <f>[11]Sheet0!O58</f>
        <v>109.03846375543742</v>
      </c>
      <c r="P7" s="8">
        <f>[11]Sheet0!P58</f>
        <v>105.18845322564015</v>
      </c>
      <c r="Q7" s="8">
        <f>[11]Sheet0!Q58</f>
        <v>111.25514921598445</v>
      </c>
      <c r="R7" s="8">
        <f>[11]Sheet0!R58</f>
        <v>103.2634465120108</v>
      </c>
      <c r="S7" s="8">
        <f>[11]Sheet0!S58</f>
        <v>102.50509973428554</v>
      </c>
      <c r="T7" s="8">
        <f>[11]Sheet0!T58</f>
        <v>76.254980263802835</v>
      </c>
      <c r="U7" s="8">
        <f>[11]Sheet0!U58</f>
        <v>86.560578258348102</v>
      </c>
      <c r="V7" s="8">
        <f>[11]Sheet0!V58</f>
        <v>60.835461409071968</v>
      </c>
      <c r="W7" s="8">
        <f>[11]Sheet0!W58</f>
        <v>33.710340467373058</v>
      </c>
      <c r="X7" s="8">
        <f>[11]Sheet0!X58</f>
        <v>1.5490810168152569</v>
      </c>
      <c r="Y7" s="9">
        <f>[11]Sheet0!Y58</f>
        <v>0.32407634939730323</v>
      </c>
    </row>
    <row r="8" spans="1:25" x14ac:dyDescent="0.3">
      <c r="A8" s="11" t="s">
        <v>1</v>
      </c>
      <c r="B8" s="186">
        <f>AVERAGE(B5:C7)</f>
        <v>100</v>
      </c>
      <c r="C8" s="187"/>
      <c r="D8" s="56">
        <f>AVERAGE(D5:D7)</f>
        <v>74.388906370854258</v>
      </c>
      <c r="E8" s="56">
        <f t="shared" ref="E8:G8" si="0">AVERAGE(E5:E7)</f>
        <v>70.480039449399314</v>
      </c>
      <c r="F8" s="56">
        <f t="shared" si="0"/>
        <v>70.929827039929535</v>
      </c>
      <c r="G8" s="56">
        <f t="shared" si="0"/>
        <v>68.032986386136898</v>
      </c>
      <c r="H8" s="56">
        <f>AVERAGE(H5:H7)</f>
        <v>65.789407122642601</v>
      </c>
      <c r="I8" s="56">
        <f>AVERAGE(I5:I7)</f>
        <v>55.058765335357954</v>
      </c>
      <c r="J8" s="56">
        <f>AVERAGE(J5:J7)</f>
        <v>44.681534523674053</v>
      </c>
      <c r="K8" s="187">
        <v>0</v>
      </c>
      <c r="L8" s="188"/>
      <c r="N8" s="11" t="s">
        <v>1</v>
      </c>
      <c r="O8" s="189">
        <f>AVERAGE(O5:P7)</f>
        <v>100</v>
      </c>
      <c r="P8" s="190"/>
      <c r="Q8" s="57">
        <f>AVERAGE(Q5:Q7)</f>
        <v>106.93198130766039</v>
      </c>
      <c r="R8" s="57">
        <f t="shared" ref="R8:U8" si="1">AVERAGE(R5:R7)</f>
        <v>95.472667303112573</v>
      </c>
      <c r="S8" s="57">
        <f t="shared" si="1"/>
        <v>97.248594798525815</v>
      </c>
      <c r="T8" s="57">
        <f>AVERAGE(T5:T7)</f>
        <v>84.091127923327747</v>
      </c>
      <c r="U8" s="57">
        <f t="shared" si="1"/>
        <v>84.11705440794951</v>
      </c>
      <c r="V8" s="56">
        <f>AVERAGE(V5:V7)</f>
        <v>63.071584006521569</v>
      </c>
      <c r="W8" s="56">
        <f>AVERAGE(W5:W7)</f>
        <v>37.852025880806146</v>
      </c>
      <c r="X8" s="190">
        <f>AVERAGE(X5:Y7)</f>
        <v>0</v>
      </c>
      <c r="Y8" s="191"/>
    </row>
    <row r="9" spans="1:25" x14ac:dyDescent="0.3">
      <c r="A9" s="1" t="s">
        <v>2</v>
      </c>
      <c r="B9" s="208">
        <f>STDEV(B5:C7)</f>
        <v>6.8057246134722806</v>
      </c>
      <c r="C9" s="209"/>
      <c r="D9" s="58">
        <f t="shared" ref="D9:J9" si="2">STDEV(D5:D7)</f>
        <v>4.9863164878799298</v>
      </c>
      <c r="E9" s="58">
        <f t="shared" si="2"/>
        <v>3.5260886753138294</v>
      </c>
      <c r="F9" s="58">
        <f t="shared" si="2"/>
        <v>8.3780588529584659</v>
      </c>
      <c r="G9" s="58">
        <f t="shared" si="2"/>
        <v>0.76501768803615211</v>
      </c>
      <c r="H9" s="58">
        <f t="shared" si="2"/>
        <v>2.3805036109153694</v>
      </c>
      <c r="I9" s="58">
        <f t="shared" si="2"/>
        <v>1.4004428989682025</v>
      </c>
      <c r="J9" s="58">
        <f t="shared" si="2"/>
        <v>0.46842776325065122</v>
      </c>
      <c r="K9" s="209">
        <v>0</v>
      </c>
      <c r="L9" s="210"/>
      <c r="N9" s="1" t="s">
        <v>2</v>
      </c>
      <c r="O9" s="208">
        <f>STDEV(O5:P7)</f>
        <v>8.0216518157666474</v>
      </c>
      <c r="P9" s="209"/>
      <c r="Q9" s="58">
        <f t="shared" ref="Q9:W9" si="3">STDEV(Q5:Q7)</f>
        <v>5.3355420724015525</v>
      </c>
      <c r="R9" s="58">
        <f t="shared" si="3"/>
        <v>10.005914679406418</v>
      </c>
      <c r="S9" s="58">
        <f>STDEV(S5:S7)</f>
        <v>5.4222804552233983</v>
      </c>
      <c r="T9" s="58">
        <f>STDEV(T5:T7)</f>
        <v>8.3420660988873081</v>
      </c>
      <c r="U9" s="58">
        <f t="shared" si="3"/>
        <v>7.508567543443049</v>
      </c>
      <c r="V9" s="58">
        <f t="shared" si="3"/>
        <v>4.8824352245126397</v>
      </c>
      <c r="W9" s="58">
        <f t="shared" si="3"/>
        <v>8.9641845697071751</v>
      </c>
      <c r="X9" s="209">
        <v>0</v>
      </c>
      <c r="Y9" s="210"/>
    </row>
    <row r="10" spans="1:25" ht="15" thickBot="1" x14ac:dyDescent="0.35">
      <c r="A10" s="6" t="s">
        <v>3</v>
      </c>
      <c r="B10" s="203">
        <f>B9/SQRT(6)</f>
        <v>2.7784254388178939</v>
      </c>
      <c r="C10" s="204"/>
      <c r="D10" s="54">
        <f t="shared" ref="D10:J10" si="4">D9/SQRT(3)</f>
        <v>2.8788511665421468</v>
      </c>
      <c r="E10" s="54">
        <f t="shared" si="4"/>
        <v>2.0357882458789303</v>
      </c>
      <c r="F10" s="54">
        <f t="shared" si="4"/>
        <v>4.837074534042098</v>
      </c>
      <c r="G10" s="54">
        <f t="shared" si="4"/>
        <v>0.44168316812249758</v>
      </c>
      <c r="H10" s="54">
        <f t="shared" si="4"/>
        <v>1.3743844005688648</v>
      </c>
      <c r="I10" s="54">
        <f t="shared" si="4"/>
        <v>0.8085460847039917</v>
      </c>
      <c r="J10" s="54">
        <f t="shared" si="4"/>
        <v>0.27044689520865778</v>
      </c>
      <c r="K10" s="204">
        <f>K9/SQRT(6)</f>
        <v>0</v>
      </c>
      <c r="L10" s="205"/>
      <c r="N10" s="6" t="s">
        <v>3</v>
      </c>
      <c r="O10" s="203">
        <f>O9/SQRT(6)</f>
        <v>3.2748256404830767</v>
      </c>
      <c r="P10" s="204"/>
      <c r="Q10" s="54">
        <f t="shared" ref="Q10:W10" si="5">Q9/SQRT(3)</f>
        <v>3.0804766517736102</v>
      </c>
      <c r="R10" s="54">
        <f t="shared" si="5"/>
        <v>5.776917533643724</v>
      </c>
      <c r="S10" s="54">
        <f>S9/SQRT(3)</f>
        <v>3.1305550804448758</v>
      </c>
      <c r="T10" s="54">
        <f>T9/SQRT(3)</f>
        <v>4.816294107790239</v>
      </c>
      <c r="U10" s="54">
        <f t="shared" si="5"/>
        <v>4.335073492435332</v>
      </c>
      <c r="V10" s="54">
        <f t="shared" si="5"/>
        <v>2.8188752911732835</v>
      </c>
      <c r="W10" s="54">
        <f t="shared" si="5"/>
        <v>5.1754743743859271</v>
      </c>
      <c r="X10" s="204">
        <f>X9/SQRT(6)</f>
        <v>0</v>
      </c>
      <c r="Y10" s="205"/>
    </row>
    <row r="11" spans="1:25" x14ac:dyDescent="0.3">
      <c r="A11" s="2"/>
      <c r="B11" s="2"/>
      <c r="C11" s="2"/>
      <c r="D11" s="2"/>
      <c r="E11" s="2"/>
      <c r="N11" s="2"/>
      <c r="O11" s="2"/>
      <c r="P11" s="2"/>
      <c r="Q11" s="2"/>
      <c r="R11" s="2"/>
    </row>
    <row r="12" spans="1:25" x14ac:dyDescent="0.3">
      <c r="A12" s="183" t="s">
        <v>6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N12" s="183" t="s">
        <v>6</v>
      </c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</row>
    <row r="13" spans="1:25" x14ac:dyDescent="0.3">
      <c r="A13" s="184" t="s">
        <v>5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N13" s="184" t="s">
        <v>5</v>
      </c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 spans="1:25" ht="15" thickBot="1" x14ac:dyDescent="0.35">
      <c r="A14" s="185" t="s">
        <v>16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N14" s="185" t="s">
        <v>22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x14ac:dyDescent="0.3">
      <c r="A15" s="55"/>
      <c r="B15" s="179" t="s">
        <v>0</v>
      </c>
      <c r="C15" s="180"/>
      <c r="D15" s="10" t="s">
        <v>7</v>
      </c>
      <c r="E15" s="10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0" t="s">
        <v>15</v>
      </c>
      <c r="K15" s="180" t="s">
        <v>4</v>
      </c>
      <c r="L15" s="181"/>
      <c r="N15" s="55"/>
      <c r="O15" s="179" t="s">
        <v>0</v>
      </c>
      <c r="P15" s="180"/>
      <c r="Q15" s="10" t="s">
        <v>7</v>
      </c>
      <c r="R15" s="10" t="s">
        <v>8</v>
      </c>
      <c r="S15" s="10" t="s">
        <v>9</v>
      </c>
      <c r="T15" s="10" t="s">
        <v>10</v>
      </c>
      <c r="U15" s="10" t="s">
        <v>11</v>
      </c>
      <c r="V15" s="10" t="s">
        <v>12</v>
      </c>
      <c r="W15" s="10" t="s">
        <v>15</v>
      </c>
      <c r="X15" s="180" t="s">
        <v>4</v>
      </c>
      <c r="Y15" s="181"/>
    </row>
    <row r="16" spans="1:25" x14ac:dyDescent="0.3">
      <c r="A16" s="182">
        <v>44672</v>
      </c>
      <c r="B16" s="51">
        <f>[12]Sheet0!O56</f>
        <v>93.702846533458569</v>
      </c>
      <c r="C16" s="52">
        <f>[12]Sheet0!P56</f>
        <v>102.41826366719927</v>
      </c>
      <c r="D16" s="52">
        <f>[12]Sheet0!Q56</f>
        <v>59.72236318066701</v>
      </c>
      <c r="E16" s="52">
        <f>[12]Sheet0!R56</f>
        <v>54.097173066641737</v>
      </c>
      <c r="F16" s="52">
        <f>[12]Sheet0!S56</f>
        <v>52.841762943626577</v>
      </c>
      <c r="G16" s="52">
        <f>[12]Sheet0!T56</f>
        <v>42.303593142317659</v>
      </c>
      <c r="H16" s="52">
        <f>[12]Sheet0!U56</f>
        <v>37.54752937758736</v>
      </c>
      <c r="I16" s="52">
        <f>[12]Sheet0!V56</f>
        <v>41.241325805538558</v>
      </c>
      <c r="J16" s="52">
        <f>[12]Sheet0!W56</f>
        <v>30.389295379092207</v>
      </c>
      <c r="K16" s="52">
        <f>[12]Sheet0!X56</f>
        <v>-0.10260575612396446</v>
      </c>
      <c r="L16" s="53">
        <f>[12]Sheet0!Y56</f>
        <v>0.23538872353337223</v>
      </c>
      <c r="N16" s="206">
        <v>44672</v>
      </c>
      <c r="O16" s="51">
        <f>[10]Sheet0!O62</f>
        <v>102.12042276706271</v>
      </c>
      <c r="P16" s="52">
        <f>[10]Sheet0!P62</f>
        <v>88.321598713684807</v>
      </c>
      <c r="Q16" s="52">
        <f>[10]Sheet0!Q62</f>
        <v>71.342133328622538</v>
      </c>
      <c r="R16" s="52">
        <f>[10]Sheet0!R62</f>
        <v>77.831919209095773</v>
      </c>
      <c r="S16" s="52">
        <f>[10]Sheet0!S62</f>
        <v>71.101171843825838</v>
      </c>
      <c r="T16" s="52">
        <f>[10]Sheet0!T62</f>
        <v>62.780116978045925</v>
      </c>
      <c r="U16" s="52">
        <f>[10]Sheet0!U62</f>
        <v>59.149692843224877</v>
      </c>
      <c r="V16" s="52">
        <f>[10]Sheet0!V62</f>
        <v>56.097559516038558</v>
      </c>
      <c r="W16" s="52">
        <f>[10]Sheet0!W62</f>
        <v>43.905119030640897</v>
      </c>
      <c r="X16" s="52">
        <f>[10]Sheet0!X62</f>
        <v>3.6973566837495229</v>
      </c>
      <c r="Y16" s="53">
        <f>[10]Sheet0!Y62</f>
        <v>9.9060148477180379E-2</v>
      </c>
    </row>
    <row r="17" spans="1:25" x14ac:dyDescent="0.3">
      <c r="A17" s="211"/>
      <c r="B17" s="51">
        <f>[12]Sheet0!O57</f>
        <v>102.96147595473626</v>
      </c>
      <c r="C17" s="52">
        <f>[12]Sheet0!P57</f>
        <v>97.034498438465235</v>
      </c>
      <c r="D17" s="52">
        <f>[12]Sheet0!Q57</f>
        <v>61.762399683998858</v>
      </c>
      <c r="E17" s="52">
        <f>[12]Sheet0!R57</f>
        <v>59.87928989573188</v>
      </c>
      <c r="F17" s="52">
        <f>[12]Sheet0!S57</f>
        <v>50.777583592015219</v>
      </c>
      <c r="G17" s="52">
        <f>[12]Sheet0!T57</f>
        <v>44.621265205856162</v>
      </c>
      <c r="H17" s="52">
        <f>[12]Sheet0!U57</f>
        <v>49.268682555824839</v>
      </c>
      <c r="I17" s="52">
        <f>[12]Sheet0!V57</f>
        <v>43.872851299206808</v>
      </c>
      <c r="J17" s="52">
        <f>[12]Sheet0!W57</f>
        <v>27.878480529317649</v>
      </c>
      <c r="K17" s="52">
        <f>[12]Sheet0!X57</f>
        <v>-1.164873092903068</v>
      </c>
      <c r="L17" s="53">
        <f>[12]Sheet0!Y57</f>
        <v>0.15089055330701823</v>
      </c>
      <c r="N17" s="207"/>
      <c r="O17" s="51">
        <f>[10]Sheet0!O63</f>
        <v>95.77521617116426</v>
      </c>
      <c r="P17" s="52">
        <f>[10]Sheet0!P63</f>
        <v>103.69469010555389</v>
      </c>
      <c r="Q17" s="52">
        <f>[10]Sheet0!Q63</f>
        <v>68.547027978916134</v>
      </c>
      <c r="R17" s="52">
        <f>[10]Sheet0!R63</f>
        <v>67.85628608467951</v>
      </c>
      <c r="S17" s="52">
        <f>[10]Sheet0!S63</f>
        <v>71.534900122763133</v>
      </c>
      <c r="T17" s="52">
        <f>[10]Sheet0!T63</f>
        <v>63.952777054482404</v>
      </c>
      <c r="U17" s="52">
        <f>[10]Sheet0!U63</f>
        <v>59.358514161564862</v>
      </c>
      <c r="V17" s="52">
        <f>[10]Sheet0!V63</f>
        <v>56.402770215690751</v>
      </c>
      <c r="W17" s="52">
        <f>[10]Sheet0!W63</f>
        <v>46.68416028136086</v>
      </c>
      <c r="X17" s="52">
        <f>[10]Sheet0!X63</f>
        <v>-2.5354066050615294</v>
      </c>
      <c r="Y17" s="53">
        <f>[10]Sheet0!Y63</f>
        <v>-1.4109394240085775</v>
      </c>
    </row>
    <row r="18" spans="1:25" x14ac:dyDescent="0.3">
      <c r="A18" s="211"/>
      <c r="B18" s="51">
        <f>[12]Sheet0!O58</f>
        <v>103.08218659862996</v>
      </c>
      <c r="C18" s="52">
        <f>[12]Sheet0!P58</f>
        <v>100.80072880751071</v>
      </c>
      <c r="D18" s="52">
        <f>[12]Sheet0!Q58</f>
        <v>57.235691179171958</v>
      </c>
      <c r="E18" s="52">
        <f>[12]Sheet0!R58</f>
        <v>54.254097982954697</v>
      </c>
      <c r="F18" s="52">
        <f>[12]Sheet0!S58</f>
        <v>49.051402317565035</v>
      </c>
      <c r="G18" s="52">
        <f>[12]Sheet0!T58</f>
        <v>35.76098918368649</v>
      </c>
      <c r="H18" s="52">
        <f>[12]Sheet0!U58</f>
        <v>44.741979447253698</v>
      </c>
      <c r="I18" s="52">
        <f>[12]Sheet0!V58</f>
        <v>43.788353128980454</v>
      </c>
      <c r="J18" s="52">
        <f>[12]Sheet0!W58</f>
        <v>31.089427186686386</v>
      </c>
      <c r="K18" s="52">
        <f>[12]Sheet0!X58</f>
        <v>0.41645738750179406</v>
      </c>
      <c r="L18" s="53">
        <f>[12]Sheet0!Y58</f>
        <v>0.46474218468484785</v>
      </c>
      <c r="N18" s="207"/>
      <c r="O18" s="51">
        <f>[10]Sheet0!O64</f>
        <v>103.00393145543993</v>
      </c>
      <c r="P18" s="52">
        <f>[10]Sheet0!P64</f>
        <v>107.08414078709441</v>
      </c>
      <c r="Q18" s="52">
        <f>[10]Sheet0!Q64</f>
        <v>70.201606237552483</v>
      </c>
      <c r="R18" s="52">
        <f>[10]Sheet0!R64</f>
        <v>73.558940689603929</v>
      </c>
      <c r="S18" s="52">
        <f>[10]Sheet0!S64</f>
        <v>60.740002737431617</v>
      </c>
      <c r="T18" s="52">
        <f>[10]Sheet0!T64</f>
        <v>62.394578602371205</v>
      </c>
      <c r="U18" s="52">
        <f>[10]Sheet0!U64</f>
        <v>61.382559515799187</v>
      </c>
      <c r="V18" s="52">
        <f>[10]Sheet0!V64</f>
        <v>55.149796825412331</v>
      </c>
      <c r="W18" s="52">
        <f>[10]Sheet0!W64</f>
        <v>49.49532494266019</v>
      </c>
      <c r="X18" s="52">
        <f>[10]Sheet0!X64</f>
        <v>-0.83264143528355949</v>
      </c>
      <c r="Y18" s="53">
        <f>[10]Sheet0!Y64</f>
        <v>0.98257063212696283</v>
      </c>
    </row>
    <row r="19" spans="1:25" x14ac:dyDescent="0.3">
      <c r="A19" s="11" t="s">
        <v>1</v>
      </c>
      <c r="B19" s="186">
        <f>AVERAGE(B16:C18)</f>
        <v>100</v>
      </c>
      <c r="C19" s="187"/>
      <c r="D19" s="56">
        <f>AVERAGE(D16:D18)</f>
        <v>59.573484681279275</v>
      </c>
      <c r="E19" s="56">
        <f t="shared" ref="E19:G19" si="6">AVERAGE(E16:E18)</f>
        <v>56.076853648442771</v>
      </c>
      <c r="F19" s="56">
        <f t="shared" si="6"/>
        <v>50.890249617735606</v>
      </c>
      <c r="G19" s="56">
        <f t="shared" si="6"/>
        <v>40.895282510620099</v>
      </c>
      <c r="H19" s="56">
        <f>AVERAGE(H16:H18)</f>
        <v>43.85273046022197</v>
      </c>
      <c r="I19" s="56">
        <f>AVERAGE(I16:I18)</f>
        <v>42.967510077908607</v>
      </c>
      <c r="J19" s="56">
        <f>AVERAGE(J16:J18)</f>
        <v>29.785734365032084</v>
      </c>
      <c r="K19" s="187">
        <v>0</v>
      </c>
      <c r="L19" s="188"/>
      <c r="N19" s="11" t="s">
        <v>1</v>
      </c>
      <c r="O19" s="186">
        <f>AVERAGE(O16:P18)</f>
        <v>100</v>
      </c>
      <c r="P19" s="187"/>
      <c r="Q19" s="56">
        <f>AVERAGE(Q16:Q18)</f>
        <v>70.030255848363723</v>
      </c>
      <c r="R19" s="56">
        <f t="shared" ref="R19:T19" si="7">AVERAGE(R16:R18)</f>
        <v>73.082381994459737</v>
      </c>
      <c r="S19" s="56">
        <f t="shared" si="7"/>
        <v>67.792024901340199</v>
      </c>
      <c r="T19" s="56">
        <f t="shared" si="7"/>
        <v>63.042490878299844</v>
      </c>
      <c r="U19" s="56">
        <f>AVERAGE(U16:U18)</f>
        <v>59.963588840196309</v>
      </c>
      <c r="V19" s="56">
        <f>AVERAGE(V16:V18)</f>
        <v>55.883375519047213</v>
      </c>
      <c r="W19" s="56">
        <f>AVERAGE(W16:W18)</f>
        <v>46.694868084887311</v>
      </c>
      <c r="X19" s="187">
        <v>0</v>
      </c>
      <c r="Y19" s="188"/>
    </row>
    <row r="20" spans="1:25" x14ac:dyDescent="0.3">
      <c r="A20" s="1" t="s">
        <v>2</v>
      </c>
      <c r="B20" s="208">
        <f>STDEV(B16:C18)</f>
        <v>3.8264270838255534</v>
      </c>
      <c r="C20" s="209"/>
      <c r="D20" s="58">
        <f t="shared" ref="D20:J20" si="8">STDEV(D16:D18)</f>
        <v>2.2670236164634465</v>
      </c>
      <c r="E20" s="58">
        <f t="shared" si="8"/>
        <v>3.293941016224109</v>
      </c>
      <c r="F20" s="58">
        <f t="shared" si="8"/>
        <v>1.8976903445802562</v>
      </c>
      <c r="G20" s="58">
        <f t="shared" si="8"/>
        <v>4.5949566835578528</v>
      </c>
      <c r="H20" s="58">
        <f t="shared" si="8"/>
        <v>5.9109585328971175</v>
      </c>
      <c r="I20" s="58">
        <f t="shared" si="8"/>
        <v>1.4955163295083691</v>
      </c>
      <c r="J20" s="58">
        <f t="shared" si="8"/>
        <v>1.6884190926386826</v>
      </c>
      <c r="K20" s="209">
        <v>0</v>
      </c>
      <c r="L20" s="210"/>
      <c r="N20" s="1" t="s">
        <v>2</v>
      </c>
      <c r="O20" s="208">
        <f>STDEV(O16:P18)</f>
        <v>6.8057246134722806</v>
      </c>
      <c r="P20" s="209"/>
      <c r="Q20" s="58">
        <f t="shared" ref="Q20:W20" si="9">STDEV(Q16:Q18)</f>
        <v>1.4054089070073859</v>
      </c>
      <c r="R20" s="58">
        <f t="shared" si="9"/>
        <v>5.0048621560114812</v>
      </c>
      <c r="S20" s="58">
        <f t="shared" si="9"/>
        <v>6.1110794877158048</v>
      </c>
      <c r="T20" s="58">
        <f t="shared" si="9"/>
        <v>0.81155754675270841</v>
      </c>
      <c r="U20" s="58">
        <f t="shared" si="9"/>
        <v>1.2332923089900381</v>
      </c>
      <c r="V20" s="58">
        <f t="shared" si="9"/>
        <v>0.65336947251294253</v>
      </c>
      <c r="W20" s="58">
        <f t="shared" si="9"/>
        <v>2.7951183387266694</v>
      </c>
      <c r="X20" s="209">
        <v>0</v>
      </c>
      <c r="Y20" s="210"/>
    </row>
    <row r="21" spans="1:25" ht="15" thickBot="1" x14ac:dyDescent="0.35">
      <c r="A21" s="6" t="s">
        <v>3</v>
      </c>
      <c r="B21" s="203">
        <f>B20/SQRT(6)</f>
        <v>1.5621323155564071</v>
      </c>
      <c r="C21" s="204"/>
      <c r="D21" s="54">
        <f t="shared" ref="D21:J21" si="10">D20/SQRT(3)</f>
        <v>1.3088666952244099</v>
      </c>
      <c r="E21" s="54">
        <f t="shared" si="10"/>
        <v>1.901757732411739</v>
      </c>
      <c r="F21" s="54">
        <f t="shared" si="10"/>
        <v>1.0956320312819647</v>
      </c>
      <c r="G21" s="54">
        <f t="shared" si="10"/>
        <v>2.6528994781667965</v>
      </c>
      <c r="H21" s="54">
        <f t="shared" si="10"/>
        <v>3.4126935001368666</v>
      </c>
      <c r="I21" s="54">
        <f t="shared" si="10"/>
        <v>0.863436755419138</v>
      </c>
      <c r="J21" s="54">
        <f t="shared" si="10"/>
        <v>0.97480921763984718</v>
      </c>
      <c r="K21" s="204">
        <f>K20/SQRT(6)</f>
        <v>0</v>
      </c>
      <c r="L21" s="205"/>
      <c r="N21" s="6" t="s">
        <v>3</v>
      </c>
      <c r="O21" s="203">
        <f>O20/SQRT(6)</f>
        <v>2.7784254388178939</v>
      </c>
      <c r="P21" s="204"/>
      <c r="Q21" s="54">
        <f t="shared" ref="Q21:W21" si="11">Q20/SQRT(3)</f>
        <v>0.81141321078221196</v>
      </c>
      <c r="R21" s="54">
        <f t="shared" si="11"/>
        <v>2.8895585130301997</v>
      </c>
      <c r="S21" s="54">
        <f t="shared" si="11"/>
        <v>3.5282333872719205</v>
      </c>
      <c r="T21" s="54">
        <f t="shared" si="11"/>
        <v>0.46855296808054853</v>
      </c>
      <c r="U21" s="54">
        <f t="shared" si="11"/>
        <v>0.71204164658489366</v>
      </c>
      <c r="V21" s="54">
        <f t="shared" si="11"/>
        <v>0.37722304083563118</v>
      </c>
      <c r="W21" s="54">
        <f t="shared" si="11"/>
        <v>1.6137623252807023</v>
      </c>
      <c r="X21" s="204">
        <f>X20/SQRT(6)</f>
        <v>0</v>
      </c>
      <c r="Y21" s="205"/>
    </row>
    <row r="22" spans="1:25" x14ac:dyDescent="0.3">
      <c r="A22" s="2"/>
      <c r="B22" s="2"/>
      <c r="C22" s="2"/>
      <c r="D22" s="2"/>
      <c r="E22" s="2"/>
      <c r="N22" s="2"/>
      <c r="O22" s="2"/>
      <c r="P22" s="2"/>
      <c r="Q22" s="2"/>
      <c r="R22" s="2"/>
    </row>
    <row r="23" spans="1:25" x14ac:dyDescent="0.3">
      <c r="A23" s="2"/>
      <c r="B23" s="2"/>
      <c r="C23" s="2"/>
      <c r="D23" s="2"/>
      <c r="E23" s="2"/>
      <c r="N23" s="183" t="s">
        <v>6</v>
      </c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</row>
    <row r="24" spans="1:25" x14ac:dyDescent="0.3">
      <c r="A24" s="2"/>
      <c r="B24" s="2"/>
      <c r="C24" s="2"/>
      <c r="D24" s="2"/>
      <c r="E24" s="2"/>
      <c r="N24" s="184" t="s">
        <v>5</v>
      </c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 spans="1:25" ht="15" thickBot="1" x14ac:dyDescent="0.35">
      <c r="A25" s="2"/>
      <c r="B25" s="2"/>
      <c r="C25" s="2"/>
      <c r="D25" s="2"/>
      <c r="E25" s="2"/>
      <c r="N25" s="185" t="s">
        <v>23</v>
      </c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</row>
    <row r="26" spans="1:25" x14ac:dyDescent="0.3">
      <c r="A26" s="4"/>
      <c r="B26" s="4"/>
      <c r="C26" s="4"/>
      <c r="N26" s="55"/>
      <c r="O26" s="179" t="s">
        <v>0</v>
      </c>
      <c r="P26" s="180"/>
      <c r="Q26" s="10" t="s">
        <v>7</v>
      </c>
      <c r="R26" s="10" t="s">
        <v>8</v>
      </c>
      <c r="S26" s="10" t="s">
        <v>9</v>
      </c>
      <c r="T26" s="10" t="s">
        <v>10</v>
      </c>
      <c r="U26" s="10" t="s">
        <v>11</v>
      </c>
      <c r="V26" s="10" t="s">
        <v>12</v>
      </c>
      <c r="W26" s="10" t="s">
        <v>15</v>
      </c>
      <c r="X26" s="180" t="s">
        <v>4</v>
      </c>
      <c r="Y26" s="181"/>
    </row>
    <row r="27" spans="1:25" x14ac:dyDescent="0.3">
      <c r="A27" s="4"/>
      <c r="B27" s="4"/>
      <c r="C27" s="4"/>
      <c r="N27" s="182">
        <v>44672</v>
      </c>
      <c r="O27" s="51">
        <v>93.702846533458569</v>
      </c>
      <c r="P27" s="52">
        <v>102.41826366719927</v>
      </c>
      <c r="Q27" s="52">
        <v>47.578711956290078</v>
      </c>
      <c r="R27" s="52">
        <v>44.572977710545224</v>
      </c>
      <c r="S27" s="52">
        <v>41.687954108694072</v>
      </c>
      <c r="T27" s="52">
        <v>44.1021975653506</v>
      </c>
      <c r="U27" s="52">
        <v>48.375416955754204</v>
      </c>
      <c r="V27" s="52">
        <v>44.681616930299171</v>
      </c>
      <c r="W27" s="52">
        <v>32.12754987643406</v>
      </c>
      <c r="X27" s="52">
        <v>-0.10260575612396446</v>
      </c>
      <c r="Y27" s="53">
        <v>0.23538872353337223</v>
      </c>
    </row>
    <row r="28" spans="1:25" x14ac:dyDescent="0.3">
      <c r="A28" s="4"/>
      <c r="B28" s="4"/>
      <c r="C28" s="4"/>
      <c r="N28" s="211"/>
      <c r="O28" s="51">
        <v>102.96147595473626</v>
      </c>
      <c r="P28" s="52">
        <v>97.034498438465235</v>
      </c>
      <c r="Q28" s="52">
        <v>51.513927873276742</v>
      </c>
      <c r="R28" s="52">
        <v>46.842369473780479</v>
      </c>
      <c r="S28" s="52">
        <v>40.492904703881521</v>
      </c>
      <c r="T28" s="52">
        <v>42.110448557329683</v>
      </c>
      <c r="U28" s="52">
        <v>46.75786590729836</v>
      </c>
      <c r="V28" s="52">
        <v>39.104719707840594</v>
      </c>
      <c r="W28" s="52">
        <v>33.805449051829072</v>
      </c>
      <c r="X28" s="52">
        <v>-1.164873092903068</v>
      </c>
      <c r="Y28" s="53">
        <v>0.15089055330701823</v>
      </c>
    </row>
    <row r="29" spans="1:25" x14ac:dyDescent="0.3">
      <c r="A29" s="4"/>
      <c r="B29" s="4"/>
      <c r="C29" s="4"/>
      <c r="N29" s="211"/>
      <c r="O29" s="51">
        <v>103.08218659862996</v>
      </c>
      <c r="P29" s="52">
        <v>100.80072880751071</v>
      </c>
      <c r="Q29" s="52">
        <v>43.655565664691245</v>
      </c>
      <c r="R29" s="52">
        <v>49.111759438263803</v>
      </c>
      <c r="S29" s="52">
        <v>42.689871519782095</v>
      </c>
      <c r="T29" s="52">
        <v>41.349966824044422</v>
      </c>
      <c r="U29" s="52">
        <v>41.929382591489144</v>
      </c>
      <c r="V29" s="52">
        <v>42.436375210351109</v>
      </c>
      <c r="W29" s="52">
        <v>31.234280678859587</v>
      </c>
      <c r="X29" s="52">
        <v>0.41645738750179406</v>
      </c>
      <c r="Y29" s="53">
        <v>0.46474218468484785</v>
      </c>
    </row>
    <row r="30" spans="1:25" x14ac:dyDescent="0.3">
      <c r="A30" s="4"/>
      <c r="B30" s="4"/>
      <c r="C30" s="4"/>
      <c r="N30" s="11" t="s">
        <v>1</v>
      </c>
      <c r="O30" s="186">
        <f>AVERAGE(O27:P29)</f>
        <v>100</v>
      </c>
      <c r="P30" s="187"/>
      <c r="Q30" s="56">
        <f>AVERAGE(Q27:Q29)</f>
        <v>47.582735164752684</v>
      </c>
      <c r="R30" s="56">
        <f t="shared" ref="R30:T30" si="12">AVERAGE(R27:R29)</f>
        <v>46.842368874196495</v>
      </c>
      <c r="S30" s="56">
        <f t="shared" si="12"/>
        <v>41.623576777452563</v>
      </c>
      <c r="T30" s="56">
        <f t="shared" si="12"/>
        <v>42.520870982241568</v>
      </c>
      <c r="U30" s="56">
        <f>AVERAGE(U27:U29)</f>
        <v>45.687555151513898</v>
      </c>
      <c r="V30" s="56">
        <f>AVERAGE(V27:V29)</f>
        <v>42.074237282830296</v>
      </c>
      <c r="W30" s="56">
        <f>AVERAGE(W27:W29)</f>
        <v>32.389093202374241</v>
      </c>
      <c r="X30" s="187">
        <v>0</v>
      </c>
      <c r="Y30" s="188"/>
    </row>
    <row r="31" spans="1:25" x14ac:dyDescent="0.3">
      <c r="A31" s="4"/>
      <c r="B31" s="4"/>
      <c r="C31" s="4"/>
      <c r="N31" s="1" t="s">
        <v>2</v>
      </c>
      <c r="O31" s="208">
        <f>STDEV(O27:P29)</f>
        <v>3.8264270838255534</v>
      </c>
      <c r="P31" s="209"/>
      <c r="Q31" s="58">
        <f t="shared" ref="Q31:W31" si="13">STDEV(Q27:Q29)</f>
        <v>3.9291826490996744</v>
      </c>
      <c r="R31" s="58">
        <f t="shared" si="13"/>
        <v>2.269390863859349</v>
      </c>
      <c r="S31" s="58">
        <f t="shared" si="13"/>
        <v>1.0998973261743163</v>
      </c>
      <c r="T31" s="58">
        <f t="shared" si="13"/>
        <v>1.4212770449495773</v>
      </c>
      <c r="U31" s="58">
        <f t="shared" si="13"/>
        <v>3.3536567492488607</v>
      </c>
      <c r="V31" s="58">
        <f t="shared" si="13"/>
        <v>2.8060298584260202</v>
      </c>
      <c r="W31" s="58">
        <f t="shared" si="13"/>
        <v>1.3053851477811158</v>
      </c>
      <c r="X31" s="209">
        <v>0</v>
      </c>
      <c r="Y31" s="210"/>
    </row>
    <row r="32" spans="1:25" ht="15" thickBot="1" x14ac:dyDescent="0.35">
      <c r="A32" s="4"/>
      <c r="B32" s="4"/>
      <c r="C32" s="4"/>
      <c r="N32" s="6" t="s">
        <v>3</v>
      </c>
      <c r="O32" s="203">
        <f>O31/SQRT(6)</f>
        <v>1.5621323155564071</v>
      </c>
      <c r="P32" s="204"/>
      <c r="Q32" s="54">
        <f t="shared" ref="Q32:W32" si="14">Q31/SQRT(3)</f>
        <v>2.268514660152904</v>
      </c>
      <c r="R32" s="54">
        <f t="shared" si="14"/>
        <v>1.3102334261456725</v>
      </c>
      <c r="S32" s="54">
        <f t="shared" si="14"/>
        <v>0.63502601734769115</v>
      </c>
      <c r="T32" s="54">
        <f t="shared" si="14"/>
        <v>0.8205746844946743</v>
      </c>
      <c r="U32" s="54">
        <f t="shared" si="14"/>
        <v>1.9362346269484352</v>
      </c>
      <c r="V32" s="54">
        <f t="shared" si="14"/>
        <v>1.6200620941163903</v>
      </c>
      <c r="W32" s="54">
        <f t="shared" si="14"/>
        <v>0.75366446646756668</v>
      </c>
      <c r="X32" s="204">
        <f>X31/SQRT(6)</f>
        <v>0</v>
      </c>
      <c r="Y32" s="205"/>
    </row>
    <row r="33" spans="1:19" x14ac:dyDescent="0.3">
      <c r="A33" s="4"/>
      <c r="B33" s="4"/>
      <c r="C33" s="4"/>
      <c r="N33" s="4"/>
      <c r="O33" s="4"/>
      <c r="P33" s="4"/>
    </row>
    <row r="34" spans="1:19" x14ac:dyDescent="0.3">
      <c r="A34" s="4"/>
      <c r="B34" s="4"/>
      <c r="C34" s="4"/>
      <c r="N34" s="4"/>
      <c r="O34" s="4"/>
      <c r="P34" s="4"/>
    </row>
    <row r="35" spans="1:19" x14ac:dyDescent="0.3">
      <c r="A35" s="4"/>
      <c r="B35" s="4"/>
      <c r="C35" s="4"/>
      <c r="N35" s="4"/>
      <c r="O35" s="4"/>
      <c r="P35" s="4"/>
    </row>
    <row r="36" spans="1:19" x14ac:dyDescent="0.3">
      <c r="A36" s="4"/>
      <c r="B36" s="4"/>
      <c r="C36" s="4"/>
      <c r="N36" s="4"/>
      <c r="O36" s="4"/>
      <c r="P36" s="4"/>
    </row>
    <row r="37" spans="1:19" x14ac:dyDescent="0.3">
      <c r="A37" s="4"/>
      <c r="B37" s="4"/>
      <c r="C37" s="4"/>
      <c r="N37" s="4"/>
      <c r="O37" s="4"/>
      <c r="P37" s="4"/>
    </row>
    <row r="38" spans="1:19" x14ac:dyDescent="0.3">
      <c r="A38" s="4"/>
      <c r="B38" s="4"/>
      <c r="C38" s="4"/>
      <c r="N38" s="4"/>
      <c r="O38" s="4"/>
      <c r="P38" s="4"/>
    </row>
    <row r="39" spans="1:19" x14ac:dyDescent="0.3">
      <c r="A39" s="4"/>
      <c r="B39" s="4"/>
      <c r="C39" s="4"/>
      <c r="N39" s="4"/>
      <c r="O39" s="4"/>
      <c r="P39" s="4"/>
    </row>
    <row r="40" spans="1:19" x14ac:dyDescent="0.3">
      <c r="A40" s="4"/>
      <c r="B40" s="4"/>
      <c r="C40" s="4"/>
      <c r="N40" s="4"/>
      <c r="O40" s="4"/>
      <c r="P40" s="4"/>
    </row>
    <row r="41" spans="1:19" x14ac:dyDescent="0.3">
      <c r="A41" s="4"/>
      <c r="B41" s="4"/>
      <c r="C41" s="4"/>
      <c r="N41" s="4"/>
      <c r="O41" s="4"/>
      <c r="P41" s="4"/>
    </row>
    <row r="42" spans="1:19" x14ac:dyDescent="0.3">
      <c r="A42" s="4"/>
      <c r="B42" s="4"/>
      <c r="C42" s="4"/>
      <c r="D42" s="3"/>
      <c r="E42" s="3"/>
      <c r="F42" s="3"/>
      <c r="N42" s="4"/>
      <c r="O42" s="4"/>
      <c r="P42" s="4"/>
      <c r="Q42" s="3"/>
      <c r="R42" s="3"/>
      <c r="S42" s="3"/>
    </row>
    <row r="43" spans="1:19" x14ac:dyDescent="0.3">
      <c r="A43" s="4"/>
      <c r="B43" s="4"/>
      <c r="C43" s="4"/>
      <c r="D43" s="3"/>
      <c r="E43" s="3"/>
      <c r="F43" s="3"/>
      <c r="N43" s="4"/>
      <c r="O43" s="4"/>
      <c r="P43" s="4"/>
      <c r="Q43" s="3"/>
      <c r="R43" s="3"/>
      <c r="S43" s="3"/>
    </row>
    <row r="44" spans="1:19" x14ac:dyDescent="0.3">
      <c r="A44" s="4"/>
      <c r="B44" s="4"/>
      <c r="C44" s="4"/>
      <c r="D44" s="3"/>
      <c r="E44" s="3"/>
      <c r="F44" s="3"/>
      <c r="N44" s="4"/>
      <c r="O44" s="4"/>
      <c r="P44" s="4"/>
      <c r="Q44" s="3"/>
      <c r="R44" s="3"/>
      <c r="S44" s="3"/>
    </row>
    <row r="45" spans="1:19" x14ac:dyDescent="0.3">
      <c r="A45" s="4"/>
      <c r="B45" s="4"/>
      <c r="C45" s="4"/>
      <c r="D45" s="3"/>
      <c r="E45" s="3"/>
      <c r="F45" s="3"/>
      <c r="N45" s="4"/>
      <c r="O45" s="4"/>
      <c r="P45" s="4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N57" s="3"/>
      <c r="O57" s="3"/>
      <c r="P57" s="3"/>
      <c r="Q57" s="3"/>
      <c r="R57" s="3"/>
      <c r="S57" s="3"/>
    </row>
  </sheetData>
  <mergeCells count="60">
    <mergeCell ref="O30:P30"/>
    <mergeCell ref="X30:Y30"/>
    <mergeCell ref="O31:P31"/>
    <mergeCell ref="X31:Y31"/>
    <mergeCell ref="O32:P32"/>
    <mergeCell ref="X32:Y32"/>
    <mergeCell ref="N27:N29"/>
    <mergeCell ref="B20:C20"/>
    <mergeCell ref="K20:L20"/>
    <mergeCell ref="O20:P20"/>
    <mergeCell ref="X20:Y20"/>
    <mergeCell ref="B21:C21"/>
    <mergeCell ref="K21:L21"/>
    <mergeCell ref="O21:P21"/>
    <mergeCell ref="X21:Y21"/>
    <mergeCell ref="N23:Y23"/>
    <mergeCell ref="N24:Y24"/>
    <mergeCell ref="N25:Y25"/>
    <mergeCell ref="O26:P26"/>
    <mergeCell ref="X26:Y26"/>
    <mergeCell ref="X19:Y19"/>
    <mergeCell ref="A13:L13"/>
    <mergeCell ref="N13:Y13"/>
    <mergeCell ref="A14:L14"/>
    <mergeCell ref="N14:Y14"/>
    <mergeCell ref="B15:C15"/>
    <mergeCell ref="K15:L15"/>
    <mergeCell ref="O15:P15"/>
    <mergeCell ref="X15:Y15"/>
    <mergeCell ref="A16:A18"/>
    <mergeCell ref="N16:N18"/>
    <mergeCell ref="B19:C19"/>
    <mergeCell ref="K19:L19"/>
    <mergeCell ref="O19:P19"/>
    <mergeCell ref="B10:C10"/>
    <mergeCell ref="K10:L10"/>
    <mergeCell ref="O10:P10"/>
    <mergeCell ref="X10:Y10"/>
    <mergeCell ref="A12:L12"/>
    <mergeCell ref="N12:Y12"/>
    <mergeCell ref="B8:C8"/>
    <mergeCell ref="K8:L8"/>
    <mergeCell ref="O8:P8"/>
    <mergeCell ref="X8:Y8"/>
    <mergeCell ref="B9:C9"/>
    <mergeCell ref="K9:L9"/>
    <mergeCell ref="O9:P9"/>
    <mergeCell ref="X9:Y9"/>
    <mergeCell ref="B4:C4"/>
    <mergeCell ref="K4:L4"/>
    <mergeCell ref="O4:P4"/>
    <mergeCell ref="X4:Y4"/>
    <mergeCell ref="A5:A7"/>
    <mergeCell ref="N5:N7"/>
    <mergeCell ref="A1:L1"/>
    <mergeCell ref="N1:Y1"/>
    <mergeCell ref="A2:L2"/>
    <mergeCell ref="N2:Y2"/>
    <mergeCell ref="A3:L3"/>
    <mergeCell ref="N3:Y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Up to 30-06</vt:lpstr>
      <vt:lpstr>Up to 23-06</vt:lpstr>
      <vt:lpstr>All</vt:lpstr>
      <vt:lpstr>24-03-2022</vt:lpstr>
      <vt:lpstr>31-03-2022</vt:lpstr>
      <vt:lpstr>07-04-2022</vt:lpstr>
      <vt:lpstr>14-04-2022</vt:lpstr>
      <vt:lpstr>21-04-2022</vt:lpstr>
      <vt:lpstr>05-05-2022</vt:lpstr>
      <vt:lpstr>12-05-2022</vt:lpstr>
      <vt:lpstr>23-06-2022</vt:lpstr>
      <vt:lpstr>30-06-2022</vt:lpstr>
      <vt:lpstr>07-07-2022</vt:lpstr>
      <vt:lpstr>15-07-2022</vt:lpstr>
      <vt:lpstr>21-07-2022</vt:lpstr>
      <vt:lpstr>28-07-2022</vt:lpstr>
      <vt:lpstr>Up to 03-08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Pontes</dc:creator>
  <cp:lastModifiedBy>Joana Pinto da Silva</cp:lastModifiedBy>
  <dcterms:created xsi:type="dcterms:W3CDTF">2020-06-05T09:42:00Z</dcterms:created>
  <dcterms:modified xsi:type="dcterms:W3CDTF">2022-08-03T13:37:05Z</dcterms:modified>
</cp:coreProperties>
</file>