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5CFD36D2-43B7-406C-8283-5EEDFE08822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Sheet1!$A$1:$L$51</definedName>
  </definedNames>
  <calcPr calcId="181029"/>
</workbook>
</file>

<file path=xl/calcChain.xml><?xml version="1.0" encoding="utf-8"?>
<calcChain xmlns="http://schemas.openxmlformats.org/spreadsheetml/2006/main">
  <c r="L51" i="1" l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Q4" i="1"/>
  <c r="L4" i="1"/>
  <c r="L3" i="1"/>
  <c r="L2" i="1"/>
  <c r="Q19" i="1" l="1"/>
  <c r="Q10" i="1"/>
  <c r="Q20" i="1"/>
  <c r="Q21" i="1"/>
  <c r="Q18" i="1"/>
  <c r="Q22" i="1" l="1"/>
</calcChain>
</file>

<file path=xl/sharedStrings.xml><?xml version="1.0" encoding="utf-8"?>
<sst xmlns="http://schemas.openxmlformats.org/spreadsheetml/2006/main" count="594" uniqueCount="180">
  <si>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</si>
  <si>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</si>
  <si>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</si>
  <si>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</si>
  <si>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</si>
  <si>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</si>
  <si>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</si>
  <si>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</si>
  <si>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</si>
  <si>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</si>
  <si>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</si>
  <si>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</si>
  <si>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Reason</t>
  </si>
  <si>
    <t>25th Oct 2023</t>
  </si>
  <si>
    <t>0dbce85d682d36ec3d51e3c1a4f01543c9ff0ae6a837a666fb60eb822b5ee53d</t>
  </si>
  <si>
    <t>http://site9613617.92.webydo.com/</t>
  </si>
  <si>
    <t>AT&amp;T</t>
  </si>
  <si>
    <t>Yes</t>
  </si>
  <si>
    <t>9.5</t>
  </si>
  <si>
    <t>webydo</t>
  </si>
  <si>
    <t>0df5cbf1eda78f6a92749042ec8ca9d3be371c6a46cb1be0dd2313f3e7751b6e</t>
  </si>
  <si>
    <t>http://attcom-107700.weeblysite.com/</t>
  </si>
  <si>
    <t>10.0</t>
  </si>
  <si>
    <t>weeblysite</t>
  </si>
  <si>
    <t>Phishing Summary</t>
  </si>
  <si>
    <t>0df982e5ad2879b82a3bbcba1e747dc289a57209cea45846a6a1c22bd7ef22b7</t>
  </si>
  <si>
    <t>http://etrtfyg.weebly.com/</t>
  </si>
  <si>
    <t>weebly</t>
  </si>
  <si>
    <t># Phishing, Phishing</t>
  </si>
  <si>
    <t>TP</t>
  </si>
  <si>
    <t>26th Oct 2023</t>
  </si>
  <si>
    <t>01922064297022ccddd4c0ab1735b4a6e9e5864714c503673354ded907793185</t>
  </si>
  <si>
    <t>http://site9613979.92.webydo.com/?v=1</t>
  </si>
  <si>
    <t># Phishing, Benign</t>
  </si>
  <si>
    <t>FN</t>
  </si>
  <si>
    <t>27th Oct 2023</t>
  </si>
  <si>
    <t>0015774493212635500a50bee649903dbfa75ba50bd10e9d4ad469708fc143dc</t>
  </si>
  <si>
    <t>http://site9613638.92.webydo.com/</t>
  </si>
  <si>
    <t># Benign, Phishing</t>
  </si>
  <si>
    <t>FP</t>
  </si>
  <si>
    <t>002c6c6d9e78b5bfff22c93f68fdfda36ec54eea1b04006bfe8075ba6dd63be2</t>
  </si>
  <si>
    <t>http://site9613199.92.webydo.com/</t>
  </si>
  <si>
    <t># Benign, Benign</t>
  </si>
  <si>
    <t>TN</t>
  </si>
  <si>
    <t>28th Oct 2023</t>
  </si>
  <si>
    <t>06b65b9f2d26565ada5e1071c81c034ecc2bb062785150a61820465edab6ee30</t>
  </si>
  <si>
    <t>https://salkhrfgg.weebly.com/</t>
  </si>
  <si>
    <t>9.8</t>
  </si>
  <si>
    <t># Indeterminate</t>
  </si>
  <si>
    <t>31st Oct 2023</t>
  </si>
  <si>
    <t>730c16cb71a73a61e4b1b80fdf48f8746e8adb73275f4e3c6423301830aaf14d</t>
  </si>
  <si>
    <t>http://mail-102784.weeblysite.com/</t>
  </si>
  <si>
    <t>Weebly</t>
  </si>
  <si>
    <t># Errors</t>
  </si>
  <si>
    <t>1st Nov 2023</t>
  </si>
  <si>
    <t>bf7f1b582945e4ef1f842b97d83f2913ca38948fdb7cb837b5b910c7a26e158e</t>
  </si>
  <si>
    <t>https://att-102882.weeblysite.com/</t>
  </si>
  <si>
    <t>Total #</t>
  </si>
  <si>
    <t>9th Nov 2023</t>
  </si>
  <si>
    <t>01f8a9c9cd9c584e375e111b84b7fe36970b54380f47135d19c683285fd9bf1f</t>
  </si>
  <si>
    <t>https://t19117486.brizy.site/</t>
  </si>
  <si>
    <t>brizy</t>
  </si>
  <si>
    <t>00e26adfa20c39e4c2a7a82e32f3ab02ed2940dd4148dc254aff03a5ce947fe5</t>
  </si>
  <si>
    <t>https://utnfhdwsodlf.weebly.com/</t>
  </si>
  <si>
    <t>11th Nov 2023</t>
  </si>
  <si>
    <t>07c235723b12f49ecb0e0768251e0458c5ffccfec4ba897217927566341af22a</t>
  </si>
  <si>
    <t>https://lnetioghsljhfdgfhgjhksdgfhsjfgqwa.weebly.com/</t>
  </si>
  <si>
    <t>15th Nov 2023</t>
  </si>
  <si>
    <t>c1064a35df3f15f6f0fd4e8bbe48ed3abed801d4c9c288391c8bdeddef498745</t>
  </si>
  <si>
    <t>https://keepo.io/login_page/</t>
  </si>
  <si>
    <t>No</t>
  </si>
  <si>
    <t>keepo</t>
  </si>
  <si>
    <t>16th Nov 2023</t>
  </si>
  <si>
    <t>005754c0833f9e2df05ee5bc2536badacfb51fae9fa8c889fecc9da07b778a1a</t>
  </si>
  <si>
    <t>https://taplink.cc/gfgh</t>
  </si>
  <si>
    <t>taplink</t>
  </si>
  <si>
    <t>17th Nov 2023</t>
  </si>
  <si>
    <t>00362691ad515c38328b22f5b071cbb3dfd5920413bce502de94bf53a4fe3d57</t>
  </si>
  <si>
    <t>https://att-mail-info.weeblysite.com/</t>
  </si>
  <si>
    <t>18th Nov 2023</t>
  </si>
  <si>
    <t>014bc5a9afe4c5a7d505695b42e2156b791245bf04fd0cc6a782947eee2c6ca1</t>
  </si>
  <si>
    <t>https://mailview.weebly.com/</t>
  </si>
  <si>
    <t>9.0</t>
  </si>
  <si>
    <t>Brand Summary</t>
  </si>
  <si>
    <t>19th Nov 2023</t>
  </si>
  <si>
    <t>1e1f183cea2f34afd55ad72514aa6792c3a2f69730571fe2482458fa73a4ca3e</t>
  </si>
  <si>
    <t>http://att-104300.weeblysite.com/</t>
  </si>
  <si>
    <t># Identified</t>
  </si>
  <si>
    <t>1992e1de0502bdc3bcd230ee8821ff8c73c58a452234ba76f37b889055c1a7cf</t>
  </si>
  <si>
    <t>http://mail-107095.weeblysite.com/</t>
  </si>
  <si>
    <t># Mismatched</t>
  </si>
  <si>
    <t>b19c92ddf0a58eb0af2bcdcf1ddc1ab251fee8ac674f2b75e231e21a468c81ff</t>
  </si>
  <si>
    <t>http://sign-in-att-100076.weeblysite.com/</t>
  </si>
  <si>
    <t>001452e821721ad748f84dba47ca746844a90fee8b096d6e9885fce51ce357ca</t>
  </si>
  <si>
    <t>https://att-mail-102779.weeblysite.com/</t>
  </si>
  <si>
    <t>22nd Nov 2023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</si>
  <si>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</si>
  <si>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</si>
  <si>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</si>
  <si>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</si>
  <si>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</si>
  <si>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14516ca57b3f04f2cf0de8b79afa686c6a7db04ce1486d64503a590763d2b381</t>
  </si>
  <si>
    <t>https://5567879798.weebly.com/</t>
  </si>
  <si>
    <t>Yahoo</t>
  </si>
  <si>
    <t>011e7497d97cdc710598f5c0c851b6933249effc6c4440633c59ad97c1ea3e58</t>
  </si>
  <si>
    <t>https://mail-108167.weeblysite.com/</t>
  </si>
  <si>
    <t>Multiple brands present. Weebly, AT&amp;T</t>
  </si>
  <si>
    <t>1st Dec 2023</t>
  </si>
  <si>
    <t>050cbbba54902b14960e41067a5397c5a0ccac3696614c1c143f416941ea8a1e</t>
  </si>
  <si>
    <t>https://mungtgsndj.weebly.com/</t>
  </si>
  <si>
    <t>0effed1527c164f38c007b218e165ef5881f82b08d0c1fb3bd6e7d341a119f6c</t>
  </si>
  <si>
    <t>https://taplink.cc/attsserrrttre</t>
  </si>
  <si>
    <t>2nd Dec 2023</t>
  </si>
  <si>
    <t>78f514de9b20ba8ecf025d84841e56d4d9f40cba61390961314b0c8dee0c88a8</t>
  </si>
  <si>
    <t>http://ftswxdgverifyloiiwcihfg.weebly.com/</t>
  </si>
  <si>
    <t>Yoga</t>
  </si>
  <si>
    <t>Multiple brands present. Weebly, AT&amp;T and Yoga</t>
  </si>
  <si>
    <t>6th Dec 2023</t>
  </si>
  <si>
    <t>0533049dc55450f4bf544eac786c5076fdfa6a37b85d4502db6eb933d68bdad8</t>
  </si>
  <si>
    <t>https://jumsedfj.weebly.com/</t>
  </si>
  <si>
    <t>8th Dec 2023</t>
  </si>
  <si>
    <t>08ac8f1da08d678fd0cda28d41736bd2f9dde334bee5e4b35e5e9fb85f6514a2</t>
  </si>
  <si>
    <t>https://jjhjhjhjhjhjhh.surveysparrow.com/s/home/tt-387udrMsFwx6UtkF7yvjXm</t>
  </si>
  <si>
    <t>surveysparrow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</si>
  <si>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</si>
  <si>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</si>
  <si>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</si>
  <si>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</si>
  <si>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</si>
  <si>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Multiple brands present. AT&amp;T and Yahoo</t>
  </si>
  <si>
    <t>10th Dec 2023</t>
  </si>
  <si>
    <t>008735b5f73d3b6011253210c70949af2cb02b5e059940c1d25c18ad3d0dc6ee</t>
  </si>
  <si>
    <t>https://keepo.io/attskndn4454545/</t>
  </si>
  <si>
    <t>12th Dec 2023</t>
  </si>
  <si>
    <t>00e44566784e39631f5a65eea8b1296c0e5dd7cc74e13b232b0f28cdfe3d76b3</t>
  </si>
  <si>
    <t>http://site9614528.92.webydo.com/?v=1</t>
  </si>
  <si>
    <t>8323590bf74c9aba9ad1ef9f95bcad9eb5b96f3db62c1d8e9dedb04aa957cdbe</t>
  </si>
  <si>
    <t>https://keepo.io/attloginupdate/</t>
  </si>
  <si>
    <t>8.0</t>
  </si>
  <si>
    <t>8014f9413675aef1093969b36a812b58e4fbe54b7a30c78305a408e9ce579891</t>
  </si>
  <si>
    <t>https://taplink.cc/attloginapp</t>
  </si>
  <si>
    <t>13th Dec 2023</t>
  </si>
  <si>
    <t>ad19fe539994a2ccb72e07f621854609fd400973d77d5d17309c61e23c6aad53</t>
  </si>
  <si>
    <t>https://fgdgfdsgsfgfsfg.surveysparrow.com/s/classical-home/tt-pYheASAKywJaDkHTovweQ4</t>
  </si>
  <si>
    <t>83b90713c3908d666f41dd0cc6410f98a6e0a1ca1b8308af2079465d9a11bc59</t>
  </si>
  <si>
    <t>https://att-100603.weeblysite.com/</t>
  </si>
  <si>
    <t>15th Dec 2023</t>
  </si>
  <si>
    <t>05e5c96d035647e8a28ef7605b4610a8b0dddeb6788965a2ffac4c5af6e227b2</t>
  </si>
  <si>
    <t>https://olwkw.weebly.com/</t>
  </si>
  <si>
    <t>84c75dfb7d59e798046b918e2c74fbf13317de541b321866d53ed419b50512a8</t>
  </si>
  <si>
    <t>https://att-109625-109046.weeblysite.com/</t>
  </si>
  <si>
    <t>16th Dec 2023</t>
  </si>
  <si>
    <t>0211f6209ee320c2bf18a43de8821e622b638744c3bdabe9ae52abbcdabf0110</t>
  </si>
  <si>
    <t>https://sbc-102182.weeblysite.com/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</si>
  <si>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</si>
  <si>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</si>
  <si>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</si>
  <si>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</si>
  <si>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17th Dec 2023</t>
  </si>
  <si>
    <t>036f0d6a332110225c82db45635ee8e252cfc0d7d83789f94c64630c3e65bc3c</t>
  </si>
  <si>
    <t>https://keepo.io/serverguide53/</t>
  </si>
  <si>
    <t>04c5758e1ab16114abb3babc7eaf13c5a6c9eb2f1d4b4403d77fb15325e94e12</t>
  </si>
  <si>
    <t>https://attstsv.weebly.com/</t>
  </si>
  <si>
    <t>89cf3a698618651af9106ea9683fa8a4526e10e543379bbc6a8df1f339d9072d</t>
  </si>
  <si>
    <t>https://attyahoooreset.weebly.com/</t>
  </si>
  <si>
    <t>19th Dec 2023</t>
  </si>
  <si>
    <t>076432f318450407897f9cf1c535ed6725fdeadc60a0fa8b899a29bcef0a073e</t>
  </si>
  <si>
    <t>https://sertjhgf.ubpages.com/holytres234/</t>
  </si>
  <si>
    <t>23rd Dec 2023</t>
  </si>
  <si>
    <t>012052c3f0623ae1db4fde4d89b2f61ecef40adc4f73a26027e9d698ce9dacb5</t>
  </si>
  <si>
    <t>https://keepo.io/battg/</t>
  </si>
  <si>
    <t>09a979d4ecca3dc620f96dce3215695f2ba146da44d9f5265d5124f20158304b</t>
  </si>
  <si>
    <t>https://att-login2463.weeblysite.com/</t>
  </si>
  <si>
    <t>24th Dec 2023</t>
  </si>
  <si>
    <t>02e08ff93942a103d8fdd0ae8c57dcba16c12e2f65537bb53b8edbe890bf15c2</t>
  </si>
  <si>
    <t>https://xmxmiednfhjg.weebly.com/</t>
  </si>
  <si>
    <t>Benign</t>
  </si>
  <si>
    <t>4dafd7429623e104acea3a01424db4fcb6066ae9f046a15d47915aa0a94da4d7</t>
  </si>
  <si>
    <t>https://www.att.com/acctmgmt/login</t>
  </si>
  <si>
    <t>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</si>
</sst>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selection activeCell="T8" sqref="T8"/>
    </sheetView>
  </sheetViews>
  <sheetFormatPr defaultRowHeight="15" x14ac:dyDescent="0.25"/>
  <cols>
    <col min="1" max="1" width="16.140625" style="2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  <col min="16" max="16" width="18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8" x14ac:dyDescent="0.25">
      <c r="A2" s="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16</v>
      </c>
      <c r="G2" t="s">
        <v>17</v>
      </c>
      <c r="H2" t="s">
        <v>17</v>
      </c>
      <c r="I2" t="s">
        <v>18</v>
      </c>
      <c r="J2" t="s">
        <v>19</v>
      </c>
      <c r="K2" t="s">
        <v>17</v>
      </c>
      <c r="L2" t="str">
        <f t="shared" ref="L2:L33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s="2" t="s">
        <v>13</v>
      </c>
      <c r="B3" t="s">
        <v>20</v>
      </c>
      <c r="C3" t="s">
        <v>21</v>
      </c>
      <c r="D3" t="s">
        <v>16</v>
      </c>
      <c r="E3" t="s">
        <v>17</v>
      </c>
      <c r="F3" t="s">
        <v>16</v>
      </c>
      <c r="G3" t="s">
        <v>17</v>
      </c>
      <c r="H3" t="s">
        <v>17</v>
      </c>
      <c r="I3" t="s">
        <v>22</v>
      </c>
      <c r="J3" t="s">
        <v>23</v>
      </c>
      <c r="K3" t="s">
        <v>17</v>
      </c>
      <c r="L3" t="str">
        <f t="shared" si="0"/>
        <v>Yes</v>
      </c>
      <c r="P3" s="5" t="s">
        <v>24</v>
      </c>
      <c r="Q3" s="6"/>
      <c r="R3" s="2"/>
    </row>
    <row r="4" spans="1:18" x14ac:dyDescent="0.25">
      <c r="A4" s="2" t="s">
        <v>13</v>
      </c>
      <c r="B4" t="s">
        <v>25</v>
      </c>
      <c r="C4" t="s">
        <v>26</v>
      </c>
      <c r="D4" t="s">
        <v>16</v>
      </c>
      <c r="E4" t="s">
        <v>17</v>
      </c>
      <c r="F4" t="s">
        <v>16</v>
      </c>
      <c r="G4" t="s">
        <v>17</v>
      </c>
      <c r="H4" t="s">
        <v>17</v>
      </c>
      <c r="I4" t="s">
        <v>22</v>
      </c>
      <c r="J4" t="s">
        <v>27</v>
      </c>
      <c r="K4" t="s">
        <v>17</v>
      </c>
      <c r="L4" t="str">
        <f t="shared" si="0"/>
        <v>Yes</v>
      </c>
      <c r="P4" s="4" t="s">
        <v>28</v>
      </c>
      <c r="Q4" s="2">
        <f>COUNTIFS(E:E, "Yes",K:K, "Yes")</f>
        <v>48</v>
      </c>
      <c r="R4" s="2" t="s">
        <v>29</v>
      </c>
    </row>
    <row r="5" spans="1:18" x14ac:dyDescent="0.25">
      <c r="A5" s="2" t="s">
        <v>30</v>
      </c>
      <c r="B5" t="s">
        <v>31</v>
      </c>
      <c r="C5" t="s">
        <v>32</v>
      </c>
      <c r="D5" t="s">
        <v>16</v>
      </c>
      <c r="E5" t="s">
        <v>17</v>
      </c>
      <c r="F5" t="s">
        <v>16</v>
      </c>
      <c r="G5" t="s">
        <v>17</v>
      </c>
      <c r="H5" t="s">
        <v>17</v>
      </c>
      <c r="I5" t="s">
        <v>22</v>
      </c>
      <c r="J5" t="s">
        <v>19</v>
      </c>
      <c r="K5" t="s">
        <v>17</v>
      </c>
      <c r="L5" t="str">
        <f t="shared" si="0"/>
        <v>Yes</v>
      </c>
      <c r="P5" s="4" t="s">
        <v>33</v>
      </c>
      <c r="Q5" s="2">
        <f>COUNTIFS(E:E, "Yes",K:K, "No")</f>
        <v>1</v>
      </c>
      <c r="R5" s="2" t="s">
        <v>34</v>
      </c>
    </row>
    <row r="6" spans="1:18" x14ac:dyDescent="0.25">
      <c r="A6" s="2" t="s">
        <v>35</v>
      </c>
      <c r="B6" t="s">
        <v>36</v>
      </c>
      <c r="C6" t="s">
        <v>37</v>
      </c>
      <c r="D6" t="s">
        <v>16</v>
      </c>
      <c r="E6" t="s">
        <v>17</v>
      </c>
      <c r="F6" t="s">
        <v>16</v>
      </c>
      <c r="G6" t="s">
        <v>17</v>
      </c>
      <c r="H6" t="s">
        <v>17</v>
      </c>
      <c r="I6" t="s">
        <v>22</v>
      </c>
      <c r="J6" t="s">
        <v>19</v>
      </c>
      <c r="K6" t="s">
        <v>17</v>
      </c>
      <c r="L6" t="str">
        <f t="shared" si="0"/>
        <v>Yes</v>
      </c>
      <c r="P6" s="4" t="s">
        <v>38</v>
      </c>
      <c r="Q6" s="2">
        <f>COUNTIFS(E:E, "No",K:K, "Yes")</f>
        <v>0</v>
      </c>
      <c r="R6" s="2" t="s">
        <v>39</v>
      </c>
    </row>
    <row r="7" spans="1:18" x14ac:dyDescent="0.25">
      <c r="A7" s="2" t="s">
        <v>35</v>
      </c>
      <c r="B7" t="s">
        <v>40</v>
      </c>
      <c r="C7" t="s">
        <v>41</v>
      </c>
      <c r="D7" t="s">
        <v>16</v>
      </c>
      <c r="E7" t="s">
        <v>17</v>
      </c>
      <c r="F7" t="s">
        <v>16</v>
      </c>
      <c r="G7" t="s">
        <v>17</v>
      </c>
      <c r="H7" t="s">
        <v>17</v>
      </c>
      <c r="I7" t="s">
        <v>22</v>
      </c>
      <c r="J7" t="s">
        <v>19</v>
      </c>
      <c r="K7" t="s">
        <v>17</v>
      </c>
      <c r="L7" t="str">
        <f t="shared" si="0"/>
        <v>Yes</v>
      </c>
      <c r="P7" s="4" t="s">
        <v>42</v>
      </c>
      <c r="Q7" s="2">
        <f>COUNTIFS(E:E, "No",K:K, "No")</f>
        <v>1</v>
      </c>
      <c r="R7" s="2" t="s">
        <v>43</v>
      </c>
    </row>
    <row r="8" spans="1:18" x14ac:dyDescent="0.25">
      <c r="A8" s="2" t="s">
        <v>44</v>
      </c>
      <c r="B8" t="s">
        <v>45</v>
      </c>
      <c r="C8" t="s">
        <v>46</v>
      </c>
      <c r="D8" t="s">
        <v>16</v>
      </c>
      <c r="E8" t="s">
        <v>17</v>
      </c>
      <c r="F8" t="s">
        <v>16</v>
      </c>
      <c r="G8" t="s">
        <v>17</v>
      </c>
      <c r="H8" t="s">
        <v>17</v>
      </c>
      <c r="I8" t="s">
        <v>47</v>
      </c>
      <c r="J8" t="s">
        <v>27</v>
      </c>
      <c r="K8" t="s">
        <v>17</v>
      </c>
      <c r="L8" t="str">
        <f t="shared" si="0"/>
        <v>Yes</v>
      </c>
      <c r="P8" s="4" t="s">
        <v>48</v>
      </c>
      <c r="Q8" s="2">
        <f>COUNTIF(K:K, "Indeterminate")</f>
        <v>0</v>
      </c>
      <c r="R8" s="2"/>
    </row>
    <row r="9" spans="1:18" x14ac:dyDescent="0.25">
      <c r="A9" s="2" t="s">
        <v>49</v>
      </c>
      <c r="B9" t="s">
        <v>50</v>
      </c>
      <c r="C9" t="s">
        <v>51</v>
      </c>
      <c r="D9" t="s">
        <v>16</v>
      </c>
      <c r="E9" t="s">
        <v>17</v>
      </c>
      <c r="F9" t="s">
        <v>52</v>
      </c>
      <c r="G9" t="s">
        <v>17</v>
      </c>
      <c r="H9" t="s">
        <v>17</v>
      </c>
      <c r="I9" t="s">
        <v>18</v>
      </c>
      <c r="J9" t="s">
        <v>23</v>
      </c>
      <c r="K9" t="s">
        <v>17</v>
      </c>
      <c r="L9" t="str">
        <f t="shared" si="0"/>
        <v>No</v>
      </c>
      <c r="M9" t="s">
        <v>106</v>
      </c>
      <c r="P9" s="4" t="s">
        <v>53</v>
      </c>
      <c r="Q9" s="2">
        <f>COUNTIF(K:K, "Error Occurred") + COUNTIF(K:K, "Payload exceeds limit")</f>
        <v>0</v>
      </c>
      <c r="R9" s="2"/>
    </row>
    <row r="10" spans="1:18" x14ac:dyDescent="0.25">
      <c r="A10" s="2" t="s">
        <v>54</v>
      </c>
      <c r="B10" t="s">
        <v>55</v>
      </c>
      <c r="C10" t="s">
        <v>56</v>
      </c>
      <c r="D10" t="s">
        <v>16</v>
      </c>
      <c r="E10" t="s">
        <v>17</v>
      </c>
      <c r="F10" t="s">
        <v>52</v>
      </c>
      <c r="G10" t="s">
        <v>17</v>
      </c>
      <c r="H10" t="s">
        <v>17</v>
      </c>
      <c r="I10" t="s">
        <v>18</v>
      </c>
      <c r="J10" t="s">
        <v>23</v>
      </c>
      <c r="K10" t="s">
        <v>17</v>
      </c>
      <c r="L10" t="str">
        <f t="shared" si="0"/>
        <v>No</v>
      </c>
      <c r="M10" t="s">
        <v>106</v>
      </c>
      <c r="P10" s="4" t="s">
        <v>57</v>
      </c>
      <c r="Q10" s="2">
        <f>SUM(Q4:Q9)</f>
        <v>50</v>
      </c>
      <c r="R10" s="2"/>
    </row>
    <row r="11" spans="1:18" x14ac:dyDescent="0.25">
      <c r="A11" s="2" t="s">
        <v>58</v>
      </c>
      <c r="B11" t="s">
        <v>59</v>
      </c>
      <c r="C11" t="s">
        <v>60</v>
      </c>
      <c r="D11" t="s">
        <v>16</v>
      </c>
      <c r="E11" t="s">
        <v>17</v>
      </c>
      <c r="F11" t="s">
        <v>16</v>
      </c>
      <c r="G11" t="s">
        <v>17</v>
      </c>
      <c r="H11" t="s">
        <v>17</v>
      </c>
      <c r="I11" t="s">
        <v>22</v>
      </c>
      <c r="J11" t="s">
        <v>61</v>
      </c>
      <c r="K11" t="s">
        <v>17</v>
      </c>
      <c r="L11" t="str">
        <f t="shared" si="0"/>
        <v>Yes</v>
      </c>
      <c r="P11" s="2"/>
      <c r="Q11" s="2"/>
      <c r="R11" s="2"/>
    </row>
    <row r="12" spans="1:18" x14ac:dyDescent="0.25">
      <c r="A12" s="2" t="s">
        <v>58</v>
      </c>
      <c r="B12" t="s">
        <v>62</v>
      </c>
      <c r="C12" t="s">
        <v>63</v>
      </c>
      <c r="D12" t="s">
        <v>16</v>
      </c>
      <c r="E12" t="s">
        <v>17</v>
      </c>
      <c r="F12" t="s">
        <v>16</v>
      </c>
      <c r="G12" t="s">
        <v>17</v>
      </c>
      <c r="H12" t="s">
        <v>17</v>
      </c>
      <c r="I12" t="s">
        <v>47</v>
      </c>
      <c r="J12" t="s">
        <v>27</v>
      </c>
      <c r="K12" t="s">
        <v>17</v>
      </c>
      <c r="L12" t="str">
        <f t="shared" si="0"/>
        <v>Yes</v>
      </c>
      <c r="P12" s="2"/>
      <c r="Q12" s="2"/>
      <c r="R12" s="2"/>
    </row>
    <row r="13" spans="1:18" x14ac:dyDescent="0.25">
      <c r="A13" s="2" t="s">
        <v>64</v>
      </c>
      <c r="B13" t="s">
        <v>65</v>
      </c>
      <c r="C13" t="s">
        <v>66</v>
      </c>
      <c r="D13" t="s">
        <v>16</v>
      </c>
      <c r="E13" t="s">
        <v>17</v>
      </c>
      <c r="F13" t="s">
        <v>16</v>
      </c>
      <c r="G13" t="s">
        <v>17</v>
      </c>
      <c r="H13" t="s">
        <v>17</v>
      </c>
      <c r="I13" t="s">
        <v>47</v>
      </c>
      <c r="J13" t="s">
        <v>27</v>
      </c>
      <c r="K13" t="s">
        <v>17</v>
      </c>
      <c r="L13" t="str">
        <f t="shared" si="0"/>
        <v>Yes</v>
      </c>
      <c r="P13" s="2"/>
      <c r="Q13" s="2"/>
      <c r="R13" s="2"/>
    </row>
    <row r="14" spans="1:18" x14ac:dyDescent="0.25">
      <c r="A14" s="2" t="s">
        <v>67</v>
      </c>
      <c r="B14" t="s">
        <v>68</v>
      </c>
      <c r="C14" t="s">
        <v>69</v>
      </c>
      <c r="D14" t="s">
        <v>16</v>
      </c>
      <c r="E14" t="s">
        <v>17</v>
      </c>
      <c r="F14" t="s">
        <v>16</v>
      </c>
      <c r="G14" t="s">
        <v>70</v>
      </c>
      <c r="H14" t="s">
        <v>17</v>
      </c>
      <c r="I14" t="s">
        <v>22</v>
      </c>
      <c r="J14" t="s">
        <v>71</v>
      </c>
      <c r="K14" t="s">
        <v>17</v>
      </c>
      <c r="L14" t="str">
        <f t="shared" si="0"/>
        <v>Yes</v>
      </c>
      <c r="P14" s="2"/>
      <c r="Q14" s="2"/>
      <c r="R14" s="2"/>
    </row>
    <row r="15" spans="1:18" x14ac:dyDescent="0.25">
      <c r="A15" s="2" t="s">
        <v>72</v>
      </c>
      <c r="B15" t="s">
        <v>73</v>
      </c>
      <c r="C15" t="s">
        <v>74</v>
      </c>
      <c r="D15" t="s">
        <v>16</v>
      </c>
      <c r="E15" t="s">
        <v>17</v>
      </c>
      <c r="F15" t="s">
        <v>16</v>
      </c>
      <c r="G15" t="s">
        <v>17</v>
      </c>
      <c r="H15" t="s">
        <v>17</v>
      </c>
      <c r="I15" t="s">
        <v>22</v>
      </c>
      <c r="J15" t="s">
        <v>75</v>
      </c>
      <c r="K15" t="s">
        <v>17</v>
      </c>
      <c r="L15" t="str">
        <f t="shared" si="0"/>
        <v>Yes</v>
      </c>
      <c r="P15" s="2"/>
      <c r="Q15" s="2"/>
      <c r="R15" s="2"/>
    </row>
    <row r="16" spans="1:18" x14ac:dyDescent="0.25">
      <c r="A16" s="2" t="s">
        <v>76</v>
      </c>
      <c r="B16" t="s">
        <v>77</v>
      </c>
      <c r="C16" t="s">
        <v>78</v>
      </c>
      <c r="D16" t="s">
        <v>16</v>
      </c>
      <c r="E16" t="s">
        <v>17</v>
      </c>
      <c r="F16" t="s">
        <v>16</v>
      </c>
      <c r="G16" t="s">
        <v>17</v>
      </c>
      <c r="H16" t="s">
        <v>17</v>
      </c>
      <c r="I16" t="s">
        <v>22</v>
      </c>
      <c r="J16" t="s">
        <v>23</v>
      </c>
      <c r="K16" t="s">
        <v>17</v>
      </c>
      <c r="L16" t="str">
        <f t="shared" si="0"/>
        <v>Yes</v>
      </c>
      <c r="P16" s="2"/>
      <c r="Q16" s="2"/>
      <c r="R16" s="2"/>
    </row>
    <row r="17" spans="1:18" x14ac:dyDescent="0.25">
      <c r="A17" s="2" t="s">
        <v>79</v>
      </c>
      <c r="B17" t="s">
        <v>80</v>
      </c>
      <c r="C17" t="s">
        <v>81</v>
      </c>
      <c r="D17" t="s">
        <v>16</v>
      </c>
      <c r="E17" t="s">
        <v>17</v>
      </c>
      <c r="F17" t="s">
        <v>16</v>
      </c>
      <c r="G17" t="s">
        <v>17</v>
      </c>
      <c r="H17" t="s">
        <v>17</v>
      </c>
      <c r="I17" t="s">
        <v>82</v>
      </c>
      <c r="J17" t="s">
        <v>27</v>
      </c>
      <c r="K17" t="s">
        <v>17</v>
      </c>
      <c r="L17" t="str">
        <f t="shared" si="0"/>
        <v>Yes</v>
      </c>
      <c r="P17" s="5" t="s">
        <v>83</v>
      </c>
      <c r="Q17" s="6"/>
      <c r="R17" s="2"/>
    </row>
    <row r="18" spans="1:18" x14ac:dyDescent="0.25">
      <c r="A18" s="2" t="s">
        <v>84</v>
      </c>
      <c r="B18" t="s">
        <v>85</v>
      </c>
      <c r="C18" t="s">
        <v>86</v>
      </c>
      <c r="D18" t="s">
        <v>16</v>
      </c>
      <c r="E18" t="s">
        <v>17</v>
      </c>
      <c r="F18" t="s">
        <v>16</v>
      </c>
      <c r="G18" t="s">
        <v>17</v>
      </c>
      <c r="H18" t="s">
        <v>17</v>
      </c>
      <c r="I18" t="s">
        <v>22</v>
      </c>
      <c r="J18" t="s">
        <v>23</v>
      </c>
      <c r="K18" t="s">
        <v>17</v>
      </c>
      <c r="L18" t="str">
        <f t="shared" si="0"/>
        <v>Yes</v>
      </c>
      <c r="P18" s="4" t="s">
        <v>87</v>
      </c>
      <c r="Q18" s="2">
        <f>COUNTIFS(L:L, "Yes")</f>
        <v>40</v>
      </c>
      <c r="R18" s="2" t="s">
        <v>29</v>
      </c>
    </row>
    <row r="19" spans="1:18" x14ac:dyDescent="0.25">
      <c r="A19" s="2" t="s">
        <v>84</v>
      </c>
      <c r="B19" t="s">
        <v>88</v>
      </c>
      <c r="C19" t="s">
        <v>89</v>
      </c>
      <c r="D19" t="s">
        <v>16</v>
      </c>
      <c r="E19" t="s">
        <v>17</v>
      </c>
      <c r="F19" t="s">
        <v>52</v>
      </c>
      <c r="G19" t="s">
        <v>17</v>
      </c>
      <c r="H19" t="s">
        <v>17</v>
      </c>
      <c r="I19" t="s">
        <v>47</v>
      </c>
      <c r="J19" t="s">
        <v>23</v>
      </c>
      <c r="K19" t="s">
        <v>17</v>
      </c>
      <c r="L19" t="str">
        <f t="shared" si="0"/>
        <v>No</v>
      </c>
      <c r="M19" t="s">
        <v>106</v>
      </c>
      <c r="P19" s="4" t="s">
        <v>90</v>
      </c>
      <c r="Q19" s="2">
        <f>COUNTIFS(L:L, "No")</f>
        <v>10</v>
      </c>
      <c r="R19" s="2" t="s">
        <v>43</v>
      </c>
    </row>
    <row r="20" spans="1:18" x14ac:dyDescent="0.25">
      <c r="A20" s="2" t="s">
        <v>84</v>
      </c>
      <c r="B20" t="s">
        <v>91</v>
      </c>
      <c r="C20" t="s">
        <v>92</v>
      </c>
      <c r="D20" t="s">
        <v>16</v>
      </c>
      <c r="E20" t="s">
        <v>17</v>
      </c>
      <c r="F20" t="s">
        <v>52</v>
      </c>
      <c r="G20" t="s">
        <v>17</v>
      </c>
      <c r="H20" t="s">
        <v>17</v>
      </c>
      <c r="I20" t="s">
        <v>18</v>
      </c>
      <c r="J20" t="s">
        <v>23</v>
      </c>
      <c r="K20" t="s">
        <v>17</v>
      </c>
      <c r="L20" t="str">
        <f t="shared" si="0"/>
        <v>No</v>
      </c>
      <c r="M20" t="s">
        <v>106</v>
      </c>
      <c r="P20" s="4" t="s">
        <v>48</v>
      </c>
      <c r="Q20" s="2">
        <f>COUNTIFS(L:L, "Indeterminate")</f>
        <v>0</v>
      </c>
      <c r="R20" s="2" t="s">
        <v>34</v>
      </c>
    </row>
    <row r="21" spans="1:18" x14ac:dyDescent="0.25">
      <c r="A21" s="2" t="s">
        <v>84</v>
      </c>
      <c r="B21" t="s">
        <v>93</v>
      </c>
      <c r="C21" t="s">
        <v>94</v>
      </c>
      <c r="D21" t="s">
        <v>16</v>
      </c>
      <c r="E21" t="s">
        <v>17</v>
      </c>
      <c r="F21" t="s">
        <v>16</v>
      </c>
      <c r="G21" t="s">
        <v>17</v>
      </c>
      <c r="H21" t="s">
        <v>17</v>
      </c>
      <c r="I21" t="s">
        <v>22</v>
      </c>
      <c r="J21" t="s">
        <v>23</v>
      </c>
      <c r="K21" t="s">
        <v>17</v>
      </c>
      <c r="L21" t="str">
        <f t="shared" si="0"/>
        <v>Yes</v>
      </c>
      <c r="P21" s="4" t="s">
        <v>53</v>
      </c>
      <c r="Q21" s="2">
        <f>COUNTIF(L:L, "Error Occurred") + COUNTIF(L:L, "Payload exceeds limit")</f>
        <v>0</v>
      </c>
      <c r="R21" s="2"/>
    </row>
    <row r="22" spans="1:18" x14ac:dyDescent="0.25">
      <c r="A22" s="2" t="s">
        <v>95</v>
      </c>
      <c r="B22" t="s">
        <v>96</v>
      </c>
      <c r="C22" t="s">
        <v>97</v>
      </c>
      <c r="D22" t="s">
        <v>16</v>
      </c>
      <c r="E22" t="s">
        <v>17</v>
      </c>
      <c r="F22" t="s">
        <v>16</v>
      </c>
      <c r="G22" t="s">
        <v>17</v>
      </c>
      <c r="H22" t="s">
        <v>17</v>
      </c>
      <c r="I22" t="s">
        <v>22</v>
      </c>
      <c r="J22" t="s">
        <v>23</v>
      </c>
      <c r="K22" t="s">
        <v>17</v>
      </c>
      <c r="L22" t="str">
        <f t="shared" si="0"/>
        <v>Yes</v>
      </c>
      <c r="P22" s="4" t="s">
        <v>57</v>
      </c>
      <c r="Q22" s="2">
        <f>SUM(Q18:Q21)</f>
        <v>50</v>
      </c>
      <c r="R22" s="2"/>
    </row>
    <row r="23" spans="1:18" x14ac:dyDescent="0.25">
      <c r="A23" s="2" t="s">
        <v>95</v>
      </c>
      <c r="B23" t="s">
        <v>98</v>
      </c>
      <c r="C23" t="s">
        <v>99</v>
      </c>
      <c r="D23" t="s">
        <v>16</v>
      </c>
      <c r="E23" t="s">
        <v>17</v>
      </c>
      <c r="F23" t="s">
        <v>16</v>
      </c>
      <c r="G23" t="s">
        <v>17</v>
      </c>
      <c r="H23" t="s">
        <v>17</v>
      </c>
      <c r="I23" t="s">
        <v>22</v>
      </c>
      <c r="J23" t="s">
        <v>23</v>
      </c>
      <c r="K23" t="s">
        <v>17</v>
      </c>
      <c r="L23" t="str">
        <f t="shared" si="0"/>
        <v>Yes</v>
      </c>
      <c r="P23" s="2"/>
      <c r="Q23" s="2"/>
      <c r="R23" s="2"/>
    </row>
    <row r="24" spans="1:18" x14ac:dyDescent="0.25">
      <c r="A24" s="2" t="s">
        <v>100</v>
      </c>
      <c r="B24" t="s">
        <v>101</v>
      </c>
      <c r="C24" t="s">
        <v>102</v>
      </c>
      <c r="D24" t="s">
        <v>16</v>
      </c>
      <c r="E24" t="s">
        <v>17</v>
      </c>
      <c r="F24" t="s">
        <v>103</v>
      </c>
      <c r="G24" t="s">
        <v>17</v>
      </c>
      <c r="H24" t="s">
        <v>17</v>
      </c>
      <c r="I24" t="s">
        <v>18</v>
      </c>
      <c r="J24" t="s">
        <v>27</v>
      </c>
      <c r="K24" t="s">
        <v>17</v>
      </c>
      <c r="L24" t="str">
        <f t="shared" si="0"/>
        <v>No</v>
      </c>
      <c r="M24" t="s">
        <v>129</v>
      </c>
    </row>
    <row r="25" spans="1:18" x14ac:dyDescent="0.25">
      <c r="A25" s="2" t="s">
        <v>100</v>
      </c>
      <c r="B25" t="s">
        <v>104</v>
      </c>
      <c r="C25" t="s">
        <v>105</v>
      </c>
      <c r="D25" t="s">
        <v>16</v>
      </c>
      <c r="E25" t="s">
        <v>17</v>
      </c>
      <c r="F25" t="s">
        <v>52</v>
      </c>
      <c r="G25" t="s">
        <v>17</v>
      </c>
      <c r="H25" t="s">
        <v>17</v>
      </c>
      <c r="I25" t="s">
        <v>22</v>
      </c>
      <c r="J25" t="s">
        <v>23</v>
      </c>
      <c r="K25" t="s">
        <v>17</v>
      </c>
      <c r="L25" t="str">
        <f t="shared" si="0"/>
        <v>No</v>
      </c>
      <c r="M25" t="s">
        <v>106</v>
      </c>
    </row>
    <row r="26" spans="1:18" x14ac:dyDescent="0.25">
      <c r="A26" s="2" t="s">
        <v>107</v>
      </c>
      <c r="B26" t="s">
        <v>108</v>
      </c>
      <c r="C26" t="s">
        <v>109</v>
      </c>
      <c r="D26" t="s">
        <v>16</v>
      </c>
      <c r="E26" t="s">
        <v>17</v>
      </c>
      <c r="F26" t="s">
        <v>16</v>
      </c>
      <c r="G26" t="s">
        <v>17</v>
      </c>
      <c r="H26" t="s">
        <v>17</v>
      </c>
      <c r="I26" t="s">
        <v>47</v>
      </c>
      <c r="J26" t="s">
        <v>27</v>
      </c>
      <c r="K26" t="s">
        <v>17</v>
      </c>
      <c r="L26" t="str">
        <f t="shared" si="0"/>
        <v>Yes</v>
      </c>
    </row>
    <row r="27" spans="1:18" x14ac:dyDescent="0.25">
      <c r="A27" s="2" t="s">
        <v>107</v>
      </c>
      <c r="B27" t="s">
        <v>110</v>
      </c>
      <c r="C27" t="s">
        <v>111</v>
      </c>
      <c r="D27" t="s">
        <v>16</v>
      </c>
      <c r="E27" t="s">
        <v>17</v>
      </c>
      <c r="F27" t="s">
        <v>16</v>
      </c>
      <c r="G27" t="s">
        <v>17</v>
      </c>
      <c r="H27" t="s">
        <v>17</v>
      </c>
      <c r="I27" t="s">
        <v>22</v>
      </c>
      <c r="J27" t="s">
        <v>75</v>
      </c>
      <c r="K27" t="s">
        <v>17</v>
      </c>
      <c r="L27" t="str">
        <f t="shared" si="0"/>
        <v>Yes</v>
      </c>
    </row>
    <row r="28" spans="1:18" x14ac:dyDescent="0.25">
      <c r="A28" s="2" t="s">
        <v>112</v>
      </c>
      <c r="B28" t="s">
        <v>113</v>
      </c>
      <c r="C28" t="s">
        <v>114</v>
      </c>
      <c r="D28" t="s">
        <v>16</v>
      </c>
      <c r="E28" t="s">
        <v>17</v>
      </c>
      <c r="F28" t="s">
        <v>115</v>
      </c>
      <c r="G28" t="s">
        <v>70</v>
      </c>
      <c r="H28" t="s">
        <v>17</v>
      </c>
      <c r="I28" t="s">
        <v>82</v>
      </c>
      <c r="J28" t="s">
        <v>27</v>
      </c>
      <c r="K28" t="s">
        <v>17</v>
      </c>
      <c r="L28" t="str">
        <f t="shared" si="0"/>
        <v>No</v>
      </c>
      <c r="M28" t="s">
        <v>116</v>
      </c>
    </row>
    <row r="29" spans="1:18" x14ac:dyDescent="0.25">
      <c r="A29" s="2" t="s">
        <v>117</v>
      </c>
      <c r="B29" t="s">
        <v>118</v>
      </c>
      <c r="C29" t="s">
        <v>119</v>
      </c>
      <c r="D29" t="s">
        <v>16</v>
      </c>
      <c r="E29" t="s">
        <v>17</v>
      </c>
      <c r="F29" t="s">
        <v>16</v>
      </c>
      <c r="G29" t="s">
        <v>17</v>
      </c>
      <c r="H29" t="s">
        <v>17</v>
      </c>
      <c r="I29" t="s">
        <v>47</v>
      </c>
      <c r="J29" t="s">
        <v>27</v>
      </c>
      <c r="K29" t="s">
        <v>17</v>
      </c>
      <c r="L29" t="str">
        <f t="shared" si="0"/>
        <v>Yes</v>
      </c>
    </row>
    <row r="30" spans="1:18" x14ac:dyDescent="0.25">
      <c r="A30" s="2" t="s">
        <v>120</v>
      </c>
      <c r="B30" t="s">
        <v>121</v>
      </c>
      <c r="C30" t="s">
        <v>122</v>
      </c>
      <c r="D30" t="s">
        <v>16</v>
      </c>
      <c r="E30" t="s">
        <v>17</v>
      </c>
      <c r="F30" t="s">
        <v>16</v>
      </c>
      <c r="G30" t="s">
        <v>17</v>
      </c>
      <c r="H30" t="s">
        <v>17</v>
      </c>
      <c r="I30" t="s">
        <v>18</v>
      </c>
      <c r="J30" t="s">
        <v>123</v>
      </c>
      <c r="K30" t="s">
        <v>17</v>
      </c>
      <c r="L30" t="str">
        <f t="shared" si="0"/>
        <v>Yes</v>
      </c>
    </row>
    <row r="31" spans="1:18" x14ac:dyDescent="0.25">
      <c r="A31" s="2" t="s">
        <v>120</v>
      </c>
      <c r="B31" t="s">
        <v>124</v>
      </c>
      <c r="C31" t="s">
        <v>125</v>
      </c>
      <c r="D31" t="s">
        <v>16</v>
      </c>
      <c r="E31" t="s">
        <v>17</v>
      </c>
      <c r="F31" t="s">
        <v>16</v>
      </c>
      <c r="G31" t="s">
        <v>17</v>
      </c>
      <c r="H31" t="s">
        <v>17</v>
      </c>
      <c r="I31" t="s">
        <v>22</v>
      </c>
      <c r="J31" t="s">
        <v>126</v>
      </c>
      <c r="K31" t="s">
        <v>17</v>
      </c>
      <c r="L31" t="str">
        <f t="shared" si="0"/>
        <v>Yes</v>
      </c>
    </row>
    <row r="32" spans="1:18" x14ac:dyDescent="0.25">
      <c r="A32" s="2" t="s">
        <v>120</v>
      </c>
      <c r="B32" t="s">
        <v>127</v>
      </c>
      <c r="C32" t="s">
        <v>128</v>
      </c>
      <c r="D32" t="s">
        <v>16</v>
      </c>
      <c r="E32" t="s">
        <v>17</v>
      </c>
      <c r="F32" t="s">
        <v>103</v>
      </c>
      <c r="G32" t="s">
        <v>17</v>
      </c>
      <c r="H32" t="s">
        <v>17</v>
      </c>
      <c r="I32" t="s">
        <v>18</v>
      </c>
      <c r="J32" t="s">
        <v>23</v>
      </c>
      <c r="K32" t="s">
        <v>17</v>
      </c>
      <c r="L32" t="str">
        <f t="shared" si="0"/>
        <v>No</v>
      </c>
      <c r="M32" t="s">
        <v>129</v>
      </c>
    </row>
    <row r="33" spans="1:13" x14ac:dyDescent="0.25">
      <c r="A33" s="2" t="s">
        <v>130</v>
      </c>
      <c r="B33" t="s">
        <v>131</v>
      </c>
      <c r="C33" t="s">
        <v>132</v>
      </c>
      <c r="D33" t="s">
        <v>16</v>
      </c>
      <c r="E33" t="s">
        <v>17</v>
      </c>
      <c r="F33" t="s">
        <v>16</v>
      </c>
      <c r="G33" t="s">
        <v>70</v>
      </c>
      <c r="H33" t="s">
        <v>17</v>
      </c>
      <c r="I33" t="s">
        <v>22</v>
      </c>
      <c r="J33" t="s">
        <v>71</v>
      </c>
      <c r="K33" t="s">
        <v>17</v>
      </c>
      <c r="L33" t="str">
        <f t="shared" si="0"/>
        <v>Yes</v>
      </c>
    </row>
    <row r="34" spans="1:13" x14ac:dyDescent="0.25">
      <c r="A34" s="2" t="s">
        <v>133</v>
      </c>
      <c r="B34" t="s">
        <v>134</v>
      </c>
      <c r="C34" t="s">
        <v>135</v>
      </c>
      <c r="D34" t="s">
        <v>16</v>
      </c>
      <c r="E34" t="s">
        <v>17</v>
      </c>
      <c r="F34" t="s">
        <v>16</v>
      </c>
      <c r="G34" t="s">
        <v>17</v>
      </c>
      <c r="H34" t="s">
        <v>17</v>
      </c>
      <c r="I34" t="s">
        <v>22</v>
      </c>
      <c r="J34" t="s">
        <v>19</v>
      </c>
      <c r="K34" t="s">
        <v>17</v>
      </c>
      <c r="L34" t="str">
        <f t="shared" ref="L34:L51" si="1">IF(OR(D34="Indeterminate",F34="Indeterminate"),"Indeterminate",IF(OR(D34="Payload exceeds limit",F34="Payload exceeds limit"),"Payload exceeds limit",IF(OR(D34="Error Occurred",F34="Error Occurred"),"Error Occurred",IF(D34=F34,"Yes","No"))))</f>
        <v>Yes</v>
      </c>
    </row>
    <row r="35" spans="1:13" x14ac:dyDescent="0.25">
      <c r="A35" s="2" t="s">
        <v>133</v>
      </c>
      <c r="B35" t="s">
        <v>136</v>
      </c>
      <c r="C35" t="s">
        <v>137</v>
      </c>
      <c r="D35" t="s">
        <v>16</v>
      </c>
      <c r="E35" t="s">
        <v>17</v>
      </c>
      <c r="F35" t="s">
        <v>16</v>
      </c>
      <c r="G35" t="s">
        <v>70</v>
      </c>
      <c r="H35" t="s">
        <v>17</v>
      </c>
      <c r="I35" t="s">
        <v>138</v>
      </c>
      <c r="J35" t="s">
        <v>71</v>
      </c>
      <c r="K35" t="s">
        <v>17</v>
      </c>
      <c r="L35" t="str">
        <f t="shared" si="1"/>
        <v>Yes</v>
      </c>
    </row>
    <row r="36" spans="1:13" x14ac:dyDescent="0.25">
      <c r="A36" s="2" t="s">
        <v>133</v>
      </c>
      <c r="B36" t="s">
        <v>139</v>
      </c>
      <c r="C36" t="s">
        <v>140</v>
      </c>
      <c r="D36" t="s">
        <v>16</v>
      </c>
      <c r="E36" t="s">
        <v>17</v>
      </c>
      <c r="F36" t="s">
        <v>16</v>
      </c>
      <c r="G36" t="s">
        <v>70</v>
      </c>
      <c r="H36" t="s">
        <v>17</v>
      </c>
      <c r="I36" t="s">
        <v>22</v>
      </c>
      <c r="J36" t="s">
        <v>75</v>
      </c>
      <c r="K36" t="s">
        <v>17</v>
      </c>
      <c r="L36" t="str">
        <f t="shared" si="1"/>
        <v>Yes</v>
      </c>
    </row>
    <row r="37" spans="1:13" x14ac:dyDescent="0.25">
      <c r="A37" s="2" t="s">
        <v>141</v>
      </c>
      <c r="B37" t="s">
        <v>142</v>
      </c>
      <c r="C37" t="s">
        <v>143</v>
      </c>
      <c r="D37" t="s">
        <v>16</v>
      </c>
      <c r="E37" t="s">
        <v>17</v>
      </c>
      <c r="F37" t="s">
        <v>16</v>
      </c>
      <c r="G37" t="s">
        <v>17</v>
      </c>
      <c r="H37" t="s">
        <v>17</v>
      </c>
      <c r="I37" t="s">
        <v>18</v>
      </c>
      <c r="J37" t="s">
        <v>123</v>
      </c>
      <c r="K37" t="s">
        <v>17</v>
      </c>
      <c r="L37" t="str">
        <f t="shared" si="1"/>
        <v>Yes</v>
      </c>
    </row>
    <row r="38" spans="1:13" x14ac:dyDescent="0.25">
      <c r="A38" s="2" t="s">
        <v>141</v>
      </c>
      <c r="B38" t="s">
        <v>144</v>
      </c>
      <c r="C38" t="s">
        <v>145</v>
      </c>
      <c r="D38" t="s">
        <v>16</v>
      </c>
      <c r="E38" t="s">
        <v>17</v>
      </c>
      <c r="F38" t="s">
        <v>16</v>
      </c>
      <c r="G38" t="s">
        <v>17</v>
      </c>
      <c r="H38" t="s">
        <v>17</v>
      </c>
      <c r="I38" t="s">
        <v>22</v>
      </c>
      <c r="J38" t="s">
        <v>23</v>
      </c>
      <c r="K38" t="s">
        <v>17</v>
      </c>
      <c r="L38" t="str">
        <f t="shared" si="1"/>
        <v>Yes</v>
      </c>
    </row>
    <row r="39" spans="1:13" x14ac:dyDescent="0.25">
      <c r="A39" s="2" t="s">
        <v>146</v>
      </c>
      <c r="B39" t="s">
        <v>147</v>
      </c>
      <c r="C39" t="s">
        <v>148</v>
      </c>
      <c r="D39" t="s">
        <v>16</v>
      </c>
      <c r="E39" t="s">
        <v>17</v>
      </c>
      <c r="F39" t="s">
        <v>16</v>
      </c>
      <c r="G39" t="s">
        <v>17</v>
      </c>
      <c r="H39" t="s">
        <v>17</v>
      </c>
      <c r="I39" t="s">
        <v>22</v>
      </c>
      <c r="J39" t="s">
        <v>27</v>
      </c>
      <c r="K39" t="s">
        <v>17</v>
      </c>
      <c r="L39" t="str">
        <f t="shared" si="1"/>
        <v>Yes</v>
      </c>
    </row>
    <row r="40" spans="1:13" x14ac:dyDescent="0.25">
      <c r="A40" s="2" t="s">
        <v>146</v>
      </c>
      <c r="B40" t="s">
        <v>149</v>
      </c>
      <c r="C40" t="s">
        <v>150</v>
      </c>
      <c r="D40" t="s">
        <v>16</v>
      </c>
      <c r="E40" t="s">
        <v>17</v>
      </c>
      <c r="F40" t="s">
        <v>16</v>
      </c>
      <c r="G40" t="s">
        <v>17</v>
      </c>
      <c r="H40" t="s">
        <v>17</v>
      </c>
      <c r="I40" t="s">
        <v>22</v>
      </c>
      <c r="J40" t="s">
        <v>23</v>
      </c>
      <c r="K40" t="s">
        <v>17</v>
      </c>
      <c r="L40" t="str">
        <f t="shared" si="1"/>
        <v>Yes</v>
      </c>
    </row>
    <row r="41" spans="1:13" x14ac:dyDescent="0.25">
      <c r="A41" s="2" t="s">
        <v>151</v>
      </c>
      <c r="B41" t="s">
        <v>152</v>
      </c>
      <c r="C41" t="s">
        <v>153</v>
      </c>
      <c r="D41" t="s">
        <v>16</v>
      </c>
      <c r="E41" t="s">
        <v>17</v>
      </c>
      <c r="F41" t="s">
        <v>52</v>
      </c>
      <c r="G41" t="s">
        <v>17</v>
      </c>
      <c r="H41" t="s">
        <v>17</v>
      </c>
      <c r="I41" t="s">
        <v>18</v>
      </c>
      <c r="J41" t="s">
        <v>23</v>
      </c>
      <c r="K41" t="s">
        <v>17</v>
      </c>
      <c r="L41" t="str">
        <f t="shared" si="1"/>
        <v>No</v>
      </c>
      <c r="M41" t="s">
        <v>106</v>
      </c>
    </row>
    <row r="42" spans="1:13" x14ac:dyDescent="0.25">
      <c r="A42" s="2" t="s">
        <v>151</v>
      </c>
      <c r="B42" t="s">
        <v>154</v>
      </c>
      <c r="C42" t="s">
        <v>155</v>
      </c>
      <c r="D42" t="s">
        <v>16</v>
      </c>
      <c r="E42" t="s">
        <v>17</v>
      </c>
      <c r="F42" t="s">
        <v>16</v>
      </c>
      <c r="G42" t="s">
        <v>17</v>
      </c>
      <c r="H42" t="s">
        <v>17</v>
      </c>
      <c r="I42" t="s">
        <v>22</v>
      </c>
      <c r="J42" t="s">
        <v>23</v>
      </c>
      <c r="K42" t="s">
        <v>17</v>
      </c>
      <c r="L42" t="str">
        <f t="shared" si="1"/>
        <v>Yes</v>
      </c>
    </row>
    <row r="43" spans="1:13" x14ac:dyDescent="0.25">
      <c r="A43" s="2" t="s">
        <v>151</v>
      </c>
      <c r="B43" t="s">
        <v>156</v>
      </c>
      <c r="C43" t="s">
        <v>157</v>
      </c>
      <c r="D43" t="s">
        <v>16</v>
      </c>
      <c r="E43" t="s">
        <v>17</v>
      </c>
      <c r="F43" t="s">
        <v>16</v>
      </c>
      <c r="G43" t="s">
        <v>17</v>
      </c>
      <c r="H43" t="s">
        <v>17</v>
      </c>
      <c r="I43" t="s">
        <v>22</v>
      </c>
      <c r="J43" t="s">
        <v>23</v>
      </c>
      <c r="K43" t="s">
        <v>17</v>
      </c>
      <c r="L43" t="str">
        <f t="shared" si="1"/>
        <v>Yes</v>
      </c>
    </row>
    <row r="44" spans="1:13" x14ac:dyDescent="0.25">
      <c r="A44" s="2" t="s">
        <v>158</v>
      </c>
      <c r="B44" t="s">
        <v>159</v>
      </c>
      <c r="C44" t="s">
        <v>160</v>
      </c>
      <c r="D44" t="s">
        <v>16</v>
      </c>
      <c r="E44" t="s">
        <v>17</v>
      </c>
      <c r="F44" t="s">
        <v>16</v>
      </c>
      <c r="G44" t="s">
        <v>70</v>
      </c>
      <c r="H44" t="s">
        <v>17</v>
      </c>
      <c r="I44" t="s">
        <v>138</v>
      </c>
      <c r="J44" t="s">
        <v>71</v>
      </c>
      <c r="K44" t="s">
        <v>17</v>
      </c>
      <c r="L44" t="str">
        <f t="shared" si="1"/>
        <v>Yes</v>
      </c>
    </row>
    <row r="45" spans="1:13" x14ac:dyDescent="0.25">
      <c r="A45" s="2" t="s">
        <v>158</v>
      </c>
      <c r="B45" t="s">
        <v>161</v>
      </c>
      <c r="C45" t="s">
        <v>162</v>
      </c>
      <c r="D45" t="s">
        <v>16</v>
      </c>
      <c r="E45" t="s">
        <v>17</v>
      </c>
      <c r="F45" t="s">
        <v>52</v>
      </c>
      <c r="G45" t="s">
        <v>17</v>
      </c>
      <c r="H45" t="s">
        <v>17</v>
      </c>
      <c r="I45" t="s">
        <v>18</v>
      </c>
      <c r="J45" t="s">
        <v>27</v>
      </c>
      <c r="K45" t="s">
        <v>70</v>
      </c>
      <c r="L45" t="str">
        <f t="shared" si="1"/>
        <v>No</v>
      </c>
      <c r="M45" t="s">
        <v>106</v>
      </c>
    </row>
    <row r="46" spans="1:13" x14ac:dyDescent="0.25">
      <c r="A46" s="2" t="s">
        <v>158</v>
      </c>
      <c r="B46" t="s">
        <v>163</v>
      </c>
      <c r="C46" t="s">
        <v>164</v>
      </c>
      <c r="D46" t="s">
        <v>16</v>
      </c>
      <c r="E46" t="s">
        <v>17</v>
      </c>
      <c r="F46" t="s">
        <v>16</v>
      </c>
      <c r="G46" t="s">
        <v>17</v>
      </c>
      <c r="H46" t="s">
        <v>17</v>
      </c>
      <c r="I46" t="s">
        <v>18</v>
      </c>
      <c r="J46" t="s">
        <v>27</v>
      </c>
      <c r="K46" t="s">
        <v>17</v>
      </c>
      <c r="L46" t="str">
        <f t="shared" si="1"/>
        <v>Yes</v>
      </c>
    </row>
    <row r="47" spans="1:13" x14ac:dyDescent="0.25">
      <c r="A47" s="2" t="s">
        <v>165</v>
      </c>
      <c r="B47" t="s">
        <v>166</v>
      </c>
      <c r="C47" t="s">
        <v>167</v>
      </c>
      <c r="D47" t="s">
        <v>16</v>
      </c>
      <c r="E47" t="s">
        <v>17</v>
      </c>
      <c r="F47" t="s">
        <v>16</v>
      </c>
      <c r="G47" t="s">
        <v>17</v>
      </c>
      <c r="H47" t="s">
        <v>17</v>
      </c>
      <c r="I47" t="s">
        <v>22</v>
      </c>
      <c r="J47" t="s">
        <v>126</v>
      </c>
      <c r="K47" t="s">
        <v>17</v>
      </c>
      <c r="L47" t="str">
        <f t="shared" si="1"/>
        <v>Yes</v>
      </c>
    </row>
    <row r="48" spans="1:13" x14ac:dyDescent="0.25">
      <c r="A48" s="2" t="s">
        <v>168</v>
      </c>
      <c r="B48" t="s">
        <v>169</v>
      </c>
      <c r="C48" t="s">
        <v>170</v>
      </c>
      <c r="D48" t="s">
        <v>16</v>
      </c>
      <c r="E48" t="s">
        <v>17</v>
      </c>
      <c r="F48" t="s">
        <v>16</v>
      </c>
      <c r="G48" t="s">
        <v>70</v>
      </c>
      <c r="H48" t="s">
        <v>17</v>
      </c>
      <c r="I48" t="s">
        <v>22</v>
      </c>
      <c r="J48" t="s">
        <v>71</v>
      </c>
      <c r="K48" t="s">
        <v>17</v>
      </c>
      <c r="L48" t="str">
        <f t="shared" si="1"/>
        <v>Yes</v>
      </c>
    </row>
    <row r="49" spans="1:12" x14ac:dyDescent="0.25">
      <c r="A49" s="2" t="s">
        <v>168</v>
      </c>
      <c r="B49" t="s">
        <v>171</v>
      </c>
      <c r="C49" t="s">
        <v>172</v>
      </c>
      <c r="D49" t="s">
        <v>16</v>
      </c>
      <c r="E49" t="s">
        <v>17</v>
      </c>
      <c r="F49" t="s">
        <v>16</v>
      </c>
      <c r="G49" t="s">
        <v>17</v>
      </c>
      <c r="H49" t="s">
        <v>17</v>
      </c>
      <c r="I49" t="s">
        <v>22</v>
      </c>
      <c r="J49" t="s">
        <v>23</v>
      </c>
      <c r="K49" t="s">
        <v>17</v>
      </c>
      <c r="L49" t="str">
        <f t="shared" si="1"/>
        <v>Yes</v>
      </c>
    </row>
    <row r="50" spans="1:12" x14ac:dyDescent="0.25">
      <c r="A50" s="2" t="s">
        <v>173</v>
      </c>
      <c r="B50" t="s">
        <v>174</v>
      </c>
      <c r="C50" t="s">
        <v>175</v>
      </c>
      <c r="D50" t="s">
        <v>16</v>
      </c>
      <c r="E50" t="s">
        <v>17</v>
      </c>
      <c r="F50" t="s">
        <v>16</v>
      </c>
      <c r="G50" t="s">
        <v>17</v>
      </c>
      <c r="H50" t="s">
        <v>17</v>
      </c>
      <c r="I50" t="s">
        <v>47</v>
      </c>
      <c r="J50" t="s">
        <v>27</v>
      </c>
      <c r="K50" t="s">
        <v>17</v>
      </c>
      <c r="L50" t="str">
        <f t="shared" si="1"/>
        <v>Yes</v>
      </c>
    </row>
    <row r="51" spans="1:12" x14ac:dyDescent="0.25">
      <c r="A51" s="2" t="s">
        <v>176</v>
      </c>
      <c r="B51" t="s">
        <v>177</v>
      </c>
      <c r="C51" t="s">
        <v>178</v>
      </c>
      <c r="D51" t="s">
        <v>16</v>
      </c>
      <c r="E51" t="s">
        <v>70</v>
      </c>
      <c r="F51" t="s">
        <v>16</v>
      </c>
      <c r="G51" t="s">
        <v>17</v>
      </c>
      <c r="H51" t="s">
        <v>17</v>
      </c>
      <c r="I51" t="s">
        <v>22</v>
      </c>
      <c r="J51" t="s">
        <v>179</v>
      </c>
      <c r="K51" t="s">
        <v>70</v>
      </c>
      <c r="L51" t="str">
        <f t="shared" si="1"/>
        <v>Yes</v>
      </c>
    </row>
  </sheetData>
  <autoFilter ref="A1:L51" xr:uid="{00000000-0009-0000-0000-000000000000}"/>
  <mergeCells count="2">
    <mergeCell ref="P17:Q17"/>
    <mergeCell ref="P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2024-03-24T07:36:43Z</dcterms:created>
  <dcterms:modified xsi:type="dcterms:W3CDTF">2024-03-24T20:15:26Z</dcterms:modified>
</cp:coreProperties>
</file>