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910644B7-5DE9-4674-A333-7CC154C51F7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11" i="1" l="1"/>
  <c r="L10" i="1"/>
  <c r="Q9" i="1"/>
  <c r="L9" i="1"/>
  <c r="Q8" i="1"/>
  <c r="L8" i="1"/>
  <c r="Q7" i="1"/>
  <c r="L7" i="1"/>
  <c r="Q6" i="1"/>
  <c r="L6" i="1"/>
  <c r="Q5" i="1"/>
  <c r="L5" i="1"/>
  <c r="Q4" i="1"/>
  <c r="Q10" i="1" s="1"/>
  <c r="L4" i="1"/>
  <c r="L3" i="1"/>
  <c r="Q21" i="1" s="1"/>
  <c r="L2" i="1"/>
  <c r="Q18" i="1" l="1"/>
  <c r="Q22" i="1" s="1"/>
  <c r="Q19" i="1"/>
  <c r="Q20" i="1"/>
</calcChain>
</file>

<file path=xl/sharedStrings.xml><?xml version="1.0" encoding="utf-8"?>
<sst xmlns="http://schemas.openxmlformats.org/spreadsheetml/2006/main" count="141" uniqueCount="65">
  <si>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</si>
  <si>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</si>
  <si>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</si>
  <si>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</si>
  <si>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</si>
  <si>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</si>
  <si>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</si>
  <si>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</si>
  <si>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</si>
  <si>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</si>
  <si>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</si>
  <si>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</si>
  <si>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11th Nov 2023</t>
  </si>
  <si>
    <t>0300b2a1e5683987e733afd8d4305b235854fc4a90abdf839fbc09b97b3da12a</t>
  </si>
  <si>
    <t>https://thuonghao.com/app-mobil-segure-personailsucursalpersonal/mua/VALIDATECARD/scis/j6UnVHZsitlYrxStPNFUN4TsSjgEJkN7dlDp6FXSjFxO/3D/no-back-button/</t>
  </si>
  <si>
    <t>Bancolombia</t>
  </si>
  <si>
    <t>Yes</t>
  </si>
  <si>
    <t>9.9</t>
  </si>
  <si>
    <t>thuonghao</t>
  </si>
  <si>
    <t>17th Nov 2023</t>
  </si>
  <si>
    <t>056ba70ddf3a5f6758c9c5d7ff273a1a6cce36eef155eba0aa72c6791efe54fe</t>
  </si>
  <si>
    <t>https://finanncacionalsitematransaccional.replit.app/js/revolution/js/extensions/tr/a3/mua/VALIDATMAIL/scis/j6UnVHZsitlYrxStPNFUN4TsSjgEJkN7dlDp6FXSjFxO/3D/no-back-button/</t>
  </si>
  <si>
    <t>replit</t>
  </si>
  <si>
    <t>Phishing Summary</t>
  </si>
  <si>
    <t>05316322b44afe9280b5ff5d757ae51e3147804d70467e8f97da0b5b5fbaf1b8</t>
  </si>
  <si>
    <t>https://finanncacionalsitematransaccional.replit.app/js/revolution/js/extensions/tr/a3/mua/VALIDATOTP/scis/j6UnVHZsitlYrxStPNFUN4TsSjgEJkN7dlDp6FXSjFxO/3D/no-back-button/</t>
  </si>
  <si>
    <t># Phishing, Phishing</t>
  </si>
  <si>
    <t>TP</t>
  </si>
  <si>
    <t>26th Nov 2023</t>
  </si>
  <si>
    <t>0528733c4e5062a389d59780716150fe7a9e4076ae50ae018c2ebeb31b083c9b</t>
  </si>
  <si>
    <t>http://ingresar-aqui-23o.hstn.me/?i=2</t>
  </si>
  <si>
    <t>hstn</t>
  </si>
  <si>
    <t># Phishing, Benign</t>
  </si>
  <si>
    <t>FN</t>
  </si>
  <si>
    <t>4th Dec 2023</t>
  </si>
  <si>
    <t>16b418260c28513aaed675858cfe555590a47ca3a552e2fe64b72d4ea19bc4c7</t>
  </si>
  <si>
    <t>http://comprabancolombia698.zya.me/?i=1</t>
  </si>
  <si>
    <t>No</t>
  </si>
  <si>
    <t>zya</t>
  </si>
  <si>
    <t># Benign, Phishing</t>
  </si>
  <si>
    <t>FP</t>
  </si>
  <si>
    <t>13th Dec 2023</t>
  </si>
  <si>
    <t>01590eea179f51f7881464dd75878090bea7b7f20f14d92208d03c5ea2039b55</t>
  </si>
  <si>
    <t>https://activacionclavedinamica.replit.app/ref/USER/scis/j6UnVHZsitlYrxStPNFUN4TsSjgEJkN7dlDp6FXSjFxO/3D/no-back-button/</t>
  </si>
  <si>
    <t># Benign, Benign</t>
  </si>
  <si>
    <t>TN</t>
  </si>
  <si>
    <t>17th Dec 2023</t>
  </si>
  <si>
    <t>06c4a7d2344ac5f3c26c122ad50cf329e500a8bd2d073614f90e6163e49fb952</t>
  </si>
  <si>
    <t>http://www.7air.co/incoming/SicursaBanolombia/mua/VALIDATEMAIL/scis/j6UnVHZsitlYrxStPNFUN4TsSjgEJkN7dlDp6FXSjFxO/3D/no-back-button/</t>
  </si>
  <si>
    <t>7air</t>
  </si>
  <si>
    <t># Indeterminate</t>
  </si>
  <si>
    <t>25th Dec 2023</t>
  </si>
  <si>
    <t>0f9c6f6045f8e214a40b08ffa76ab70b2d1d406435f23d58ffb6b708c32068fa</t>
  </si>
  <si>
    <t>https://validaciondeidentidad.brizy.site/</t>
  </si>
  <si>
    <t>brizy</t>
  </si>
  <si>
    <t># Errors</t>
  </si>
  <si>
    <t>Benign</t>
  </si>
  <si>
    <t>https://sucursalpersonas.transaccionesbancolombia.com/mua/USER?scis=BC2WeRRpkMOcaAAVgYHLkgi6%2FfD%2Bj%2BcfP3JunQ3Eb4E%3D#no-back-button</t>
  </si>
  <si>
    <t>transaccionesbancolombia</t>
  </si>
  <si>
    <t>Total #</t>
  </si>
  <si>
    <t>https://blog.bancolombia.com/?_gl=1*j2yx4f*_ga*MTA2MDAxNTgzMC4xNzExMzY3MzE5*_ga_GVYK05G3HJ*MTcxMTM3MzIyNi4yLjEuMTcxMTM3NDAwNi42MC4wLjA.&amp;_ga=2.260094605.1015245789.1711367458-1060015830.1711367319</t>
  </si>
  <si>
    <t>bancolombia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</si>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</sst>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3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ucursalpersonas.transaccionesbancolombia.com/mua/USER?scis=BC2WeRRpkMOcaAAVgYHLkgi6%2FfD%2Bj%2BcfP3JunQ3Eb4E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M9" sqref="M9"/>
    </sheetView>
  </sheetViews>
  <sheetFormatPr defaultRowHeight="15" x14ac:dyDescent="0.25"/>
  <cols>
    <col min="4" max="4" width="26.140625" bestFit="1" customWidth="1"/>
    <col min="5" max="5" width="12.140625" bestFit="1" customWidth="1"/>
    <col min="6" max="6" width="22.85546875" bestFit="1" customWidth="1"/>
    <col min="7" max="7" width="24.5703125" bestFit="1" customWidth="1"/>
    <col min="8" max="8" width="27.7109375" bestFit="1" customWidth="1"/>
    <col min="9" max="9" width="25.28515625" bestFit="1" customWidth="1"/>
    <col min="10" max="10" width="20.140625" bestFit="1" customWidth="1"/>
    <col min="11" max="11" width="11.42578125" bestFit="1" customWidth="1"/>
    <col min="12" max="12" width="14.42578125" bestFit="1" customWidth="1"/>
    <col min="16" max="16" width="20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8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15</v>
      </c>
      <c r="G2" t="s">
        <v>16</v>
      </c>
      <c r="H2" t="s">
        <v>16</v>
      </c>
      <c r="I2" t="s">
        <v>17</v>
      </c>
      <c r="J2" t="s">
        <v>18</v>
      </c>
      <c r="K2" t="s">
        <v>16</v>
      </c>
      <c r="L2" t="str">
        <f t="shared" ref="L2:L11" si="0"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19</v>
      </c>
      <c r="B3" t="s">
        <v>20</v>
      </c>
      <c r="C3" t="s">
        <v>21</v>
      </c>
      <c r="D3" t="s">
        <v>15</v>
      </c>
      <c r="E3" t="s">
        <v>16</v>
      </c>
      <c r="F3" t="s">
        <v>15</v>
      </c>
      <c r="G3" t="s">
        <v>16</v>
      </c>
      <c r="H3" t="s">
        <v>16</v>
      </c>
      <c r="I3" t="s">
        <v>17</v>
      </c>
      <c r="J3" t="s">
        <v>22</v>
      </c>
      <c r="K3" t="s">
        <v>16</v>
      </c>
      <c r="L3" t="str">
        <f t="shared" si="0"/>
        <v>Yes</v>
      </c>
      <c r="P3" s="5" t="s">
        <v>23</v>
      </c>
      <c r="Q3" s="6"/>
      <c r="R3" s="3"/>
    </row>
    <row r="4" spans="1:18" x14ac:dyDescent="0.25">
      <c r="A4" t="s">
        <v>19</v>
      </c>
      <c r="B4" t="s">
        <v>24</v>
      </c>
      <c r="C4" t="s">
        <v>25</v>
      </c>
      <c r="D4" t="s">
        <v>15</v>
      </c>
      <c r="E4" t="s">
        <v>16</v>
      </c>
      <c r="F4" t="s">
        <v>15</v>
      </c>
      <c r="G4" t="s">
        <v>16</v>
      </c>
      <c r="H4" t="s">
        <v>16</v>
      </c>
      <c r="I4" t="s">
        <v>17</v>
      </c>
      <c r="J4" t="s">
        <v>22</v>
      </c>
      <c r="K4" t="s">
        <v>16</v>
      </c>
      <c r="L4" t="str">
        <f t="shared" si="0"/>
        <v>Yes</v>
      </c>
      <c r="P4" s="4" t="s">
        <v>26</v>
      </c>
      <c r="Q4" s="3">
        <f>COUNTIFS(E:E, "Yes",K:K, "Yes")</f>
        <v>8</v>
      </c>
      <c r="R4" s="3" t="s">
        <v>27</v>
      </c>
    </row>
    <row r="5" spans="1:18" x14ac:dyDescent="0.25">
      <c r="A5" t="s">
        <v>28</v>
      </c>
      <c r="B5" t="s">
        <v>29</v>
      </c>
      <c r="C5" t="s">
        <v>30</v>
      </c>
      <c r="D5" t="s">
        <v>15</v>
      </c>
      <c r="E5" t="s">
        <v>16</v>
      </c>
      <c r="F5" t="s">
        <v>15</v>
      </c>
      <c r="G5" t="s">
        <v>16</v>
      </c>
      <c r="H5" t="s">
        <v>16</v>
      </c>
      <c r="I5" t="s">
        <v>17</v>
      </c>
      <c r="J5" t="s">
        <v>31</v>
      </c>
      <c r="K5" t="s">
        <v>16</v>
      </c>
      <c r="L5" t="str">
        <f t="shared" si="0"/>
        <v>Yes</v>
      </c>
      <c r="P5" s="4" t="s">
        <v>32</v>
      </c>
      <c r="Q5" s="3">
        <f>COUNTIFS(E:E, "Yes",K:K, "No")</f>
        <v>0</v>
      </c>
      <c r="R5" s="3" t="s">
        <v>33</v>
      </c>
    </row>
    <row r="6" spans="1:18" x14ac:dyDescent="0.25">
      <c r="A6" t="s">
        <v>34</v>
      </c>
      <c r="B6" t="s">
        <v>35</v>
      </c>
      <c r="C6" t="s">
        <v>36</v>
      </c>
      <c r="D6" t="s">
        <v>15</v>
      </c>
      <c r="E6" t="s">
        <v>16</v>
      </c>
      <c r="F6" t="s">
        <v>15</v>
      </c>
      <c r="G6" t="s">
        <v>37</v>
      </c>
      <c r="H6" t="s">
        <v>16</v>
      </c>
      <c r="I6" t="s">
        <v>17</v>
      </c>
      <c r="J6" t="s">
        <v>38</v>
      </c>
      <c r="K6" t="s">
        <v>16</v>
      </c>
      <c r="L6" t="str">
        <f t="shared" si="0"/>
        <v>Yes</v>
      </c>
      <c r="P6" s="4" t="s">
        <v>39</v>
      </c>
      <c r="Q6" s="3">
        <f>COUNTIFS(E:E, "No",K:K, "Yes")</f>
        <v>0</v>
      </c>
      <c r="R6" s="3" t="s">
        <v>40</v>
      </c>
    </row>
    <row r="7" spans="1:18" x14ac:dyDescent="0.25">
      <c r="A7" t="s">
        <v>41</v>
      </c>
      <c r="B7" t="s">
        <v>42</v>
      </c>
      <c r="C7" t="s">
        <v>43</v>
      </c>
      <c r="D7" t="s">
        <v>15</v>
      </c>
      <c r="E7" t="s">
        <v>16</v>
      </c>
      <c r="F7" t="s">
        <v>15</v>
      </c>
      <c r="G7" t="s">
        <v>16</v>
      </c>
      <c r="H7" t="s">
        <v>16</v>
      </c>
      <c r="I7" t="s">
        <v>17</v>
      </c>
      <c r="J7" t="s">
        <v>22</v>
      </c>
      <c r="K7" t="s">
        <v>16</v>
      </c>
      <c r="L7" t="str">
        <f t="shared" si="0"/>
        <v>Yes</v>
      </c>
      <c r="P7" s="4" t="s">
        <v>44</v>
      </c>
      <c r="Q7" s="3">
        <f>COUNTIFS(E:E, "No",K:K, "No")</f>
        <v>2</v>
      </c>
      <c r="R7" s="3" t="s">
        <v>45</v>
      </c>
    </row>
    <row r="8" spans="1:18" x14ac:dyDescent="0.25">
      <c r="A8" t="s">
        <v>46</v>
      </c>
      <c r="B8" t="s">
        <v>47</v>
      </c>
      <c r="C8" t="s">
        <v>48</v>
      </c>
      <c r="D8" t="s">
        <v>15</v>
      </c>
      <c r="E8" t="s">
        <v>16</v>
      </c>
      <c r="F8" t="s">
        <v>15</v>
      </c>
      <c r="G8" t="s">
        <v>16</v>
      </c>
      <c r="H8" t="s">
        <v>16</v>
      </c>
      <c r="I8" t="s">
        <v>17</v>
      </c>
      <c r="J8" t="s">
        <v>49</v>
      </c>
      <c r="K8" t="s">
        <v>16</v>
      </c>
      <c r="L8" t="str">
        <f t="shared" si="0"/>
        <v>Yes</v>
      </c>
      <c r="P8" s="4" t="s">
        <v>50</v>
      </c>
      <c r="Q8" s="3">
        <f>COUNTIF(K:K, "Indeterminate")</f>
        <v>0</v>
      </c>
      <c r="R8" s="3"/>
    </row>
    <row r="9" spans="1:18" x14ac:dyDescent="0.25">
      <c r="A9" t="s">
        <v>51</v>
      </c>
      <c r="B9" t="s">
        <v>52</v>
      </c>
      <c r="C9" t="s">
        <v>53</v>
      </c>
      <c r="D9" t="s">
        <v>15</v>
      </c>
      <c r="E9" t="s">
        <v>16</v>
      </c>
      <c r="F9" t="s">
        <v>15</v>
      </c>
      <c r="G9" t="s">
        <v>16</v>
      </c>
      <c r="H9" t="s">
        <v>16</v>
      </c>
      <c r="I9" t="s">
        <v>17</v>
      </c>
      <c r="J9" t="s">
        <v>54</v>
      </c>
      <c r="K9" t="s">
        <v>16</v>
      </c>
      <c r="L9" t="str">
        <f t="shared" si="0"/>
        <v>Yes</v>
      </c>
      <c r="P9" s="4" t="s">
        <v>55</v>
      </c>
      <c r="Q9" s="3">
        <f>COUNTIF(K:K, "Error Occurred") + COUNTIF(K:K, "Payload exceeds limit")</f>
        <v>0</v>
      </c>
      <c r="R9" s="3"/>
    </row>
    <row r="10" spans="1:18" x14ac:dyDescent="0.25">
      <c r="A10" t="s">
        <v>56</v>
      </c>
      <c r="B10">
        <v>1</v>
      </c>
      <c r="C10" s="2" t="s">
        <v>57</v>
      </c>
      <c r="D10" t="s">
        <v>15</v>
      </c>
      <c r="E10" t="s">
        <v>37</v>
      </c>
      <c r="F10" t="s">
        <v>15</v>
      </c>
      <c r="G10" t="s">
        <v>16</v>
      </c>
      <c r="H10" t="s">
        <v>16</v>
      </c>
      <c r="I10" t="s">
        <v>17</v>
      </c>
      <c r="J10" t="s">
        <v>58</v>
      </c>
      <c r="K10" t="s">
        <v>37</v>
      </c>
      <c r="L10" t="str">
        <f t="shared" si="0"/>
        <v>Yes</v>
      </c>
      <c r="P10" s="4" t="s">
        <v>59</v>
      </c>
      <c r="Q10" s="3">
        <f>SUM(Q4:Q9)</f>
        <v>10</v>
      </c>
      <c r="R10" s="3"/>
    </row>
    <row r="11" spans="1:18" x14ac:dyDescent="0.25">
      <c r="A11" t="s">
        <v>56</v>
      </c>
      <c r="B11">
        <v>2</v>
      </c>
      <c r="C11" t="s">
        <v>60</v>
      </c>
      <c r="D11" t="s">
        <v>15</v>
      </c>
      <c r="E11" t="s">
        <v>37</v>
      </c>
      <c r="F11" t="s">
        <v>15</v>
      </c>
      <c r="G11" t="s">
        <v>37</v>
      </c>
      <c r="H11" t="s">
        <v>37</v>
      </c>
      <c r="I11" t="s">
        <v>17</v>
      </c>
      <c r="J11" t="s">
        <v>61</v>
      </c>
      <c r="K11" t="s">
        <v>37</v>
      </c>
      <c r="L11" t="str">
        <f t="shared" si="0"/>
        <v>Yes</v>
      </c>
      <c r="P11" s="3"/>
      <c r="Q11" s="3"/>
      <c r="R11" s="3"/>
    </row>
    <row r="12" spans="1:18" x14ac:dyDescent="0.25">
      <c r="P12" s="3"/>
      <c r="Q12" s="3"/>
      <c r="R12" s="3"/>
    </row>
    <row r="13" spans="1:18" x14ac:dyDescent="0.25">
      <c r="P13" s="3"/>
      <c r="Q13" s="3"/>
      <c r="R13" s="3"/>
    </row>
    <row r="14" spans="1:18" x14ac:dyDescent="0.25">
      <c r="P14" s="3"/>
      <c r="Q14" s="3"/>
      <c r="R14" s="3"/>
    </row>
    <row r="15" spans="1:18" x14ac:dyDescent="0.25">
      <c r="P15" s="3"/>
      <c r="Q15" s="3"/>
      <c r="R15" s="3"/>
    </row>
    <row r="16" spans="1:18" x14ac:dyDescent="0.25">
      <c r="P16" s="3"/>
      <c r="Q16" s="3"/>
      <c r="R16" s="3"/>
    </row>
    <row r="17" spans="16:18" x14ac:dyDescent="0.25">
      <c r="P17" s="5" t="s">
        <v>62</v>
      </c>
      <c r="Q17" s="6"/>
      <c r="R17" s="3"/>
    </row>
    <row r="18" spans="16:18" x14ac:dyDescent="0.25">
      <c r="P18" s="4" t="s">
        <v>63</v>
      </c>
      <c r="Q18" s="3">
        <f>COUNTIFS(L:L, "Yes")</f>
        <v>10</v>
      </c>
      <c r="R18" s="3" t="s">
        <v>27</v>
      </c>
    </row>
    <row r="19" spans="16:18" x14ac:dyDescent="0.25">
      <c r="P19" s="4" t="s">
        <v>64</v>
      </c>
      <c r="Q19" s="3">
        <f>COUNTIFS(L:L, "No")</f>
        <v>0</v>
      </c>
      <c r="R19" s="3" t="s">
        <v>45</v>
      </c>
    </row>
    <row r="20" spans="16:18" x14ac:dyDescent="0.25">
      <c r="P20" s="4" t="s">
        <v>50</v>
      </c>
      <c r="Q20" s="3">
        <f>COUNTIFS(L:L, "Indeterminate")</f>
        <v>0</v>
      </c>
      <c r="R20" s="3" t="s">
        <v>33</v>
      </c>
    </row>
    <row r="21" spans="16:18" x14ac:dyDescent="0.25">
      <c r="P21" s="4" t="s">
        <v>55</v>
      </c>
      <c r="Q21" s="3">
        <f>COUNTIF(L:L, "Error Occurred") + COUNTIF(L:L, "Payload exceeds limit")</f>
        <v>0</v>
      </c>
      <c r="R21" s="3"/>
    </row>
    <row r="22" spans="16:18" x14ac:dyDescent="0.25">
      <c r="P22" s="4" t="s">
        <v>59</v>
      </c>
      <c r="Q22" s="3">
        <f>SUM(Q18:Q21)</f>
        <v>10</v>
      </c>
      <c r="R22" s="3"/>
    </row>
  </sheetData>
  <mergeCells count="2">
    <mergeCell ref="P17:Q17"/>
    <mergeCell ref="P3:Q3"/>
  </mergeCells>
  <hyperlinks>
    <hyperlink ref="C10" r:id="rId1" location="no-back-button" xr:uid="{00000000-0004-0000-0000-000000000000}"/>
  </hyperlink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2024-03-25T11:42:02Z</dcterms:created>
  <dcterms:modified xsi:type="dcterms:W3CDTF">2024-03-25T13:43:21Z</dcterms:modified>
</cp:coreProperties>
</file>