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gemini\"/>
    </mc:Choice>
  </mc:AlternateContent>
  <xr:revisionPtr revIDLastSave="0" documentId="13_ncr:1_{064DA1D2-1293-4788-A642-2FD1D79C823C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L14" i="1" l="1"/>
  <c r="L13" i="1"/>
  <c r="L12" i="1"/>
  <c r="L11" i="1"/>
  <c r="L10" i="1"/>
  <c r="Q9" i="1"/>
  <c r="L9" i="1"/>
  <c r="Q8" i="1"/>
  <c r="L8" i="1"/>
  <c r="Q7" i="1"/>
  <c r="L7" i="1"/>
  <c r="Q6" i="1"/>
  <c r="L6" i="1"/>
  <c r="Q5" i="1"/>
  <c r="L5" i="1"/>
  <c r="Q4" i="1"/>
  <c r="Q10" i="1" s="1"/>
  <c r="L4" i="1"/>
  <c r="L3" i="1"/>
  <c r="Q21" i="1" s="1"/>
  <c r="L2" i="1"/>
  <c r="Q18" i="1" l="1"/>
  <c r="Q19" i="1"/>
  <c r="Q20" i="1"/>
  <c r="Q22" i="1" l="1"/>
</calcChain>
</file>

<file path=xl/sharedStrings.xml><?xml version="1.0" encoding="utf-8"?>
<sst xmlns="http://schemas.openxmlformats.org/spreadsheetml/2006/main" count="172" uniqueCount="77">
  <si>
    <t>Date (of Dataset)</t>
  </si>
  <si>
    <t>File Hash</t>
  </si>
  <si>
    <t>Website URL</t>
  </si>
  <si>
    <t>Targeted Brand / Categories</t>
  </si>
  <si>
    <t>Final Verdict</t>
  </si>
  <si>
    <t>Gemini Identified Brand</t>
  </si>
  <si>
    <t>(Gemini) Has Credentials?</t>
  </si>
  <si>
    <t>(Gemini) Has Call-to-Actions?</t>
  </si>
  <si>
    <t>(Gemini) Confidence Score</t>
  </si>
  <si>
    <t>Second Level Domain</t>
  </si>
  <si>
    <t>Is Phishing?</t>
  </si>
  <si>
    <t>Is Brand Same?</t>
  </si>
  <si>
    <t>29th Oct 2023</t>
  </si>
  <si>
    <t>03709ada767e454ec88940be98dde6cfeec7e1f9c40945ac374a9012c8e3fa0e</t>
  </si>
  <si>
    <t>http://codashop11127301.denii.my.id/vhsfhqpdhdsih6/</t>
  </si>
  <si>
    <t>Codashop</t>
  </si>
  <si>
    <t>Yes</t>
  </si>
  <si>
    <t>CodaShop</t>
  </si>
  <si>
    <t>10.0</t>
  </si>
  <si>
    <t>denii</t>
  </si>
  <si>
    <t>30th Oct 2023</t>
  </si>
  <si>
    <t>04faccbb74e9e011913bc8f2e602dd7275a1b341808e81fe92f63947b99d2809</t>
  </si>
  <si>
    <t>http://nvhr.ibt.my.id/id-id/mobile-legends/</t>
  </si>
  <si>
    <t>9.5</t>
  </si>
  <si>
    <t>ibt</t>
  </si>
  <si>
    <t>Phishing Summary</t>
  </si>
  <si>
    <t>12th Nov 2023</t>
  </si>
  <si>
    <t>043e30b9af6ed0d0c38310701758e7867a35eb103cb92cafca59e5ba0193cdc0</t>
  </si>
  <si>
    <t>http://codashop49119.terbaru-vip.my.id/vhsfhqpdhdsih6/</t>
  </si>
  <si>
    <t>terbaru-vip</t>
  </si>
  <si>
    <t># Phishing, Phishing</t>
  </si>
  <si>
    <t>TP</t>
  </si>
  <si>
    <t>29th Nov 2023</t>
  </si>
  <si>
    <t>f34bd4c756f9c0ad38e85f51cdf9c3ff9a52ed1bc924d6ad1ae31948173e2903</t>
  </si>
  <si>
    <t>http://diamond-gratis-9736.real4.biz.id/</t>
  </si>
  <si>
    <t>real4</t>
  </si>
  <si>
    <t># Phishing, Benign</t>
  </si>
  <si>
    <t>FN</t>
  </si>
  <si>
    <t>11th Dec 2023</t>
  </si>
  <si>
    <t>088ca42c6403769be0439c2ac2db1e43af49026aaf5e430d15306734ae4f3817</t>
  </si>
  <si>
    <t>https://gqbunggrupbokep.ktt55.my.id/mobile-legends/index.php</t>
  </si>
  <si>
    <t>ktt55</t>
  </si>
  <si>
    <t># Benign, Phishing</t>
  </si>
  <si>
    <t>FP</t>
  </si>
  <si>
    <t>0912abc49f1eea3075216eaf77433b09d9979b6d51a1a25a5dd93c07d3cf7f12</t>
  </si>
  <si>
    <t>https://hgh767gh.ktt55.my.id/mobile-legends/index.php</t>
  </si>
  <si>
    <t># Benign, Benign</t>
  </si>
  <si>
    <t>TN</t>
  </si>
  <si>
    <t>12th Dec 2023</t>
  </si>
  <si>
    <t>81663c9bf6ead1e77a851e06ccb7f16dda10a11d4f809cb6b47898662e78dd32</t>
  </si>
  <si>
    <t>https://chchch.garstfa.my.id/</t>
  </si>
  <si>
    <t>No</t>
  </si>
  <si>
    <t>garstfa</t>
  </si>
  <si>
    <t># Indeterminate</t>
  </si>
  <si>
    <t>13th Dec 2023</t>
  </si>
  <si>
    <t>05f0667c2fb6593b82017b93414f04597d40c7f655e627b84e8704c2c42de65d</t>
  </si>
  <si>
    <t>https://diamond-gratis-9867.real5.biz.id/id/</t>
  </si>
  <si>
    <t>real5</t>
  </si>
  <si>
    <t># Errors</t>
  </si>
  <si>
    <t>17th Dec 2023</t>
  </si>
  <si>
    <t>6bb2cc568067b517b177e9c705af145a8c6273391f4287fafb1e0dccfc401d08</t>
  </si>
  <si>
    <t>https://jjoingrupwhastapp.ktt55.my.id/mobile-legends/index.php</t>
  </si>
  <si>
    <t>Total #</t>
  </si>
  <si>
    <t>23rd Dec 2023</t>
  </si>
  <si>
    <t>0049517fd93bafb3cfc1fdc08ffd91e655d2fd912f2ffd3b8db0f42e9d33bcf1</t>
  </si>
  <si>
    <t>https://vf4ja.my.id/mobile-legends/index.php</t>
  </si>
  <si>
    <t>9.1</t>
  </si>
  <si>
    <t>vf4ja</t>
  </si>
  <si>
    <t>Benign</t>
  </si>
  <si>
    <t>https://www.codashop.com/en-sg/sign-up</t>
  </si>
  <si>
    <t>codashop</t>
  </si>
  <si>
    <t>https://www.codashop.com/en-sg/valorant</t>
  </si>
  <si>
    <t>8.5</t>
  </si>
  <si>
    <t>https://www.codashop.com/en-sg/mobile-legends</t>
  </si>
  <si>
    <t>Brand Summary</t>
  </si>
  <si>
    <t># Identified</t>
  </si>
  <si>
    <t># Mismatched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</si>
</sst>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2" fillId="3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3"/>
  <sheetViews>
    <sheetView tabSelected="1" topLeftCell="B1" workbookViewId="0">
      <selection activeCell="M10" sqref="M10"/>
    </sheetView>
  </sheetViews>
  <sheetFormatPr defaultRowHeight="15" x14ac:dyDescent="0.25"/>
  <cols>
    <col min="4" max="4" width="26.140625" style="2" bestFit="1" customWidth="1"/>
    <col min="5" max="5" width="12.140625" style="2" bestFit="1" customWidth="1"/>
    <col min="6" max="6" width="22.85546875" style="2" bestFit="1" customWidth="1"/>
    <col min="7" max="7" width="24.5703125" style="2" bestFit="1" customWidth="1"/>
    <col min="8" max="8" width="27.7109375" style="2" bestFit="1" customWidth="1"/>
    <col min="9" max="9" width="25.28515625" style="2" bestFit="1" customWidth="1"/>
    <col min="10" max="10" width="20.140625" style="2" bestFit="1" customWidth="1"/>
    <col min="11" max="11" width="11.42578125" style="2" bestFit="1" customWidth="1"/>
    <col min="12" max="12" width="14.42578125" style="2" bestFit="1" customWidth="1"/>
    <col min="16" max="16" width="18.8554687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8" x14ac:dyDescent="0.25">
      <c r="A2" t="s">
        <v>12</v>
      </c>
      <c r="B2" t="s">
        <v>13</v>
      </c>
      <c r="C2" t="s">
        <v>14</v>
      </c>
      <c r="D2" s="2" t="s">
        <v>15</v>
      </c>
      <c r="E2" s="2" t="s">
        <v>16</v>
      </c>
      <c r="F2" s="2" t="s">
        <v>17</v>
      </c>
      <c r="G2" s="2" t="s">
        <v>16</v>
      </c>
      <c r="H2" s="2" t="s">
        <v>16</v>
      </c>
      <c r="I2" s="2" t="s">
        <v>18</v>
      </c>
      <c r="J2" s="2" t="s">
        <v>19</v>
      </c>
      <c r="K2" s="2" t="s">
        <v>16</v>
      </c>
      <c r="L2" s="2" t="str">
        <f t="shared" ref="L2:L14" si="0">IF(OR(D2="Indeterminate",F2="Indeterminate"),"Indeterminate",IF(OR(D2="Payload exceeds limit",F2="Payload exceeds limit"),"Payload exceeds limit",IF(OR(D2="Error Occurred",F2="Error Occurred"),"Error Occurred",IF(D2=F2,"Yes","No"))))</f>
        <v>Yes</v>
      </c>
    </row>
    <row r="3" spans="1:18" x14ac:dyDescent="0.25">
      <c r="A3" t="s">
        <v>20</v>
      </c>
      <c r="B3" t="s">
        <v>21</v>
      </c>
      <c r="C3" t="s">
        <v>22</v>
      </c>
      <c r="D3" s="2" t="s">
        <v>15</v>
      </c>
      <c r="E3" s="2" t="s">
        <v>16</v>
      </c>
      <c r="F3" s="2" t="s">
        <v>17</v>
      </c>
      <c r="G3" s="2" t="s">
        <v>16</v>
      </c>
      <c r="H3" s="2" t="s">
        <v>16</v>
      </c>
      <c r="I3" s="2" t="s">
        <v>23</v>
      </c>
      <c r="J3" s="2" t="s">
        <v>24</v>
      </c>
      <c r="K3" s="2" t="s">
        <v>16</v>
      </c>
      <c r="L3" s="2" t="str">
        <f t="shared" si="0"/>
        <v>Yes</v>
      </c>
      <c r="P3" s="5" t="s">
        <v>25</v>
      </c>
      <c r="Q3" s="6"/>
      <c r="R3" s="2"/>
    </row>
    <row r="4" spans="1:18" x14ac:dyDescent="0.25">
      <c r="A4" t="s">
        <v>26</v>
      </c>
      <c r="B4" t="s">
        <v>27</v>
      </c>
      <c r="C4" t="s">
        <v>28</v>
      </c>
      <c r="D4" s="2" t="s">
        <v>15</v>
      </c>
      <c r="E4" s="2" t="s">
        <v>16</v>
      </c>
      <c r="F4" s="2" t="s">
        <v>17</v>
      </c>
      <c r="G4" s="2" t="s">
        <v>16</v>
      </c>
      <c r="H4" s="2" t="s">
        <v>16</v>
      </c>
      <c r="I4" s="2" t="s">
        <v>23</v>
      </c>
      <c r="J4" s="2" t="s">
        <v>29</v>
      </c>
      <c r="K4" s="2" t="s">
        <v>16</v>
      </c>
      <c r="L4" s="2" t="str">
        <f t="shared" si="0"/>
        <v>Yes</v>
      </c>
      <c r="P4" s="4" t="s">
        <v>30</v>
      </c>
      <c r="Q4" s="2">
        <f>COUNTIFS(E:E, "Yes",K:K, "Yes")</f>
        <v>10</v>
      </c>
      <c r="R4" s="2" t="s">
        <v>31</v>
      </c>
    </row>
    <row r="5" spans="1:18" x14ac:dyDescent="0.25">
      <c r="A5" t="s">
        <v>32</v>
      </c>
      <c r="B5" t="s">
        <v>33</v>
      </c>
      <c r="C5" t="s">
        <v>34</v>
      </c>
      <c r="D5" s="2" t="s">
        <v>15</v>
      </c>
      <c r="E5" s="2" t="s">
        <v>16</v>
      </c>
      <c r="F5" s="2" t="s">
        <v>17</v>
      </c>
      <c r="G5" s="2" t="s">
        <v>16</v>
      </c>
      <c r="H5" s="2" t="s">
        <v>16</v>
      </c>
      <c r="I5" s="2" t="s">
        <v>23</v>
      </c>
      <c r="J5" s="2" t="s">
        <v>35</v>
      </c>
      <c r="K5" s="2" t="s">
        <v>16</v>
      </c>
      <c r="L5" s="2" t="str">
        <f t="shared" si="0"/>
        <v>Yes</v>
      </c>
      <c r="P5" s="4" t="s">
        <v>36</v>
      </c>
      <c r="Q5" s="2">
        <f>COUNTIFS(E:E, "Yes",K:K, "No")</f>
        <v>0</v>
      </c>
      <c r="R5" s="2" t="s">
        <v>37</v>
      </c>
    </row>
    <row r="6" spans="1:18" x14ac:dyDescent="0.25">
      <c r="A6" t="s">
        <v>38</v>
      </c>
      <c r="B6" t="s">
        <v>39</v>
      </c>
      <c r="C6" t="s">
        <v>40</v>
      </c>
      <c r="D6" s="2" t="s">
        <v>15</v>
      </c>
      <c r="E6" s="2" t="s">
        <v>16</v>
      </c>
      <c r="F6" s="2" t="s">
        <v>17</v>
      </c>
      <c r="G6" s="2" t="s">
        <v>16</v>
      </c>
      <c r="H6" s="2" t="s">
        <v>16</v>
      </c>
      <c r="I6" s="2" t="s">
        <v>23</v>
      </c>
      <c r="J6" s="2" t="s">
        <v>41</v>
      </c>
      <c r="K6" s="2" t="s">
        <v>16</v>
      </c>
      <c r="L6" s="2" t="str">
        <f t="shared" si="0"/>
        <v>Yes</v>
      </c>
      <c r="P6" s="4" t="s">
        <v>42</v>
      </c>
      <c r="Q6" s="2">
        <f>COUNTIFS(E:E, "No",K:K, "Yes")</f>
        <v>0</v>
      </c>
      <c r="R6" s="2" t="s">
        <v>43</v>
      </c>
    </row>
    <row r="7" spans="1:18" x14ac:dyDescent="0.25">
      <c r="A7" t="s">
        <v>38</v>
      </c>
      <c r="B7" t="s">
        <v>44</v>
      </c>
      <c r="C7" t="s">
        <v>45</v>
      </c>
      <c r="D7" s="2" t="s">
        <v>15</v>
      </c>
      <c r="E7" s="2" t="s">
        <v>16</v>
      </c>
      <c r="F7" s="2" t="s">
        <v>17</v>
      </c>
      <c r="G7" s="2" t="s">
        <v>16</v>
      </c>
      <c r="H7" s="2" t="s">
        <v>16</v>
      </c>
      <c r="I7" s="2" t="s">
        <v>23</v>
      </c>
      <c r="J7" s="2" t="s">
        <v>41</v>
      </c>
      <c r="K7" s="2" t="s">
        <v>16</v>
      </c>
      <c r="L7" s="2" t="str">
        <f t="shared" si="0"/>
        <v>Yes</v>
      </c>
      <c r="P7" s="4" t="s">
        <v>46</v>
      </c>
      <c r="Q7" s="2">
        <f>COUNTIFS(E:E, "No",K:K, "No")</f>
        <v>3</v>
      </c>
      <c r="R7" s="2" t="s">
        <v>47</v>
      </c>
    </row>
    <row r="8" spans="1:18" x14ac:dyDescent="0.25">
      <c r="A8" t="s">
        <v>48</v>
      </c>
      <c r="B8" t="s">
        <v>49</v>
      </c>
      <c r="C8" t="s">
        <v>50</v>
      </c>
      <c r="D8" s="2" t="s">
        <v>15</v>
      </c>
      <c r="E8" s="2" t="s">
        <v>16</v>
      </c>
      <c r="F8" s="2" t="s">
        <v>15</v>
      </c>
      <c r="G8" s="2" t="s">
        <v>51</v>
      </c>
      <c r="H8" s="2" t="s">
        <v>16</v>
      </c>
      <c r="I8" s="2" t="s">
        <v>18</v>
      </c>
      <c r="J8" s="2" t="s">
        <v>52</v>
      </c>
      <c r="K8" s="2" t="s">
        <v>16</v>
      </c>
      <c r="L8" s="2" t="str">
        <f t="shared" si="0"/>
        <v>Yes</v>
      </c>
      <c r="P8" s="4" t="s">
        <v>53</v>
      </c>
      <c r="Q8" s="2">
        <f>COUNTIF(K:K, "Indeterminate")</f>
        <v>0</v>
      </c>
      <c r="R8" s="2"/>
    </row>
    <row r="9" spans="1:18" x14ac:dyDescent="0.25">
      <c r="A9" t="s">
        <v>54</v>
      </c>
      <c r="B9" t="s">
        <v>55</v>
      </c>
      <c r="C9" t="s">
        <v>56</v>
      </c>
      <c r="D9" s="2" t="s">
        <v>15</v>
      </c>
      <c r="E9" s="2" t="s">
        <v>16</v>
      </c>
      <c r="F9" s="2" t="s">
        <v>17</v>
      </c>
      <c r="G9" s="2" t="s">
        <v>16</v>
      </c>
      <c r="H9" s="2" t="s">
        <v>16</v>
      </c>
      <c r="I9" s="2" t="s">
        <v>23</v>
      </c>
      <c r="J9" s="2" t="s">
        <v>57</v>
      </c>
      <c r="K9" s="2" t="s">
        <v>16</v>
      </c>
      <c r="L9" s="2" t="str">
        <f t="shared" si="0"/>
        <v>Yes</v>
      </c>
      <c r="P9" s="4" t="s">
        <v>58</v>
      </c>
      <c r="Q9" s="2">
        <f>COUNTIF(K:K, "Error Occurred") + COUNTIF(K:K, "Payload exceeds limit")</f>
        <v>0</v>
      </c>
      <c r="R9" s="2"/>
    </row>
    <row r="10" spans="1:18" x14ac:dyDescent="0.25">
      <c r="A10" t="s">
        <v>59</v>
      </c>
      <c r="B10" t="s">
        <v>60</v>
      </c>
      <c r="C10" t="s">
        <v>61</v>
      </c>
      <c r="D10" s="2" t="s">
        <v>15</v>
      </c>
      <c r="E10" s="2" t="s">
        <v>16</v>
      </c>
      <c r="F10" s="2" t="s">
        <v>17</v>
      </c>
      <c r="G10" s="2" t="s">
        <v>16</v>
      </c>
      <c r="H10" s="2" t="s">
        <v>16</v>
      </c>
      <c r="I10" s="2" t="s">
        <v>23</v>
      </c>
      <c r="J10" s="2" t="s">
        <v>41</v>
      </c>
      <c r="K10" s="2" t="s">
        <v>16</v>
      </c>
      <c r="L10" s="2" t="str">
        <f t="shared" si="0"/>
        <v>Yes</v>
      </c>
      <c r="P10" s="4" t="s">
        <v>62</v>
      </c>
      <c r="Q10" s="2">
        <f>SUM(Q4:Q9)</f>
        <v>13</v>
      </c>
      <c r="R10" s="2"/>
    </row>
    <row r="11" spans="1:18" x14ac:dyDescent="0.25">
      <c r="A11" t="s">
        <v>63</v>
      </c>
      <c r="B11" t="s">
        <v>64</v>
      </c>
      <c r="C11" t="s">
        <v>65</v>
      </c>
      <c r="D11" s="2" t="s">
        <v>15</v>
      </c>
      <c r="E11" s="2" t="s">
        <v>16</v>
      </c>
      <c r="F11" s="2" t="s">
        <v>17</v>
      </c>
      <c r="G11" s="2" t="s">
        <v>16</v>
      </c>
      <c r="H11" s="2" t="s">
        <v>16</v>
      </c>
      <c r="I11" s="2" t="s">
        <v>66</v>
      </c>
      <c r="J11" s="2" t="s">
        <v>67</v>
      </c>
      <c r="K11" s="2" t="s">
        <v>16</v>
      </c>
      <c r="L11" s="2" t="str">
        <f t="shared" si="0"/>
        <v>Yes</v>
      </c>
      <c r="P11" s="2"/>
      <c r="Q11" s="2"/>
      <c r="R11" s="2"/>
    </row>
    <row r="12" spans="1:18" x14ac:dyDescent="0.25">
      <c r="A12" t="s">
        <v>68</v>
      </c>
      <c r="B12">
        <v>1</v>
      </c>
      <c r="C12" t="s">
        <v>69</v>
      </c>
      <c r="D12" s="2" t="s">
        <v>15</v>
      </c>
      <c r="E12" s="2" t="s">
        <v>51</v>
      </c>
      <c r="F12" s="2" t="s">
        <v>15</v>
      </c>
      <c r="G12" s="2" t="s">
        <v>16</v>
      </c>
      <c r="H12" s="2" t="s">
        <v>16</v>
      </c>
      <c r="I12" s="3">
        <v>8</v>
      </c>
      <c r="J12" s="2" t="s">
        <v>70</v>
      </c>
      <c r="K12" s="2" t="s">
        <v>51</v>
      </c>
      <c r="L12" s="2" t="str">
        <f t="shared" si="0"/>
        <v>Yes</v>
      </c>
      <c r="P12" s="2"/>
      <c r="Q12" s="2"/>
      <c r="R12" s="2"/>
    </row>
    <row r="13" spans="1:18" x14ac:dyDescent="0.25">
      <c r="A13" t="s">
        <v>68</v>
      </c>
      <c r="B13">
        <v>2</v>
      </c>
      <c r="C13" t="s">
        <v>71</v>
      </c>
      <c r="D13" s="2" t="s">
        <v>15</v>
      </c>
      <c r="E13" s="2" t="s">
        <v>51</v>
      </c>
      <c r="F13" s="2" t="s">
        <v>15</v>
      </c>
      <c r="G13" s="2" t="s">
        <v>16</v>
      </c>
      <c r="H13" s="2" t="s">
        <v>16</v>
      </c>
      <c r="I13" s="2" t="s">
        <v>72</v>
      </c>
      <c r="J13" s="2" t="s">
        <v>70</v>
      </c>
      <c r="K13" s="2" t="s">
        <v>51</v>
      </c>
      <c r="L13" s="2" t="str">
        <f t="shared" si="0"/>
        <v>Yes</v>
      </c>
      <c r="P13" s="2"/>
      <c r="Q13" s="2"/>
      <c r="R13" s="2"/>
    </row>
    <row r="14" spans="1:18" x14ac:dyDescent="0.25">
      <c r="A14" t="s">
        <v>68</v>
      </c>
      <c r="B14">
        <v>3</v>
      </c>
      <c r="C14" t="s">
        <v>73</v>
      </c>
      <c r="D14" s="2" t="s">
        <v>15</v>
      </c>
      <c r="E14" s="2" t="s">
        <v>51</v>
      </c>
      <c r="F14" s="2" t="s">
        <v>15</v>
      </c>
      <c r="G14" s="2" t="s">
        <v>16</v>
      </c>
      <c r="H14" s="2" t="s">
        <v>16</v>
      </c>
      <c r="I14" s="2" t="s">
        <v>72</v>
      </c>
      <c r="J14" s="2" t="s">
        <v>70</v>
      </c>
      <c r="K14" s="2" t="s">
        <v>51</v>
      </c>
      <c r="L14" s="2" t="str">
        <f t="shared" si="0"/>
        <v>Yes</v>
      </c>
      <c r="P14" s="2"/>
      <c r="Q14" s="2"/>
      <c r="R14" s="2"/>
    </row>
    <row r="15" spans="1:18" x14ac:dyDescent="0.25">
      <c r="P15" s="2"/>
      <c r="Q15" s="2"/>
      <c r="R15" s="2"/>
    </row>
    <row r="16" spans="1:18" x14ac:dyDescent="0.25">
      <c r="P16" s="2"/>
      <c r="Q16" s="2"/>
      <c r="R16" s="2"/>
    </row>
    <row r="17" spans="16:18" x14ac:dyDescent="0.25">
      <c r="P17" s="5" t="s">
        <v>74</v>
      </c>
      <c r="Q17" s="6"/>
      <c r="R17" s="2"/>
    </row>
    <row r="18" spans="16:18" x14ac:dyDescent="0.25">
      <c r="P18" s="4" t="s">
        <v>75</v>
      </c>
      <c r="Q18" s="2">
        <f>COUNTIFS(L:L, "Yes")</f>
        <v>13</v>
      </c>
      <c r="R18" s="2" t="s">
        <v>31</v>
      </c>
    </row>
    <row r="19" spans="16:18" x14ac:dyDescent="0.25">
      <c r="P19" s="4" t="s">
        <v>76</v>
      </c>
      <c r="Q19" s="2">
        <f>COUNTIFS(L:L, "No")</f>
        <v>0</v>
      </c>
      <c r="R19" s="2" t="s">
        <v>47</v>
      </c>
    </row>
    <row r="20" spans="16:18" x14ac:dyDescent="0.25">
      <c r="P20" s="4" t="s">
        <v>53</v>
      </c>
      <c r="Q20" s="2">
        <f>COUNTIFS(L:L, "Indeterminate")</f>
        <v>0</v>
      </c>
      <c r="R20" s="2" t="s">
        <v>37</v>
      </c>
    </row>
    <row r="21" spans="16:18" x14ac:dyDescent="0.25">
      <c r="P21" s="4" t="s">
        <v>58</v>
      </c>
      <c r="Q21" s="2">
        <f>COUNTIF(L:L, "Error Occurred") + COUNTIF(L:L, "Payload exceeds limit")</f>
        <v>0</v>
      </c>
      <c r="R21" s="2"/>
    </row>
    <row r="22" spans="16:18" x14ac:dyDescent="0.25">
      <c r="P22" s="4" t="s">
        <v>62</v>
      </c>
      <c r="Q22" s="2">
        <f>SUM(Q18:Q21)</f>
        <v>13</v>
      </c>
      <c r="R22" s="2"/>
    </row>
    <row r="23" spans="16:18" x14ac:dyDescent="0.25">
      <c r="P23" s="2"/>
      <c r="Q23" s="2"/>
      <c r="R23" s="2"/>
    </row>
  </sheetData>
  <mergeCells count="2">
    <mergeCell ref="P17:Q17"/>
    <mergeCell ref="P3:Q3"/>
  </mergeCells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2024-03-24T20:11:40Z</dcterms:created>
  <dcterms:modified xsi:type="dcterms:W3CDTF">2024-03-25T08:26:46Z</dcterms:modified>
</cp:coreProperties>
</file>