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A88A27D8-6F25-4A83-AF58-E32E32BC7CE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L14" i="1" l="1"/>
  <c r="L13" i="1"/>
  <c r="L12" i="1"/>
  <c r="L11" i="1"/>
  <c r="L10" i="1"/>
  <c r="Q9" i="1"/>
  <c r="L9" i="1"/>
  <c r="Q8" i="1"/>
  <c r="L8" i="1"/>
  <c r="Q7" i="1"/>
  <c r="L7" i="1"/>
  <c r="Q6" i="1"/>
  <c r="L6" i="1"/>
  <c r="Q5" i="1"/>
  <c r="L5" i="1"/>
  <c r="Q4" i="1"/>
  <c r="Q10" i="1" s="1"/>
  <c r="L4" i="1"/>
  <c r="L3" i="1"/>
  <c r="L2" i="1"/>
  <c r="Q21" i="1" s="1"/>
  <c r="Q18" i="1" l="1"/>
  <c r="Q19" i="1"/>
  <c r="Q20" i="1"/>
  <c r="Q22" i="1" l="1"/>
</calcChain>
</file>

<file path=xl/sharedStrings.xml><?xml version="1.0" encoding="utf-8"?>
<sst xmlns="http://schemas.openxmlformats.org/spreadsheetml/2006/main" count="176" uniqueCount="80">
  <si>
    <t>Date (of Dataset)</t>
  </si>
  <si>
    <t>File Hash</t>
  </si>
  <si>
    <t>Website URL</t>
  </si>
  <si>
    <t>Targeted Brand / Categories</t>
  </si>
  <si>
    <t>Final Verdict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</si>
  <si>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</si>
  <si>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</si>
  <si>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</si>
  <si>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</si>
  <si>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</si>
  <si>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</si>
  <si>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</si>
  <si>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Reason</t>
  </si>
  <si>
    <t>28th Oct 2023</t>
  </si>
  <si>
    <t>d07f4024a11b441c2ab6ff9b9e4740f77dc0473c84490815df63ac931416ee0a</t>
  </si>
  <si>
    <t>http://www.bakkt-trade.com/</t>
  </si>
  <si>
    <t>Coinbase</t>
  </si>
  <si>
    <t>Yes</t>
  </si>
  <si>
    <t>No</t>
  </si>
  <si>
    <t>10.0</t>
  </si>
  <si>
    <t>bakkt-trade</t>
  </si>
  <si>
    <t>6th Nov 2023</t>
  </si>
  <si>
    <t>4eb1b73e859aa7916e1e9e31f044df21f7a25357147cf9dfff1dbdd2acd68566</t>
  </si>
  <si>
    <t>http://www.coinbasewalletty.com/</t>
  </si>
  <si>
    <t>coinbasewalletty</t>
  </si>
  <si>
    <t>Phishing Summary</t>
  </si>
  <si>
    <t>7th Nov 2023</t>
  </si>
  <si>
    <t>bc2f4d4856e648301b1d502369142d426b96e833b76eae1b1e3462115f8ca997</t>
  </si>
  <si>
    <t>https://coinianse.com/?a=wallet</t>
  </si>
  <si>
    <t>NA</t>
  </si>
  <si>
    <t>0.0</t>
  </si>
  <si>
    <t>coinianse</t>
  </si>
  <si>
    <t>No logo present in screenshot</t>
  </si>
  <si>
    <t># Phishing, Phishing</t>
  </si>
  <si>
    <t>TP</t>
  </si>
  <si>
    <t>10th Nov 2023</t>
  </si>
  <si>
    <t>00b494a44f95331d6bb0b73d21cc33a3735abf25d66a520f40e76440bdd6508e</t>
  </si>
  <si>
    <t>https://www.cryptoproving.top/?agentIdentify=79fac605-132a-4f93-bb24-644624fcff17&amp;walletId=1&amp;walletTemplateId=0#/</t>
  </si>
  <si>
    <t>cryptoproving</t>
  </si>
  <si>
    <t># Phishing, Benign</t>
  </si>
  <si>
    <t>FN</t>
  </si>
  <si>
    <t>18th Nov 2023</t>
  </si>
  <si>
    <t>01bca29eb04203914b8ddff971f23fc09aa12ab0d1fcde72ea066943dd03e395</t>
  </si>
  <si>
    <t>https://genaretd-blue-mouse-link-samakalhaway938198.codeanyapp.com/division/home/store.php?cmd=c5bf306687cbd7f8c77beb5afeeb9600</t>
  </si>
  <si>
    <t>codeanyapp</t>
  </si>
  <si>
    <t># Benign, Phishing</t>
  </si>
  <si>
    <t>FP</t>
  </si>
  <si>
    <t>30th Nov 2023</t>
  </si>
  <si>
    <t>097dc9db025c800cc3bf5c63c79a01981c15a64889e2c927f8e13c77d83d6b16</t>
  </si>
  <si>
    <t>http://buttery-sore-revolve.glitch.me/log.html</t>
  </si>
  <si>
    <t>glitch</t>
  </si>
  <si>
    <t># Benign, Benign</t>
  </si>
  <si>
    <t>TN</t>
  </si>
  <si>
    <t>3rd Dec 2023</t>
  </si>
  <si>
    <t>0827e5f1e3486267def201c5324f6b3eaeb369a57f8e652ee80727ebfa99b4ba</t>
  </si>
  <si>
    <t>http://bold-scientific-seal.glitch.me/bit.html</t>
  </si>
  <si>
    <t>9.5</t>
  </si>
  <si>
    <t># Indeterminate</t>
  </si>
  <si>
    <t>5th Dec 2023</t>
  </si>
  <si>
    <t>621a990bdb89d4e09b8b7f222c80c1d55c8d703c23a2a4966ae0bba6cac4e8f9</t>
  </si>
  <si>
    <t>http://coinbaseam.com/</t>
  </si>
  <si>
    <t>coinbaseam</t>
  </si>
  <si>
    <t># Errors</t>
  </si>
  <si>
    <t>016cd121e62de4ee0067f78763543cfb6ef088021a9c8ba113dc6289cf2d0932</t>
  </si>
  <si>
    <t>https://third-friendly-diadem.glitch.me/jade.html</t>
  </si>
  <si>
    <t>Total #</t>
  </si>
  <si>
    <t>9th Dec 2023</t>
  </si>
  <si>
    <t>06b77ae5d48c66a819bdf57ee554551a32860ad39866535f8cbe9309d2016697</t>
  </si>
  <si>
    <t>https://concise-generated-lyric.glitch.me/oil.html</t>
  </si>
  <si>
    <t>9.0</t>
  </si>
  <si>
    <t>15th Dec 2023</t>
  </si>
  <si>
    <t>836b2c32186f46272e130346ee4358566a0b3be01e96e1ce83662cf3632786ad</t>
  </si>
  <si>
    <t>https://silent-apricot-barberry.glitch.me/qool.html</t>
  </si>
  <si>
    <t>Benign</t>
  </si>
  <si>
    <t>https://login.coinbase.com/signin?oauth_challenge=41dabaf1-e72a-4615-b10a-39abf28fb98b</t>
  </si>
  <si>
    <t>https://www.coinbase.com/signup</t>
  </si>
  <si>
    <t>coinbase</t>
  </si>
  <si>
    <t>Brand Summary</t>
  </si>
  <si>
    <t># Identified</t>
  </si>
  <si>
    <t># Mismatched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</si>
</sst>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selection activeCell="I19" sqref="I19"/>
    </sheetView>
  </sheetViews>
  <sheetFormatPr defaultRowHeight="15" x14ac:dyDescent="0.25"/>
  <cols>
    <col min="4" max="4" width="26.140625" bestFit="1" customWidth="1"/>
    <col min="5" max="5" width="12.140625" bestFit="1" customWidth="1"/>
    <col min="6" max="6" width="22.85546875" bestFit="1" customWidth="1"/>
    <col min="7" max="7" width="24.5703125" bestFit="1" customWidth="1"/>
    <col min="8" max="8" width="27.7109375" bestFit="1" customWidth="1"/>
    <col min="9" max="9" width="25.28515625" bestFit="1" customWidth="1"/>
    <col min="10" max="10" width="20.140625" bestFit="1" customWidth="1"/>
    <col min="11" max="11" width="11.42578125" bestFit="1" customWidth="1"/>
    <col min="12" max="12" width="14.42578125" bestFit="1" customWidth="1"/>
    <col min="16" max="16" width="23.5703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</row>
    <row r="2" spans="1:18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16</v>
      </c>
      <c r="G2" t="s">
        <v>18</v>
      </c>
      <c r="H2" t="s">
        <v>17</v>
      </c>
      <c r="I2" t="s">
        <v>19</v>
      </c>
      <c r="J2" t="s">
        <v>20</v>
      </c>
      <c r="K2" t="s">
        <v>17</v>
      </c>
      <c r="L2" s="2" t="str">
        <f t="shared" ref="L2:L14" si="0">IF(OR(D2="Indeterminate",F2="Indeterminate"),"Indeterminate",IF(OR(D2="Payload exceeds limit",F2="Payload exceeds limit"),"Payload exceeds limit",IF(OR(D2="Error Occurred",F2="Error Occurred"),"Error Occurred",IF(D2=F2,"Yes","No"))))</f>
        <v>Yes</v>
      </c>
    </row>
    <row r="3" spans="1:18" x14ac:dyDescent="0.25">
      <c r="A3" t="s">
        <v>21</v>
      </c>
      <c r="B3" t="s">
        <v>22</v>
      </c>
      <c r="C3" t="s">
        <v>23</v>
      </c>
      <c r="D3" t="s">
        <v>16</v>
      </c>
      <c r="E3" t="s">
        <v>17</v>
      </c>
      <c r="F3" t="s">
        <v>16</v>
      </c>
      <c r="G3" t="s">
        <v>18</v>
      </c>
      <c r="H3" t="s">
        <v>17</v>
      </c>
      <c r="I3" t="s">
        <v>19</v>
      </c>
      <c r="J3" t="s">
        <v>24</v>
      </c>
      <c r="K3" t="s">
        <v>17</v>
      </c>
      <c r="L3" s="2" t="str">
        <f t="shared" si="0"/>
        <v>Yes</v>
      </c>
      <c r="P3" s="5" t="s">
        <v>25</v>
      </c>
      <c r="Q3" s="6"/>
      <c r="R3" s="2"/>
    </row>
    <row r="4" spans="1:18" x14ac:dyDescent="0.25">
      <c r="A4" t="s">
        <v>26</v>
      </c>
      <c r="B4" t="s">
        <v>27</v>
      </c>
      <c r="C4" t="s">
        <v>28</v>
      </c>
      <c r="D4" t="s">
        <v>16</v>
      </c>
      <c r="E4" t="s">
        <v>17</v>
      </c>
      <c r="F4" t="s">
        <v>29</v>
      </c>
      <c r="G4" t="s">
        <v>18</v>
      </c>
      <c r="H4" t="s">
        <v>18</v>
      </c>
      <c r="I4" t="s">
        <v>30</v>
      </c>
      <c r="J4" t="s">
        <v>31</v>
      </c>
      <c r="K4" t="s">
        <v>17</v>
      </c>
      <c r="L4" s="2" t="str">
        <f t="shared" si="0"/>
        <v>No</v>
      </c>
      <c r="M4" t="s">
        <v>32</v>
      </c>
      <c r="P4" s="3" t="s">
        <v>33</v>
      </c>
      <c r="Q4" s="2">
        <f>COUNTIFS(E:E, "Yes",K:K, "Yes")</f>
        <v>11</v>
      </c>
      <c r="R4" s="2" t="s">
        <v>34</v>
      </c>
    </row>
    <row r="5" spans="1:18" x14ac:dyDescent="0.25">
      <c r="A5" t="s">
        <v>35</v>
      </c>
      <c r="B5" t="s">
        <v>36</v>
      </c>
      <c r="C5" t="s">
        <v>37</v>
      </c>
      <c r="D5" t="s">
        <v>16</v>
      </c>
      <c r="E5" t="s">
        <v>17</v>
      </c>
      <c r="F5" t="s">
        <v>16</v>
      </c>
      <c r="G5" t="s">
        <v>18</v>
      </c>
      <c r="H5" t="s">
        <v>17</v>
      </c>
      <c r="I5" t="s">
        <v>19</v>
      </c>
      <c r="J5" t="s">
        <v>38</v>
      </c>
      <c r="K5" t="s">
        <v>17</v>
      </c>
      <c r="L5" s="2" t="str">
        <f t="shared" si="0"/>
        <v>Yes</v>
      </c>
      <c r="P5" s="3" t="s">
        <v>39</v>
      </c>
      <c r="Q5" s="2">
        <f>COUNTIFS(E:E, "Yes",K:K, "No")</f>
        <v>0</v>
      </c>
      <c r="R5" s="2" t="s">
        <v>40</v>
      </c>
    </row>
    <row r="6" spans="1:18" x14ac:dyDescent="0.25">
      <c r="A6" t="s">
        <v>41</v>
      </c>
      <c r="B6" t="s">
        <v>42</v>
      </c>
      <c r="C6" t="s">
        <v>43</v>
      </c>
      <c r="D6" t="s">
        <v>16</v>
      </c>
      <c r="E6" t="s">
        <v>17</v>
      </c>
      <c r="F6" t="s">
        <v>16</v>
      </c>
      <c r="G6" t="s">
        <v>17</v>
      </c>
      <c r="H6" t="s">
        <v>17</v>
      </c>
      <c r="I6" t="s">
        <v>19</v>
      </c>
      <c r="J6" t="s">
        <v>44</v>
      </c>
      <c r="K6" t="s">
        <v>17</v>
      </c>
      <c r="L6" s="2" t="str">
        <f t="shared" si="0"/>
        <v>Yes</v>
      </c>
      <c r="P6" s="3" t="s">
        <v>45</v>
      </c>
      <c r="Q6" s="2">
        <f>COUNTIFS(E:E, "No",K:K, "Yes")</f>
        <v>0</v>
      </c>
      <c r="R6" s="2" t="s">
        <v>46</v>
      </c>
    </row>
    <row r="7" spans="1:18" x14ac:dyDescent="0.25">
      <c r="A7" t="s">
        <v>47</v>
      </c>
      <c r="B7" t="s">
        <v>48</v>
      </c>
      <c r="C7" t="s">
        <v>49</v>
      </c>
      <c r="D7" t="s">
        <v>16</v>
      </c>
      <c r="E7" t="s">
        <v>17</v>
      </c>
      <c r="F7" t="s">
        <v>16</v>
      </c>
      <c r="G7" t="s">
        <v>17</v>
      </c>
      <c r="H7" t="s">
        <v>17</v>
      </c>
      <c r="I7" t="s">
        <v>19</v>
      </c>
      <c r="J7" t="s">
        <v>50</v>
      </c>
      <c r="K7" t="s">
        <v>17</v>
      </c>
      <c r="L7" s="2" t="str">
        <f t="shared" si="0"/>
        <v>Yes</v>
      </c>
      <c r="P7" s="3" t="s">
        <v>51</v>
      </c>
      <c r="Q7" s="2">
        <f>COUNTIFS(E:E, "No",K:K, "No")</f>
        <v>2</v>
      </c>
      <c r="R7" s="2" t="s">
        <v>52</v>
      </c>
    </row>
    <row r="8" spans="1:18" x14ac:dyDescent="0.25">
      <c r="A8" t="s">
        <v>53</v>
      </c>
      <c r="B8" t="s">
        <v>54</v>
      </c>
      <c r="C8" t="s">
        <v>55</v>
      </c>
      <c r="D8" t="s">
        <v>16</v>
      </c>
      <c r="E8" t="s">
        <v>17</v>
      </c>
      <c r="F8" t="s">
        <v>16</v>
      </c>
      <c r="G8" t="s">
        <v>17</v>
      </c>
      <c r="H8" t="s">
        <v>17</v>
      </c>
      <c r="I8" t="s">
        <v>56</v>
      </c>
      <c r="J8" t="s">
        <v>50</v>
      </c>
      <c r="K8" t="s">
        <v>17</v>
      </c>
      <c r="L8" s="2" t="str">
        <f t="shared" si="0"/>
        <v>Yes</v>
      </c>
      <c r="P8" s="3" t="s">
        <v>57</v>
      </c>
      <c r="Q8" s="2">
        <f>COUNTIF(K:K, "Indeterminate")</f>
        <v>0</v>
      </c>
      <c r="R8" s="2"/>
    </row>
    <row r="9" spans="1:18" x14ac:dyDescent="0.25">
      <c r="A9" t="s">
        <v>58</v>
      </c>
      <c r="B9" t="s">
        <v>59</v>
      </c>
      <c r="C9" t="s">
        <v>60</v>
      </c>
      <c r="D9" t="s">
        <v>16</v>
      </c>
      <c r="E9" t="s">
        <v>17</v>
      </c>
      <c r="F9" t="s">
        <v>16</v>
      </c>
      <c r="G9" t="s">
        <v>18</v>
      </c>
      <c r="H9" t="s">
        <v>17</v>
      </c>
      <c r="I9" t="s">
        <v>19</v>
      </c>
      <c r="J9" t="s">
        <v>61</v>
      </c>
      <c r="K9" t="s">
        <v>17</v>
      </c>
      <c r="L9" s="2" t="str">
        <f t="shared" si="0"/>
        <v>Yes</v>
      </c>
      <c r="P9" s="3" t="s">
        <v>62</v>
      </c>
      <c r="Q9" s="2">
        <f>COUNTIF(K:K, "Error Occurred") + COUNTIF(K:K, "Payload exceeds limit")</f>
        <v>0</v>
      </c>
      <c r="R9" s="2"/>
    </row>
    <row r="10" spans="1:18" x14ac:dyDescent="0.25">
      <c r="A10" t="s">
        <v>58</v>
      </c>
      <c r="B10" t="s">
        <v>63</v>
      </c>
      <c r="C10" t="s">
        <v>64</v>
      </c>
      <c r="D10" t="s">
        <v>16</v>
      </c>
      <c r="E10" t="s">
        <v>17</v>
      </c>
      <c r="F10" t="s">
        <v>16</v>
      </c>
      <c r="G10" t="s">
        <v>17</v>
      </c>
      <c r="H10" t="s">
        <v>17</v>
      </c>
      <c r="I10" t="s">
        <v>56</v>
      </c>
      <c r="J10" t="s">
        <v>50</v>
      </c>
      <c r="K10" t="s">
        <v>17</v>
      </c>
      <c r="L10" s="2" t="str">
        <f t="shared" si="0"/>
        <v>Yes</v>
      </c>
      <c r="P10" s="3" t="s">
        <v>65</v>
      </c>
      <c r="Q10" s="2">
        <f>SUM(Q4:Q9)</f>
        <v>13</v>
      </c>
      <c r="R10" s="2"/>
    </row>
    <row r="11" spans="1:18" x14ac:dyDescent="0.25">
      <c r="A11" t="s">
        <v>66</v>
      </c>
      <c r="B11" t="s">
        <v>67</v>
      </c>
      <c r="C11" t="s">
        <v>68</v>
      </c>
      <c r="D11" t="s">
        <v>16</v>
      </c>
      <c r="E11" t="s">
        <v>17</v>
      </c>
      <c r="F11" t="s">
        <v>16</v>
      </c>
      <c r="G11" t="s">
        <v>17</v>
      </c>
      <c r="H11" t="s">
        <v>17</v>
      </c>
      <c r="I11" t="s">
        <v>69</v>
      </c>
      <c r="J11" t="s">
        <v>50</v>
      </c>
      <c r="K11" t="s">
        <v>17</v>
      </c>
      <c r="L11" s="2" t="str">
        <f t="shared" si="0"/>
        <v>Yes</v>
      </c>
      <c r="P11" s="2"/>
      <c r="Q11" s="2"/>
      <c r="R11" s="2"/>
    </row>
    <row r="12" spans="1:18" x14ac:dyDescent="0.25">
      <c r="A12" t="s">
        <v>70</v>
      </c>
      <c r="B12" t="s">
        <v>71</v>
      </c>
      <c r="C12" t="s">
        <v>72</v>
      </c>
      <c r="D12" t="s">
        <v>16</v>
      </c>
      <c r="E12" t="s">
        <v>17</v>
      </c>
      <c r="F12" t="s">
        <v>16</v>
      </c>
      <c r="G12" t="s">
        <v>17</v>
      </c>
      <c r="H12" t="s">
        <v>17</v>
      </c>
      <c r="I12" t="s">
        <v>69</v>
      </c>
      <c r="J12" t="s">
        <v>50</v>
      </c>
      <c r="K12" t="s">
        <v>17</v>
      </c>
      <c r="L12" s="2" t="str">
        <f t="shared" si="0"/>
        <v>Yes</v>
      </c>
      <c r="P12" s="2"/>
      <c r="Q12" s="2"/>
      <c r="R12" s="2"/>
    </row>
    <row r="13" spans="1:18" x14ac:dyDescent="0.25">
      <c r="A13" t="s">
        <v>73</v>
      </c>
      <c r="B13">
        <v>1</v>
      </c>
      <c r="C13" t="s">
        <v>74</v>
      </c>
      <c r="D13" t="s">
        <v>16</v>
      </c>
      <c r="E13" t="s">
        <v>18</v>
      </c>
      <c r="F13" t="s">
        <v>16</v>
      </c>
      <c r="G13" t="s">
        <v>17</v>
      </c>
      <c r="H13" t="s">
        <v>17</v>
      </c>
      <c r="I13" t="s">
        <v>56</v>
      </c>
      <c r="J13" t="s">
        <v>76</v>
      </c>
      <c r="K13" t="s">
        <v>18</v>
      </c>
      <c r="L13" s="2" t="str">
        <f t="shared" si="0"/>
        <v>Yes</v>
      </c>
      <c r="P13" s="2"/>
      <c r="Q13" s="2"/>
      <c r="R13" s="2"/>
    </row>
    <row r="14" spans="1:18" x14ac:dyDescent="0.25">
      <c r="A14" t="s">
        <v>73</v>
      </c>
      <c r="B14">
        <v>2</v>
      </c>
      <c r="C14" t="s">
        <v>75</v>
      </c>
      <c r="D14" t="s">
        <v>16</v>
      </c>
      <c r="E14" t="s">
        <v>18</v>
      </c>
      <c r="F14" t="s">
        <v>16</v>
      </c>
      <c r="G14" t="s">
        <v>17</v>
      </c>
      <c r="H14" t="s">
        <v>17</v>
      </c>
      <c r="I14" t="s">
        <v>56</v>
      </c>
      <c r="J14" t="s">
        <v>76</v>
      </c>
      <c r="K14" t="s">
        <v>18</v>
      </c>
      <c r="L14" s="2" t="str">
        <f t="shared" si="0"/>
        <v>Yes</v>
      </c>
      <c r="P14" s="2"/>
      <c r="Q14" s="2"/>
      <c r="R14" s="2"/>
    </row>
    <row r="15" spans="1:18" x14ac:dyDescent="0.25">
      <c r="P15" s="2"/>
      <c r="Q15" s="2"/>
      <c r="R15" s="2"/>
    </row>
    <row r="16" spans="1:18" x14ac:dyDescent="0.25">
      <c r="P16" s="2"/>
      <c r="Q16" s="2"/>
      <c r="R16" s="2"/>
    </row>
    <row r="17" spans="16:18" x14ac:dyDescent="0.25">
      <c r="P17" s="5" t="s">
        <v>77</v>
      </c>
      <c r="Q17" s="6"/>
      <c r="R17" s="2"/>
    </row>
    <row r="18" spans="16:18" x14ac:dyDescent="0.25">
      <c r="P18" s="3" t="s">
        <v>78</v>
      </c>
      <c r="Q18" s="2">
        <f>COUNTIFS(L:L, "Yes")</f>
        <v>12</v>
      </c>
      <c r="R18" s="2" t="s">
        <v>34</v>
      </c>
    </row>
    <row r="19" spans="16:18" x14ac:dyDescent="0.25">
      <c r="P19" s="3" t="s">
        <v>79</v>
      </c>
      <c r="Q19" s="2">
        <f>COUNTIFS(L:L, "No")</f>
        <v>1</v>
      </c>
      <c r="R19" s="2" t="s">
        <v>52</v>
      </c>
    </row>
    <row r="20" spans="16:18" x14ac:dyDescent="0.25">
      <c r="P20" s="3" t="s">
        <v>57</v>
      </c>
      <c r="Q20" s="2">
        <f>COUNTIFS(L:L, "Indeterminate")</f>
        <v>0</v>
      </c>
      <c r="R20" s="2" t="s">
        <v>40</v>
      </c>
    </row>
    <row r="21" spans="16:18" x14ac:dyDescent="0.25">
      <c r="P21" s="3" t="s">
        <v>62</v>
      </c>
      <c r="Q21" s="2">
        <f>COUNTIF(L:L, "Error Occurred") + COUNTIF(L:L, "Payload exceeds limit")</f>
        <v>0</v>
      </c>
      <c r="R21" s="2"/>
    </row>
    <row r="22" spans="16:18" x14ac:dyDescent="0.25">
      <c r="P22" s="3" t="s">
        <v>65</v>
      </c>
      <c r="Q22" s="2">
        <f>SUM(Q18:Q21)</f>
        <v>13</v>
      </c>
      <c r="R22" s="2"/>
    </row>
    <row r="23" spans="16:18" x14ac:dyDescent="0.25">
      <c r="P23" s="2"/>
      <c r="Q23" s="2"/>
      <c r="R23" s="2"/>
    </row>
  </sheetData>
  <mergeCells count="2">
    <mergeCell ref="P17:Q17"/>
    <mergeCell ref="P3:Q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2024-03-25T11:42:50Z</dcterms:created>
  <dcterms:modified xsi:type="dcterms:W3CDTF">2024-03-25T13:51:23Z</dcterms:modified>
</cp:coreProperties>
</file>