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CCB98079-5651-475C-BBF7-1C1674FCA74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19" i="1" l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Q18" i="1" s="1"/>
  <c r="L2" i="1"/>
  <c r="Q21" i="1" s="1"/>
  <c r="Q20" i="1" l="1"/>
  <c r="Q22" i="1" s="1"/>
</calcChain>
</file>

<file path=xl/sharedStrings.xml><?xml version="1.0" encoding="utf-8"?>
<sst xmlns="http://schemas.openxmlformats.org/spreadsheetml/2006/main" count="137" uniqueCount="64">
  <si>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</si>
  <si>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</si>
  <si>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</si>
  <si>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</si>
  <si>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</si>
  <si>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</si>
  <si>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</si>
  <si>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</si>
  <si>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</si>
  <si>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</si>
  <si>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</si>
  <si>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</si>
  <si>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28th Nov 2023</t>
  </si>
  <si>
    <t>ab17de4f635ba4d04d28644ddb63c3e05f7703e87ff3d75f63d904089dd92c84</t>
  </si>
  <si>
    <t>http://discord.swaychat.cn/</t>
  </si>
  <si>
    <t>Discord</t>
  </si>
  <si>
    <t>Yes</t>
  </si>
  <si>
    <t>No</t>
  </si>
  <si>
    <t>9.9</t>
  </si>
  <si>
    <t>swaychat</t>
  </si>
  <si>
    <t>5th Dec 2023</t>
  </si>
  <si>
    <t>7b2496e3855dbf20d62f039b8e6a40e3e00fe70cd76616833d894a6e2e70fa9e</t>
  </si>
  <si>
    <t>https://discordapi.aiparty.art/</t>
  </si>
  <si>
    <t>aiparty</t>
  </si>
  <si>
    <t>Phishing Summary</t>
  </si>
  <si>
    <t>11th Dec 2023</t>
  </si>
  <si>
    <t>02f8196dac7787e7eabd5b592bce5720a7c26481bd5012ab7d71707b9e9a2096</t>
  </si>
  <si>
    <t>https://app.dabing888.cn/</t>
  </si>
  <si>
    <t>dabing888</t>
  </si>
  <si>
    <t># Phishing, Phishing</t>
  </si>
  <si>
    <t>TP</t>
  </si>
  <si>
    <t>16th Dec 2023</t>
  </si>
  <si>
    <t>d8a9bbed6a52423556d62e1f4015384005120c6e9c0d19a3fc3e5f8bed909839</t>
  </si>
  <si>
    <t>http://discord.hebjyy.com/</t>
  </si>
  <si>
    <t>hebjyy</t>
  </si>
  <si>
    <t># Phishing, Benign</t>
  </si>
  <si>
    <t>FN</t>
  </si>
  <si>
    <t>18th Dec 2023</t>
  </si>
  <si>
    <t>97c3f473a71eab374d6f279ff0b82d0feabb0ecb8611b735ab58210d8e7c0907</t>
  </si>
  <si>
    <t>http://server-discord.ggchat.com.cn/</t>
  </si>
  <si>
    <t>ggchat</t>
  </si>
  <si>
    <t># Benign, Phishing</t>
  </si>
  <si>
    <t>FP</t>
  </si>
  <si>
    <t>19th Dec 2023</t>
  </si>
  <si>
    <t>8187f62e061ed06388c2cd93b3a8820afdd7d74ee40882a3270c0c150efd8a61</t>
  </si>
  <si>
    <t>https://www.nulsion.com/</t>
  </si>
  <si>
    <t>nulsion</t>
  </si>
  <si>
    <t># Benign, Benign</t>
  </si>
  <si>
    <t>TN</t>
  </si>
  <si>
    <t>24th Dec 2023</t>
  </si>
  <si>
    <t>1e8122f8ec70c9fa08ba6c75607978ae052c7b94c1af59d61d6264a8bca8f746</t>
  </si>
  <si>
    <t>http://apimj.sencant.com/</t>
  </si>
  <si>
    <t>sencant</t>
  </si>
  <si>
    <t># Indeterminate</t>
  </si>
  <si>
    <t>Benign</t>
  </si>
  <si>
    <t>https://discord.com/blog/</t>
  </si>
  <si>
    <t>discord</t>
  </si>
  <si>
    <t># Errors</t>
  </si>
  <si>
    <t>https://discord.com/servers</t>
  </si>
  <si>
    <t>Total #</t>
  </si>
  <si>
    <t>https://discord.com/download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</si>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</sst>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B1" workbookViewId="0">
      <selection activeCell="K20" sqref="K20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s="2" t="str">
        <f t="shared" ref="L2:L11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18</v>
      </c>
      <c r="J3" t="s">
        <v>23</v>
      </c>
      <c r="K3" t="s">
        <v>16</v>
      </c>
      <c r="L3" s="2" t="str">
        <f t="shared" si="0"/>
        <v>Yes</v>
      </c>
      <c r="P3" s="4" t="s">
        <v>24</v>
      </c>
      <c r="Q3" s="5"/>
      <c r="R3" s="2"/>
    </row>
    <row r="4" spans="1:18" x14ac:dyDescent="0.25">
      <c r="A4" t="s">
        <v>25</v>
      </c>
      <c r="B4" t="s">
        <v>26</v>
      </c>
      <c r="C4" t="s">
        <v>27</v>
      </c>
      <c r="D4" t="s">
        <v>15</v>
      </c>
      <c r="E4" t="s">
        <v>16</v>
      </c>
      <c r="F4" t="s">
        <v>15</v>
      </c>
      <c r="G4" t="s">
        <v>17</v>
      </c>
      <c r="H4" t="s">
        <v>16</v>
      </c>
      <c r="I4" t="s">
        <v>18</v>
      </c>
      <c r="J4" t="s">
        <v>28</v>
      </c>
      <c r="K4" t="s">
        <v>16</v>
      </c>
      <c r="L4" s="2" t="str">
        <f t="shared" si="0"/>
        <v>Yes</v>
      </c>
      <c r="P4" s="3" t="s">
        <v>29</v>
      </c>
      <c r="Q4" s="2">
        <f>COUNTIFS(E:E, "Yes",K:K, "Yes")</f>
        <v>7</v>
      </c>
      <c r="R4" s="2" t="s">
        <v>30</v>
      </c>
    </row>
    <row r="5" spans="1:18" x14ac:dyDescent="0.25">
      <c r="A5" t="s">
        <v>31</v>
      </c>
      <c r="B5" t="s">
        <v>32</v>
      </c>
      <c r="C5" t="s">
        <v>33</v>
      </c>
      <c r="D5" t="s">
        <v>15</v>
      </c>
      <c r="E5" t="s">
        <v>16</v>
      </c>
      <c r="F5" t="s">
        <v>15</v>
      </c>
      <c r="G5" t="s">
        <v>17</v>
      </c>
      <c r="H5" t="s">
        <v>16</v>
      </c>
      <c r="I5" t="s">
        <v>18</v>
      </c>
      <c r="J5" t="s">
        <v>34</v>
      </c>
      <c r="K5" t="s">
        <v>16</v>
      </c>
      <c r="L5" s="2" t="str">
        <f t="shared" si="0"/>
        <v>Yes</v>
      </c>
      <c r="P5" s="3" t="s">
        <v>35</v>
      </c>
      <c r="Q5" s="2">
        <f>COUNTIFS(E:E, "Yes",K:K, "No")</f>
        <v>0</v>
      </c>
      <c r="R5" s="2" t="s">
        <v>36</v>
      </c>
    </row>
    <row r="6" spans="1:18" x14ac:dyDescent="0.25">
      <c r="A6" t="s">
        <v>37</v>
      </c>
      <c r="B6" t="s">
        <v>38</v>
      </c>
      <c r="C6" t="s">
        <v>39</v>
      </c>
      <c r="D6" t="s">
        <v>15</v>
      </c>
      <c r="E6" t="s">
        <v>16</v>
      </c>
      <c r="F6" t="s">
        <v>15</v>
      </c>
      <c r="G6" t="s">
        <v>17</v>
      </c>
      <c r="H6" t="s">
        <v>16</v>
      </c>
      <c r="I6" t="s">
        <v>18</v>
      </c>
      <c r="J6" t="s">
        <v>40</v>
      </c>
      <c r="K6" t="s">
        <v>16</v>
      </c>
      <c r="L6" s="2" t="str">
        <f t="shared" si="0"/>
        <v>Yes</v>
      </c>
      <c r="P6" s="3" t="s">
        <v>41</v>
      </c>
      <c r="Q6" s="2">
        <f>COUNTIFS(E:E, "No",K:K, "Yes")</f>
        <v>0</v>
      </c>
      <c r="R6" s="2" t="s">
        <v>42</v>
      </c>
    </row>
    <row r="7" spans="1:18" x14ac:dyDescent="0.25">
      <c r="A7" t="s">
        <v>43</v>
      </c>
      <c r="B7" t="s">
        <v>44</v>
      </c>
      <c r="C7" t="s">
        <v>45</v>
      </c>
      <c r="D7" t="s">
        <v>15</v>
      </c>
      <c r="E7" t="s">
        <v>16</v>
      </c>
      <c r="F7" t="s">
        <v>15</v>
      </c>
      <c r="G7" t="s">
        <v>17</v>
      </c>
      <c r="H7" t="s">
        <v>16</v>
      </c>
      <c r="I7" t="s">
        <v>18</v>
      </c>
      <c r="J7" t="s">
        <v>46</v>
      </c>
      <c r="K7" t="s">
        <v>16</v>
      </c>
      <c r="L7" s="2" t="str">
        <f t="shared" si="0"/>
        <v>Yes</v>
      </c>
      <c r="P7" s="3" t="s">
        <v>47</v>
      </c>
      <c r="Q7" s="2">
        <f>COUNTIFS(E:E, "No",K:K, "No")</f>
        <v>3</v>
      </c>
      <c r="R7" s="2" t="s">
        <v>48</v>
      </c>
    </row>
    <row r="8" spans="1:18" x14ac:dyDescent="0.25">
      <c r="A8" t="s">
        <v>49</v>
      </c>
      <c r="B8" t="s">
        <v>50</v>
      </c>
      <c r="C8" t="s">
        <v>51</v>
      </c>
      <c r="D8" t="s">
        <v>15</v>
      </c>
      <c r="E8" t="s">
        <v>16</v>
      </c>
      <c r="F8" t="s">
        <v>15</v>
      </c>
      <c r="G8" t="s">
        <v>17</v>
      </c>
      <c r="H8" t="s">
        <v>16</v>
      </c>
      <c r="I8" t="s">
        <v>18</v>
      </c>
      <c r="J8" t="s">
        <v>52</v>
      </c>
      <c r="K8" t="s">
        <v>16</v>
      </c>
      <c r="L8" s="2" t="str">
        <f t="shared" si="0"/>
        <v>Yes</v>
      </c>
      <c r="P8" s="3" t="s">
        <v>53</v>
      </c>
      <c r="Q8" s="2">
        <f>COUNTIF(K:K, "Indeterminate")</f>
        <v>0</v>
      </c>
      <c r="R8" s="2"/>
    </row>
    <row r="9" spans="1:18" x14ac:dyDescent="0.25">
      <c r="A9" t="s">
        <v>54</v>
      </c>
      <c r="B9">
        <v>1</v>
      </c>
      <c r="C9" t="s">
        <v>55</v>
      </c>
      <c r="D9" t="s">
        <v>15</v>
      </c>
      <c r="E9" t="s">
        <v>17</v>
      </c>
      <c r="F9" t="s">
        <v>15</v>
      </c>
      <c r="G9" t="s">
        <v>17</v>
      </c>
      <c r="H9" t="s">
        <v>16</v>
      </c>
      <c r="I9">
        <v>9.5</v>
      </c>
      <c r="J9" t="s">
        <v>56</v>
      </c>
      <c r="K9" t="s">
        <v>17</v>
      </c>
      <c r="L9" s="2" t="str">
        <f t="shared" si="0"/>
        <v>Yes</v>
      </c>
      <c r="P9" s="3" t="s">
        <v>57</v>
      </c>
      <c r="Q9" s="2">
        <f>COUNTIF(K:K, "Error Occurred") + COUNTIF(K:K, "Payload exceeds limit")</f>
        <v>0</v>
      </c>
      <c r="R9" s="2"/>
    </row>
    <row r="10" spans="1:18" x14ac:dyDescent="0.25">
      <c r="A10" t="s">
        <v>54</v>
      </c>
      <c r="B10">
        <v>2</v>
      </c>
      <c r="C10" t="s">
        <v>58</v>
      </c>
      <c r="D10" t="s">
        <v>15</v>
      </c>
      <c r="E10" t="s">
        <v>17</v>
      </c>
      <c r="F10" t="s">
        <v>15</v>
      </c>
      <c r="G10" t="s">
        <v>17</v>
      </c>
      <c r="H10" t="s">
        <v>16</v>
      </c>
      <c r="I10">
        <v>9.5</v>
      </c>
      <c r="J10" t="s">
        <v>56</v>
      </c>
      <c r="K10" t="s">
        <v>17</v>
      </c>
      <c r="L10" s="2" t="str">
        <f t="shared" si="0"/>
        <v>Yes</v>
      </c>
      <c r="P10" s="3" t="s">
        <v>59</v>
      </c>
      <c r="Q10" s="2">
        <f>SUM(Q4:Q9)</f>
        <v>10</v>
      </c>
      <c r="R10" s="2"/>
    </row>
    <row r="11" spans="1:18" x14ac:dyDescent="0.25">
      <c r="B11">
        <v>3</v>
      </c>
      <c r="C11" t="s">
        <v>60</v>
      </c>
      <c r="D11" t="s">
        <v>15</v>
      </c>
      <c r="E11" t="s">
        <v>17</v>
      </c>
      <c r="F11" t="s">
        <v>15</v>
      </c>
      <c r="G11" t="s">
        <v>17</v>
      </c>
      <c r="H11" t="s">
        <v>16</v>
      </c>
      <c r="I11" t="s">
        <v>18</v>
      </c>
      <c r="J11" t="s">
        <v>56</v>
      </c>
      <c r="K11" t="s">
        <v>17</v>
      </c>
      <c r="L11" s="2" t="str">
        <f t="shared" si="0"/>
        <v>Yes</v>
      </c>
      <c r="P11" s="2"/>
      <c r="Q11" s="2"/>
      <c r="R11" s="2"/>
    </row>
    <row r="12" spans="1:18" x14ac:dyDescent="0.25">
      <c r="P12" s="2"/>
      <c r="Q12" s="2"/>
      <c r="R12" s="2"/>
    </row>
    <row r="13" spans="1:18" x14ac:dyDescent="0.25">
      <c r="P13" s="2"/>
      <c r="Q13" s="2"/>
      <c r="R13" s="2"/>
    </row>
    <row r="14" spans="1:18" x14ac:dyDescent="0.25"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4" t="s">
        <v>61</v>
      </c>
      <c r="Q17" s="5"/>
      <c r="R17" s="2"/>
    </row>
    <row r="18" spans="16:18" x14ac:dyDescent="0.25">
      <c r="P18" s="3" t="s">
        <v>62</v>
      </c>
      <c r="Q18" s="2">
        <f>COUNTIFS(L:L, "Yes")</f>
        <v>10</v>
      </c>
      <c r="R18" s="2" t="s">
        <v>30</v>
      </c>
    </row>
    <row r="19" spans="16:18" x14ac:dyDescent="0.25">
      <c r="P19" s="3" t="s">
        <v>63</v>
      </c>
      <c r="Q19" s="2">
        <f>COUNTIFS(L:L, "No")</f>
        <v>0</v>
      </c>
      <c r="R19" s="2" t="s">
        <v>48</v>
      </c>
    </row>
    <row r="20" spans="16:18" x14ac:dyDescent="0.25">
      <c r="P20" s="3" t="s">
        <v>53</v>
      </c>
      <c r="Q20" s="2">
        <f>COUNTIFS(L:L, "Indeterminate")</f>
        <v>0</v>
      </c>
      <c r="R20" s="2" t="s">
        <v>36</v>
      </c>
    </row>
    <row r="21" spans="16:18" x14ac:dyDescent="0.25">
      <c r="P21" s="3" t="s">
        <v>57</v>
      </c>
      <c r="Q21" s="2">
        <f>COUNTIF(L:L, "Error Occurred") + COUNTIF(L:L, "Payload exceeds limit")</f>
        <v>0</v>
      </c>
      <c r="R21" s="2"/>
    </row>
    <row r="22" spans="16:18" x14ac:dyDescent="0.25">
      <c r="P22" s="3" t="s">
        <v>59</v>
      </c>
      <c r="Q22" s="2">
        <f>SUM(Q18:Q21)</f>
        <v>10</v>
      </c>
      <c r="R22" s="2"/>
    </row>
  </sheetData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2024-03-25T08:45:34Z</dcterms:created>
  <dcterms:modified xsi:type="dcterms:W3CDTF">2024-03-25T14:18:26Z</dcterms:modified>
</cp:coreProperties>
</file>