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9AE29C7D-BF15-4BD9-A0E1-176E4AA064D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Q4" i="1"/>
  <c r="L4" i="1"/>
  <c r="L3" i="1"/>
  <c r="L2" i="1"/>
  <c r="Q20" i="1" s="1"/>
  <c r="Q10" i="1" l="1"/>
  <c r="Q17" i="1"/>
  <c r="Q18" i="1"/>
  <c r="Q19" i="1"/>
  <c r="Q21" i="1" l="1"/>
</calcChain>
</file>

<file path=xl/sharedStrings.xml><?xml version="1.0" encoding="utf-8"?>
<sst xmlns="http://schemas.openxmlformats.org/spreadsheetml/2006/main" count="241" uniqueCount="101">
  <si>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</si>
  <si>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</si>
  <si>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</si>
  <si>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</si>
  <si>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</si>
  <si>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</si>
  <si>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</si>
  <si>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</si>
  <si>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</si>
  <si>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</si>
  <si>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</si>
  <si>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</si>
  <si>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27th Oct 2023</t>
  </si>
  <si>
    <t>055dc7962ae54a80e0a05a51ecdc54bf3638382a44297e6a76c8ffd5a29ecf36</t>
  </si>
  <si>
    <t>https://favorablevector.com/links/5425772012/instagram-V1/</t>
  </si>
  <si>
    <t>Instagram</t>
  </si>
  <si>
    <t>Yes</t>
  </si>
  <si>
    <t>8.0</t>
  </si>
  <si>
    <t>favorablevector</t>
  </si>
  <si>
    <t>30th Oct 2023</t>
  </si>
  <si>
    <t>009f9278cbd9da0407bd0aa1d9908ef5ed99b10e9d25c9443af784c6920e73fe</t>
  </si>
  <si>
    <t>https://instagram-verification-turkiye.netlify.app/</t>
  </si>
  <si>
    <t>10.0</t>
  </si>
  <si>
    <t>netlify</t>
  </si>
  <si>
    <t>Phishing Summary</t>
  </si>
  <si>
    <t>03311168c6a6b86f5c35554e0d710ef962b2e3eda3c4c52b2d9a15927b231f1c</t>
  </si>
  <si>
    <t>https://ridakhatoon678.blogspot.com/</t>
  </si>
  <si>
    <t>blogspot</t>
  </si>
  <si>
    <t># Phishing, Phishing</t>
  </si>
  <si>
    <t>TP</t>
  </si>
  <si>
    <t>31st Oct 2023</t>
  </si>
  <si>
    <t>9de31725fbabd3af4d70da51cb9327a0fc1d78b4065d837bd88364ac12a763de</t>
  </si>
  <si>
    <t>http://inss007.weebly.com/</t>
  </si>
  <si>
    <t>9.5</t>
  </si>
  <si>
    <t>weebly</t>
  </si>
  <si>
    <t># Phishing, Benign</t>
  </si>
  <si>
    <t>FN</t>
  </si>
  <si>
    <t>15th Nov 2023</t>
  </si>
  <si>
    <t>028132cd6749d76182099b624f7df3ef9f43caf6b1c1389cec02d23a8a520e49</t>
  </si>
  <si>
    <t>https://instagramreset.pages.dev/</t>
  </si>
  <si>
    <t>No</t>
  </si>
  <si>
    <t>pages</t>
  </si>
  <si>
    <t># Benign, Phishing</t>
  </si>
  <si>
    <t>FP</t>
  </si>
  <si>
    <t>19th Nov 2023</t>
  </si>
  <si>
    <t>2476d4fb0fe5142fa2542a61dd5c2f5c26b9ce0bede0b3c24d4e5acf5633515a</t>
  </si>
  <si>
    <t>http://www-instagram-com.app2.sup2.skyfencenet.com/</t>
  </si>
  <si>
    <t>skyfencenet</t>
  </si>
  <si>
    <t># Benign, Benign</t>
  </si>
  <si>
    <t>TN</t>
  </si>
  <si>
    <t>20th Nov 2023</t>
  </si>
  <si>
    <t>03bc0120785fd994ee67fd408f9589c044304f0ff71e58932f56cd99d60043b9</t>
  </si>
  <si>
    <t>http://lensmedia.com.tr/</t>
  </si>
  <si>
    <t>lensmedia</t>
  </si>
  <si>
    <t># Indeterminate</t>
  </si>
  <si>
    <t>24th Nov 2023</t>
  </si>
  <si>
    <t>0153b05f0a495843ff1a0ca2ed1e1579da4f21f9e4dcbc62821f89b7e2d45f01</t>
  </si>
  <si>
    <t>https://login-instagram.glitch.me/</t>
  </si>
  <si>
    <t>glitch</t>
  </si>
  <si>
    <t># Errors</t>
  </si>
  <si>
    <t>29th Nov 2023</t>
  </si>
  <si>
    <t>070d8f9be03c6be321a10dcfb879820fbcd0c6b05a9afe392ac2da9b8f5dd2ae</t>
  </si>
  <si>
    <t>https://lnstagramlite.blogspot.com/</t>
  </si>
  <si>
    <t>Total #</t>
  </si>
  <si>
    <t>8th Dec 2023</t>
  </si>
  <si>
    <t>041515656ebded97dc160d92bd76f513592eafc2468aa028accb642d347b17f3</t>
  </si>
  <si>
    <t>https://instahileco.com/</t>
  </si>
  <si>
    <t>9.0</t>
  </si>
  <si>
    <t>instahileco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</si>
  <si>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</si>
  <si>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</si>
  <si>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</si>
  <si>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</si>
  <si>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18th Dec 2023</t>
  </si>
  <si>
    <t>8117738d7878df2b75191d56ff4b719418e0371b6b8dde30966eae40e5ce9bec</t>
  </si>
  <si>
    <t>https://brunodecandia.github.io/Instagram-Clone/</t>
  </si>
  <si>
    <t>github</t>
  </si>
  <si>
    <t>19th Dec 2023</t>
  </si>
  <si>
    <t>06c69d1fb5aee0e2a7382afa7cf8d844ada34e92c2291c41bfc0591d89d9469e</t>
  </si>
  <si>
    <t>https://kenshi244.github.io/instagram/</t>
  </si>
  <si>
    <t>8193963f50479f17699958e3fa86f72fc75aa7b26e6de2e18469726d63c2b7d7</t>
  </si>
  <si>
    <t>https://yukthi-gundemeda.github.io/insta-gram-2/</t>
  </si>
  <si>
    <t>20th Dec 2023</t>
  </si>
  <si>
    <t>01dbfe98831e0d67a29cebcc8970f219e1ccb9067a03b1c19bbb71b424444682</t>
  </si>
  <si>
    <t>https://maximum-login.blogspot.com/</t>
  </si>
  <si>
    <t>Brand Summary</t>
  </si>
  <si>
    <t>22nd Dec 2023</t>
  </si>
  <si>
    <t>05ae13e12c6876d12e60bf53500eb5fa3ce0986de9c0f5cb25e8ff1006d49206</t>
  </si>
  <si>
    <t>https://matheus-soier.github.io/login-instagram/</t>
  </si>
  <si>
    <t># Identified</t>
  </si>
  <si>
    <t>24th Dec 2023</t>
  </si>
  <si>
    <t>0184c7e945df539ef62029de1ac0f9fa9ddaef44edd4314a8e5d1649a42db344</t>
  </si>
  <si>
    <t>https://emrynetworkaward.pages.dev/indexed11</t>
  </si>
  <si>
    <t># Mismatched</t>
  </si>
  <si>
    <t>25th Dec 2023</t>
  </si>
  <si>
    <t>25a62a64fd067d1a7d8f3391506d58bf5ff26315182216366fe7029a903848fb</t>
  </si>
  <si>
    <t>http://lnctagram.com/?i=2</t>
  </si>
  <si>
    <t>lnctagram</t>
  </si>
  <si>
    <t>Benign</t>
  </si>
  <si>
    <t>https://www.instagram.com/accounts/login/</t>
  </si>
  <si>
    <t>instagram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</si>
</sst>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J26" sqref="J26"/>
    </sheetView>
  </sheetViews>
  <sheetFormatPr defaultRowHeight="15" x14ac:dyDescent="0.25"/>
  <cols>
    <col min="4" max="4" width="26.140625" style="2" bestFit="1" customWidth="1"/>
    <col min="5" max="5" width="12.140625" style="2" bestFit="1" customWidth="1"/>
    <col min="6" max="6" width="22.85546875" style="2" bestFit="1" customWidth="1"/>
    <col min="7" max="7" width="24.5703125" style="2" bestFit="1" customWidth="1"/>
    <col min="8" max="8" width="27.7109375" style="2" bestFit="1" customWidth="1"/>
    <col min="9" max="9" width="25.28515625" style="2" bestFit="1" customWidth="1"/>
    <col min="10" max="10" width="20.140625" style="2" bestFit="1" customWidth="1"/>
    <col min="11" max="11" width="11.42578125" style="2" bestFit="1" customWidth="1"/>
    <col min="12" max="12" width="14.42578125" style="2" bestFit="1" customWidth="1"/>
    <col min="16" max="16" width="18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s="2" t="s">
        <v>15</v>
      </c>
      <c r="E2" s="2" t="s">
        <v>16</v>
      </c>
      <c r="F2" t="s">
        <v>15</v>
      </c>
      <c r="G2" t="s">
        <v>16</v>
      </c>
      <c r="H2" t="s">
        <v>16</v>
      </c>
      <c r="I2" t="s">
        <v>17</v>
      </c>
      <c r="J2" t="s">
        <v>18</v>
      </c>
      <c r="K2" t="s">
        <v>16</v>
      </c>
      <c r="L2" s="2" t="str">
        <f t="shared" ref="L2:L20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19</v>
      </c>
      <c r="B3" t="s">
        <v>20</v>
      </c>
      <c r="C3" t="s">
        <v>21</v>
      </c>
      <c r="D3" s="2" t="s">
        <v>15</v>
      </c>
      <c r="E3" s="2" t="s">
        <v>16</v>
      </c>
      <c r="F3" t="s">
        <v>15</v>
      </c>
      <c r="G3" t="s">
        <v>16</v>
      </c>
      <c r="H3" t="s">
        <v>16</v>
      </c>
      <c r="I3" t="s">
        <v>22</v>
      </c>
      <c r="J3" t="s">
        <v>23</v>
      </c>
      <c r="K3" t="s">
        <v>16</v>
      </c>
      <c r="L3" s="2" t="str">
        <f t="shared" si="0"/>
        <v>Yes</v>
      </c>
      <c r="P3" s="4" t="s">
        <v>24</v>
      </c>
      <c r="Q3" s="5"/>
      <c r="R3" s="2"/>
    </row>
    <row r="4" spans="1:18" x14ac:dyDescent="0.25">
      <c r="A4" t="s">
        <v>19</v>
      </c>
      <c r="B4" t="s">
        <v>25</v>
      </c>
      <c r="C4" t="s">
        <v>26</v>
      </c>
      <c r="D4" s="2" t="s">
        <v>15</v>
      </c>
      <c r="E4" s="2" t="s">
        <v>16</v>
      </c>
      <c r="F4" t="s">
        <v>15</v>
      </c>
      <c r="G4" t="s">
        <v>16</v>
      </c>
      <c r="H4" t="s">
        <v>16</v>
      </c>
      <c r="I4" t="s">
        <v>22</v>
      </c>
      <c r="J4" t="s">
        <v>27</v>
      </c>
      <c r="K4" t="s">
        <v>16</v>
      </c>
      <c r="L4" s="2" t="str">
        <f t="shared" si="0"/>
        <v>Yes</v>
      </c>
      <c r="P4" s="3" t="s">
        <v>28</v>
      </c>
      <c r="Q4" s="2">
        <f>COUNTIFS(E:E, "Yes",K:K, "Yes")</f>
        <v>18</v>
      </c>
      <c r="R4" s="2" t="s">
        <v>29</v>
      </c>
    </row>
    <row r="5" spans="1:18" x14ac:dyDescent="0.25">
      <c r="A5" t="s">
        <v>30</v>
      </c>
      <c r="B5" t="s">
        <v>31</v>
      </c>
      <c r="C5" t="s">
        <v>32</v>
      </c>
      <c r="D5" s="2" t="s">
        <v>15</v>
      </c>
      <c r="E5" s="2" t="s">
        <v>16</v>
      </c>
      <c r="F5" t="s">
        <v>15</v>
      </c>
      <c r="G5" t="s">
        <v>16</v>
      </c>
      <c r="H5" t="s">
        <v>16</v>
      </c>
      <c r="I5" t="s">
        <v>33</v>
      </c>
      <c r="J5" t="s">
        <v>34</v>
      </c>
      <c r="K5" t="s">
        <v>16</v>
      </c>
      <c r="L5" s="2" t="str">
        <f t="shared" si="0"/>
        <v>Yes</v>
      </c>
      <c r="P5" s="3" t="s">
        <v>35</v>
      </c>
      <c r="Q5" s="2">
        <f>COUNTIFS(E:E, "Yes",K:K, "No")</f>
        <v>0</v>
      </c>
      <c r="R5" s="2" t="s">
        <v>36</v>
      </c>
    </row>
    <row r="6" spans="1:18" x14ac:dyDescent="0.25">
      <c r="A6" t="s">
        <v>37</v>
      </c>
      <c r="B6" t="s">
        <v>38</v>
      </c>
      <c r="C6" t="s">
        <v>39</v>
      </c>
      <c r="D6" s="2" t="s">
        <v>15</v>
      </c>
      <c r="E6" s="2" t="s">
        <v>16</v>
      </c>
      <c r="F6" t="s">
        <v>15</v>
      </c>
      <c r="G6" t="s">
        <v>40</v>
      </c>
      <c r="H6" t="s">
        <v>40</v>
      </c>
      <c r="I6" t="s">
        <v>22</v>
      </c>
      <c r="J6" t="s">
        <v>41</v>
      </c>
      <c r="K6" t="s">
        <v>16</v>
      </c>
      <c r="L6" s="2" t="str">
        <f t="shared" si="0"/>
        <v>Yes</v>
      </c>
      <c r="P6" s="3" t="s">
        <v>42</v>
      </c>
      <c r="Q6" s="2">
        <f>COUNTIFS(E:E, "No",K:K, "Yes")</f>
        <v>0</v>
      </c>
      <c r="R6" s="2" t="s">
        <v>43</v>
      </c>
    </row>
    <row r="7" spans="1:18" x14ac:dyDescent="0.25">
      <c r="A7" t="s">
        <v>44</v>
      </c>
      <c r="B7" t="s">
        <v>45</v>
      </c>
      <c r="C7" t="s">
        <v>46</v>
      </c>
      <c r="D7" s="2" t="s">
        <v>15</v>
      </c>
      <c r="E7" s="2" t="s">
        <v>16</v>
      </c>
      <c r="F7" t="s">
        <v>15</v>
      </c>
      <c r="G7" t="s">
        <v>40</v>
      </c>
      <c r="H7" t="s">
        <v>40</v>
      </c>
      <c r="I7" t="s">
        <v>22</v>
      </c>
      <c r="J7" t="s">
        <v>47</v>
      </c>
      <c r="K7" t="s">
        <v>16</v>
      </c>
      <c r="L7" s="2" t="str">
        <f t="shared" si="0"/>
        <v>Yes</v>
      </c>
      <c r="P7" s="3" t="s">
        <v>48</v>
      </c>
      <c r="Q7" s="2">
        <f>COUNTIFS(E:E, "No",K:K, "No")</f>
        <v>1</v>
      </c>
      <c r="R7" s="2" t="s">
        <v>49</v>
      </c>
    </row>
    <row r="8" spans="1:18" x14ac:dyDescent="0.25">
      <c r="A8" t="s">
        <v>50</v>
      </c>
      <c r="B8" t="s">
        <v>51</v>
      </c>
      <c r="C8" t="s">
        <v>52</v>
      </c>
      <c r="D8" s="2" t="s">
        <v>15</v>
      </c>
      <c r="E8" s="2" t="s">
        <v>16</v>
      </c>
      <c r="F8" t="s">
        <v>15</v>
      </c>
      <c r="G8" t="s">
        <v>16</v>
      </c>
      <c r="H8" t="s">
        <v>16</v>
      </c>
      <c r="I8" t="s">
        <v>33</v>
      </c>
      <c r="J8" t="s">
        <v>53</v>
      </c>
      <c r="K8" t="s">
        <v>16</v>
      </c>
      <c r="L8" s="2" t="str">
        <f t="shared" si="0"/>
        <v>Yes</v>
      </c>
      <c r="P8" s="3" t="s">
        <v>54</v>
      </c>
      <c r="Q8" s="2">
        <f>COUNTIF(K:K, "Indeterminate")</f>
        <v>0</v>
      </c>
      <c r="R8" s="2"/>
    </row>
    <row r="9" spans="1:18" x14ac:dyDescent="0.25">
      <c r="A9" t="s">
        <v>55</v>
      </c>
      <c r="B9" t="s">
        <v>56</v>
      </c>
      <c r="C9" t="s">
        <v>57</v>
      </c>
      <c r="D9" s="2" t="s">
        <v>15</v>
      </c>
      <c r="E9" s="2" t="s">
        <v>16</v>
      </c>
      <c r="F9" t="s">
        <v>15</v>
      </c>
      <c r="G9" t="s">
        <v>16</v>
      </c>
      <c r="H9" t="s">
        <v>16</v>
      </c>
      <c r="I9" t="s">
        <v>33</v>
      </c>
      <c r="J9" t="s">
        <v>58</v>
      </c>
      <c r="K9" t="s">
        <v>16</v>
      </c>
      <c r="L9" s="2" t="str">
        <f t="shared" si="0"/>
        <v>Yes</v>
      </c>
      <c r="P9" s="3" t="s">
        <v>59</v>
      </c>
      <c r="Q9" s="2">
        <f>COUNTIF(K:K, "Error Occurred") + COUNTIF(K:K, "Payload exceeds limit")</f>
        <v>0</v>
      </c>
      <c r="R9" s="2"/>
    </row>
    <row r="10" spans="1:18" x14ac:dyDescent="0.25">
      <c r="A10" t="s">
        <v>60</v>
      </c>
      <c r="B10" t="s">
        <v>61</v>
      </c>
      <c r="C10" t="s">
        <v>62</v>
      </c>
      <c r="D10" s="2" t="s">
        <v>15</v>
      </c>
      <c r="E10" s="2" t="s">
        <v>16</v>
      </c>
      <c r="F10" t="s">
        <v>15</v>
      </c>
      <c r="G10" t="s">
        <v>16</v>
      </c>
      <c r="H10" t="s">
        <v>16</v>
      </c>
      <c r="I10" t="s">
        <v>22</v>
      </c>
      <c r="J10" t="s">
        <v>27</v>
      </c>
      <c r="K10" t="s">
        <v>16</v>
      </c>
      <c r="L10" s="2" t="str">
        <f t="shared" si="0"/>
        <v>Yes</v>
      </c>
      <c r="P10" s="3" t="s">
        <v>63</v>
      </c>
      <c r="Q10" s="2">
        <f>SUM(Q4:Q9)</f>
        <v>19</v>
      </c>
      <c r="R10" s="2"/>
    </row>
    <row r="11" spans="1:18" x14ac:dyDescent="0.25">
      <c r="A11" t="s">
        <v>64</v>
      </c>
      <c r="B11" t="s">
        <v>65</v>
      </c>
      <c r="C11" t="s">
        <v>66</v>
      </c>
      <c r="D11" s="2" t="s">
        <v>15</v>
      </c>
      <c r="E11" s="2" t="s">
        <v>16</v>
      </c>
      <c r="F11" t="s">
        <v>15</v>
      </c>
      <c r="G11" t="s">
        <v>16</v>
      </c>
      <c r="H11" t="s">
        <v>16</v>
      </c>
      <c r="I11" t="s">
        <v>67</v>
      </c>
      <c r="J11" t="s">
        <v>68</v>
      </c>
      <c r="K11" t="s">
        <v>16</v>
      </c>
      <c r="L11" s="2" t="str">
        <f t="shared" si="0"/>
        <v>Yes</v>
      </c>
      <c r="P11" s="2"/>
      <c r="Q11" s="2"/>
      <c r="R11" s="2"/>
    </row>
    <row r="12" spans="1:18" x14ac:dyDescent="0.25">
      <c r="A12" t="s">
        <v>69</v>
      </c>
      <c r="B12" t="s">
        <v>70</v>
      </c>
      <c r="C12" t="s">
        <v>71</v>
      </c>
      <c r="D12" s="2" t="s">
        <v>15</v>
      </c>
      <c r="E12" s="2" t="s">
        <v>16</v>
      </c>
      <c r="F12" t="s">
        <v>15</v>
      </c>
      <c r="G12" t="s">
        <v>16</v>
      </c>
      <c r="H12" t="s">
        <v>16</v>
      </c>
      <c r="I12" t="s">
        <v>33</v>
      </c>
      <c r="J12" t="s">
        <v>72</v>
      </c>
      <c r="K12" t="s">
        <v>16</v>
      </c>
      <c r="L12" s="2" t="str">
        <f t="shared" si="0"/>
        <v>Yes</v>
      </c>
      <c r="P12" s="2"/>
      <c r="Q12" s="2"/>
      <c r="R12" s="2"/>
    </row>
    <row r="13" spans="1:18" x14ac:dyDescent="0.25">
      <c r="A13" t="s">
        <v>73</v>
      </c>
      <c r="B13" t="s">
        <v>74</v>
      </c>
      <c r="C13" t="s">
        <v>75</v>
      </c>
      <c r="D13" s="2" t="s">
        <v>15</v>
      </c>
      <c r="E13" s="2" t="s">
        <v>16</v>
      </c>
      <c r="F13" t="s">
        <v>15</v>
      </c>
      <c r="G13" t="s">
        <v>16</v>
      </c>
      <c r="H13" t="s">
        <v>16</v>
      </c>
      <c r="I13" t="s">
        <v>33</v>
      </c>
      <c r="J13" t="s">
        <v>76</v>
      </c>
      <c r="K13" t="s">
        <v>16</v>
      </c>
      <c r="L13" s="2" t="str">
        <f t="shared" si="0"/>
        <v>Yes</v>
      </c>
      <c r="P13" s="2"/>
      <c r="Q13" s="2"/>
      <c r="R13" s="2"/>
    </row>
    <row r="14" spans="1:18" x14ac:dyDescent="0.25">
      <c r="A14" t="s">
        <v>77</v>
      </c>
      <c r="B14" t="s">
        <v>78</v>
      </c>
      <c r="C14" t="s">
        <v>79</v>
      </c>
      <c r="D14" s="2" t="s">
        <v>15</v>
      </c>
      <c r="E14" s="2" t="s">
        <v>16</v>
      </c>
      <c r="F14" t="s">
        <v>15</v>
      </c>
      <c r="G14" t="s">
        <v>16</v>
      </c>
      <c r="H14" t="s">
        <v>16</v>
      </c>
      <c r="I14" t="s">
        <v>67</v>
      </c>
      <c r="J14" t="s">
        <v>76</v>
      </c>
      <c r="K14" t="s">
        <v>16</v>
      </c>
      <c r="L14" s="2" t="str">
        <f t="shared" si="0"/>
        <v>Yes</v>
      </c>
      <c r="P14" s="2"/>
      <c r="Q14" s="2"/>
      <c r="R14" s="2"/>
    </row>
    <row r="15" spans="1:18" x14ac:dyDescent="0.25">
      <c r="A15" t="s">
        <v>77</v>
      </c>
      <c r="B15" t="s">
        <v>80</v>
      </c>
      <c r="C15" t="s">
        <v>81</v>
      </c>
      <c r="D15" s="2" t="s">
        <v>15</v>
      </c>
      <c r="E15" s="2" t="s">
        <v>16</v>
      </c>
      <c r="F15" t="s">
        <v>15</v>
      </c>
      <c r="G15" t="s">
        <v>16</v>
      </c>
      <c r="H15" t="s">
        <v>16</v>
      </c>
      <c r="I15" t="s">
        <v>33</v>
      </c>
      <c r="J15" t="s">
        <v>76</v>
      </c>
      <c r="K15" t="s">
        <v>16</v>
      </c>
      <c r="L15" s="2" t="str">
        <f t="shared" si="0"/>
        <v>Yes</v>
      </c>
      <c r="P15" s="2"/>
      <c r="Q15" s="2"/>
      <c r="R15" s="2"/>
    </row>
    <row r="16" spans="1:18" x14ac:dyDescent="0.25">
      <c r="A16" t="s">
        <v>82</v>
      </c>
      <c r="B16" t="s">
        <v>83</v>
      </c>
      <c r="C16" t="s">
        <v>84</v>
      </c>
      <c r="D16" s="2" t="s">
        <v>15</v>
      </c>
      <c r="E16" s="2" t="s">
        <v>16</v>
      </c>
      <c r="F16" t="s">
        <v>15</v>
      </c>
      <c r="G16" t="s">
        <v>16</v>
      </c>
      <c r="H16" t="s">
        <v>16</v>
      </c>
      <c r="I16" t="s">
        <v>22</v>
      </c>
      <c r="J16" t="s">
        <v>27</v>
      </c>
      <c r="K16" t="s">
        <v>16</v>
      </c>
      <c r="L16" s="2" t="str">
        <f t="shared" si="0"/>
        <v>Yes</v>
      </c>
      <c r="P16" s="4" t="s">
        <v>85</v>
      </c>
      <c r="Q16" s="5"/>
      <c r="R16" s="2"/>
    </row>
    <row r="17" spans="1:18" x14ac:dyDescent="0.25">
      <c r="A17" t="s">
        <v>86</v>
      </c>
      <c r="B17" t="s">
        <v>87</v>
      </c>
      <c r="C17" t="s">
        <v>88</v>
      </c>
      <c r="D17" s="2" t="s">
        <v>15</v>
      </c>
      <c r="E17" s="2" t="s">
        <v>16</v>
      </c>
      <c r="F17" t="s">
        <v>15</v>
      </c>
      <c r="G17" t="s">
        <v>16</v>
      </c>
      <c r="H17" t="s">
        <v>16</v>
      </c>
      <c r="I17" t="s">
        <v>33</v>
      </c>
      <c r="J17" t="s">
        <v>76</v>
      </c>
      <c r="K17" t="s">
        <v>16</v>
      </c>
      <c r="L17" s="2" t="str">
        <f t="shared" si="0"/>
        <v>Yes</v>
      </c>
      <c r="P17" s="3" t="s">
        <v>89</v>
      </c>
      <c r="Q17" s="2">
        <f>COUNTIFS(L:L, "Yes")</f>
        <v>19</v>
      </c>
      <c r="R17" s="2" t="s">
        <v>29</v>
      </c>
    </row>
    <row r="18" spans="1:18" x14ac:dyDescent="0.25">
      <c r="A18" t="s">
        <v>90</v>
      </c>
      <c r="B18" t="s">
        <v>91</v>
      </c>
      <c r="C18" t="s">
        <v>92</v>
      </c>
      <c r="D18" s="2" t="s">
        <v>15</v>
      </c>
      <c r="E18" s="2" t="s">
        <v>16</v>
      </c>
      <c r="F18" t="s">
        <v>15</v>
      </c>
      <c r="G18" t="s">
        <v>16</v>
      </c>
      <c r="H18" t="s">
        <v>16</v>
      </c>
      <c r="I18" t="s">
        <v>33</v>
      </c>
      <c r="J18" t="s">
        <v>41</v>
      </c>
      <c r="K18" t="s">
        <v>16</v>
      </c>
      <c r="L18" s="2" t="str">
        <f t="shared" si="0"/>
        <v>Yes</v>
      </c>
      <c r="P18" s="3" t="s">
        <v>93</v>
      </c>
      <c r="Q18" s="2">
        <f>COUNTIFS(L:L, "No")</f>
        <v>0</v>
      </c>
      <c r="R18" s="2" t="s">
        <v>49</v>
      </c>
    </row>
    <row r="19" spans="1:18" x14ac:dyDescent="0.25">
      <c r="A19" t="s">
        <v>94</v>
      </c>
      <c r="B19" t="s">
        <v>95</v>
      </c>
      <c r="C19" t="s">
        <v>96</v>
      </c>
      <c r="D19" s="2" t="s">
        <v>15</v>
      </c>
      <c r="E19" s="2" t="s">
        <v>16</v>
      </c>
      <c r="F19" t="s">
        <v>15</v>
      </c>
      <c r="G19" t="s">
        <v>16</v>
      </c>
      <c r="H19" t="s">
        <v>16</v>
      </c>
      <c r="I19" t="s">
        <v>33</v>
      </c>
      <c r="J19" t="s">
        <v>97</v>
      </c>
      <c r="K19" t="s">
        <v>16</v>
      </c>
      <c r="L19" s="2" t="str">
        <f t="shared" si="0"/>
        <v>Yes</v>
      </c>
      <c r="P19" s="3" t="s">
        <v>54</v>
      </c>
      <c r="Q19" s="2">
        <f>COUNTIFS(L:L, "Indeterminate")</f>
        <v>0</v>
      </c>
      <c r="R19" s="2" t="s">
        <v>36</v>
      </c>
    </row>
    <row r="20" spans="1:18" x14ac:dyDescent="0.25">
      <c r="A20" t="s">
        <v>98</v>
      </c>
      <c r="B20">
        <v>1</v>
      </c>
      <c r="C20" t="s">
        <v>99</v>
      </c>
      <c r="D20" s="2" t="s">
        <v>15</v>
      </c>
      <c r="E20" s="2" t="s">
        <v>40</v>
      </c>
      <c r="F20" t="s">
        <v>15</v>
      </c>
      <c r="G20" t="s">
        <v>16</v>
      </c>
      <c r="H20" t="s">
        <v>16</v>
      </c>
      <c r="I20" t="s">
        <v>22</v>
      </c>
      <c r="J20" s="2" t="s">
        <v>100</v>
      </c>
      <c r="K20" s="2" t="s">
        <v>40</v>
      </c>
      <c r="L20" s="2" t="str">
        <f t="shared" si="0"/>
        <v>Yes</v>
      </c>
      <c r="P20" s="3" t="s">
        <v>59</v>
      </c>
      <c r="Q20" s="2">
        <f>COUNTIF(L:L, "Error Occurred") + COUNTIF(L:L, "Payload exceeds limit")</f>
        <v>0</v>
      </c>
      <c r="R20" s="2"/>
    </row>
    <row r="21" spans="1:18" x14ac:dyDescent="0.25">
      <c r="P21" s="3" t="s">
        <v>63</v>
      </c>
      <c r="Q21" s="2">
        <f>SUM(Q17:Q20)</f>
        <v>19</v>
      </c>
      <c r="R21" s="2"/>
    </row>
  </sheetData>
  <mergeCells count="2">
    <mergeCell ref="P3:Q3"/>
    <mergeCell ref="P16:Q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2024-03-24T20:11:12Z</dcterms:created>
  <dcterms:modified xsi:type="dcterms:W3CDTF">2024-03-25T13:06:50Z</dcterms:modified>
</cp:coreProperties>
</file>