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B6FD9168-7573-4910-AC73-1B26205A1C8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definedNames>
    <definedName name="_xlnm._FilterDatabase" localSheetId="0" hidden="1">Sheet1!$A$1:$L$23</definedName>
  </definedNames>
  <calcPr calcId="181029"/>
</workbook>
</file>

<file path=xl/calcChain.xml><?xml version="1.0" encoding="utf-8"?>
<calcChain xmlns="http://schemas.openxmlformats.org/spreadsheetml/2006/main">
  <c r="Q21" i="1" l="1"/>
  <c r="Q20" i="1"/>
  <c r="Q19" i="1"/>
  <c r="Q18" i="1"/>
  <c r="Q22" i="1" s="1"/>
  <c r="Q9" i="1"/>
  <c r="Q8" i="1"/>
  <c r="Q7" i="1"/>
  <c r="Q6" i="1"/>
  <c r="Q5" i="1"/>
  <c r="Q4" i="1"/>
  <c r="Q10" i="1" s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<sst xmlns="http://schemas.openxmlformats.org/spreadsheetml/2006/main" count="276" uniqueCount="115">
  <si>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</si>
  <si>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</si>
  <si>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</si>
  <si>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</si>
  <si>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</si>
  <si>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</si>
  <si>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</si>
  <si>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</si>
  <si>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</si>
  <si>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</si>
  <si>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</si>
  <si>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</si>
  <si>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26th Oct 2023</t>
  </si>
  <si>
    <t>0931bb6b52e34f363d416ff28683245b7f71e792e854f6b10700dbcdfb0feb9b</t>
  </si>
  <si>
    <t>http://she2we.privrendom.com/</t>
  </si>
  <si>
    <t>PUBG</t>
  </si>
  <si>
    <t>Yes</t>
  </si>
  <si>
    <t>No</t>
  </si>
  <si>
    <t>10.0</t>
  </si>
  <si>
    <t>privrendom</t>
  </si>
  <si>
    <t>28th Oct 2023</t>
  </si>
  <si>
    <t>08508b1bcd1f4f0d6469569b26ca2c1d1c11bb5cb3bc6bb2a4d8861a25326e09</t>
  </si>
  <si>
    <t>http://c.semvakimbonsai.biz.id/</t>
  </si>
  <si>
    <t>semvakimbonsai</t>
  </si>
  <si>
    <t>09195ffbb5ef42845464885bd30dbdecf3517fe91be579d70afde1eef0ec6006</t>
  </si>
  <si>
    <t>http://battlegoundinsight.my.id/</t>
  </si>
  <si>
    <t>battlegoundinsight</t>
  </si>
  <si>
    <t>31st Oct 2023</t>
  </si>
  <si>
    <t>696c9a5dc3e9d166dffd0ada62773484b1abb7bf7c5bca1b9dce5be40abb255b</t>
  </si>
  <si>
    <t>http://pubgmobilecorporationevents.klikdisini2023.my.id/</t>
  </si>
  <si>
    <t>klikdisini2023</t>
  </si>
  <si>
    <t>1st Nov 2023</t>
  </si>
  <si>
    <t>5ed6bc379e46f1a6d48070277c68e577a49fb7d8332a33d224124e4ccdf94428</t>
  </si>
  <si>
    <t>http://u2297956.plsk.regruhosting.ru/j/</t>
  </si>
  <si>
    <t>regruhosting</t>
  </si>
  <si>
    <t>ee2a45354b1ff2bb8eba1e92e38b17752144166d7b350ded1170e717a990e873</t>
  </si>
  <si>
    <t>http://www.pubg-arena.top/</t>
  </si>
  <si>
    <t>pubg-arena</t>
  </si>
  <si>
    <t>21st Nov 2023</t>
  </si>
  <si>
    <t>d66c28b7d332cbcc89c9c66c1b425043f3e007ef35ee2c7285ecfe9eaa0d57ee</t>
  </si>
  <si>
    <t>https://gunk8tsbvpz.penguasa.de/</t>
  </si>
  <si>
    <t>penguasa</t>
  </si>
  <si>
    <t>23rd Nov 2023</t>
  </si>
  <si>
    <t>010d44b7a4dde54ff32f8d698e0763d63488c0d28b0d4e79ba0f858c3a4f6970</t>
  </si>
  <si>
    <t>https://www.pubguchilesitv.com/</t>
  </si>
  <si>
    <t>BP Mıktarları</t>
  </si>
  <si>
    <t>pubguchilesitv</t>
  </si>
  <si>
    <t>25th Nov 2023</t>
  </si>
  <si>
    <t>04497415ef2e89fd65d797de4945569c1809696c591b36ede34f2e3c710abe94</t>
  </si>
  <si>
    <t>https://smaer-df097f.ingress-comporellon.ewp.live/wp-content/plugins/a/spin/5717563228/</t>
  </si>
  <si>
    <t>8.5</t>
  </si>
  <si>
    <t>ewp</t>
  </si>
  <si>
    <t>26th Nov 2023</t>
  </si>
  <si>
    <t>a8b433dc6c441e85ca22e5e9cb4c4d78f2700529a3a103160b5cedc1b2b7a677</t>
  </si>
  <si>
    <t>http://mail.esports-register.freexsuit.in/</t>
  </si>
  <si>
    <t>freexsuit</t>
  </si>
  <si>
    <t>30th Nov 2023</t>
  </si>
  <si>
    <t>3bd85627c716e638b3fae2ef502f2d12379d065d247e19d30dc2764ca1b0e0e2</t>
  </si>
  <si>
    <t>https://bey.help-page-reviev.my.id/</t>
  </si>
  <si>
    <t>help-page-reviev</t>
  </si>
  <si>
    <t>49ab6cb01928dfd2e0a8bb6a4ed49d5039c3c67cb1687484305d38a7134b29fe</t>
  </si>
  <si>
    <t>http://ha33.krafton-news.com/</t>
  </si>
  <si>
    <t>krafton-news</t>
  </si>
  <si>
    <t>1st Dec 2023</t>
  </si>
  <si>
    <t>7961b92ea1238392b0a3b2a5a6f6f6f2de90538094800ff29b6e5efced9a79d8</t>
  </si>
  <si>
    <t>https://www.esports-pubgm.com/</t>
  </si>
  <si>
    <t>esports-pubgm</t>
  </si>
  <si>
    <t>cd323f5718a8d7c102c88bbceb81eee48db975b2323ead4f1d3e5ab762948241</t>
  </si>
  <si>
    <t>http://psychophage.my.id/</t>
  </si>
  <si>
    <t>psychophage</t>
  </si>
  <si>
    <t>3rd Dec 2023</t>
  </si>
  <si>
    <t>77305d5087d7405654a611ef67b62743e3372ea8a26f690741daa0fe543c7f4d</t>
  </si>
  <si>
    <t>https://dulliusimoveis.com.br/links/pubg-skin-V6/jj1saghf.php</t>
  </si>
  <si>
    <t>dulliusimoveis</t>
  </si>
  <si>
    <t>11th Dec 2023</t>
  </si>
  <si>
    <t>95338ac5f2b5989322a13c83ed53e1363815c01ab32ac2720ff43e251214691b</t>
  </si>
  <si>
    <t>https://dulliusimoveis.com.br/links/pubg-skin/6512127913.php</t>
  </si>
  <si>
    <t>13th Dec 2023</t>
  </si>
  <si>
    <t>04b6605ed10734bd0370f688e2d8e6274b67959af2bca1b248eb7c913348720e</t>
  </si>
  <si>
    <t>http://www.pvd29.xapjh.biz.id/</t>
  </si>
  <si>
    <t>xapjh</t>
  </si>
  <si>
    <t>14th Dec 2023</t>
  </si>
  <si>
    <t>2195b27965be4df38b6d8caea64814ac421a7876bc1550d70226abefca20f8fd</t>
  </si>
  <si>
    <t>https://pagani-gcevent.indianxevent.com/</t>
  </si>
  <si>
    <t>indianxevent</t>
  </si>
  <si>
    <t>18th Dec 2023</t>
  </si>
  <si>
    <t>1a5eb259e3acbd1df71255392e70e0c490dbd83cfac56c955b3188c559307ee5</t>
  </si>
  <si>
    <t>https://djs2.krafton-news.com/</t>
  </si>
  <si>
    <t>22nd Dec 2023</t>
  </si>
  <si>
    <t>1cd0dbd45cc37ebf6eb2f4fb3dba22ee61b04015e6c0709981976f600d82f0af</t>
  </si>
  <si>
    <t>http://goodeat12.eventfree.de/</t>
  </si>
  <si>
    <t>eventfree</t>
  </si>
  <si>
    <t>23rd Dec 2023</t>
  </si>
  <si>
    <t>0f27a656cf08b7bac6c6ac8fdef2ab0a7d4468423c547050fb15e97b7c98bb40</t>
  </si>
  <si>
    <t>https://ilfiore-xsuitt.indianxevent.com/</t>
  </si>
  <si>
    <t>Benign</t>
  </si>
  <si>
    <t>https://pubg.com/en-na/merch</t>
  </si>
  <si>
    <t>pubg</t>
  </si>
  <si>
    <t>Reason</t>
  </si>
  <si>
    <t>Language + Multiple Brands Present (PUBG, BP Miktari)</t>
  </si>
  <si>
    <t>Phishing Summary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</si>
  <si>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</si>
  <si>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</si>
  <si>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</si>
  <si>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</si>
  <si>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</si>
  <si>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</si>
  <si>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</si>
  <si>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</si>
  <si>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</si>
  <si>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# Errors</t>
  </si>
  <si>
    <t>Total #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</si>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</sst>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X8" sqref="X8"/>
    </sheetView>
  </sheetViews>
  <sheetFormatPr defaultRowHeight="15" x14ac:dyDescent="0.25"/>
  <cols>
    <col min="4" max="4" width="26.140625" bestFit="1" customWidth="1"/>
    <col min="5" max="5" width="12.140625" bestFit="1" customWidth="1"/>
    <col min="6" max="6" width="25.5703125" bestFit="1" customWidth="1"/>
    <col min="7" max="7" width="24.5703125" bestFit="1" customWidth="1"/>
    <col min="8" max="8" width="27.7109375" bestFit="1" customWidth="1"/>
    <col min="9" max="9" width="25.28515625" bestFit="1" customWidth="1"/>
    <col min="10" max="10" width="20.140625" bestFit="1" customWidth="1"/>
    <col min="11" max="11" width="11.42578125" bestFit="1" customWidth="1"/>
    <col min="12" max="12" width="14.42578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98</v>
      </c>
    </row>
    <row r="2" spans="1:18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15</v>
      </c>
      <c r="G2" t="s">
        <v>17</v>
      </c>
      <c r="H2" t="s">
        <v>16</v>
      </c>
      <c r="I2" t="s">
        <v>18</v>
      </c>
      <c r="J2" t="s">
        <v>19</v>
      </c>
      <c r="K2" t="s">
        <v>16</v>
      </c>
      <c r="L2" s="2" t="str">
        <f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20</v>
      </c>
      <c r="B3" t="s">
        <v>21</v>
      </c>
      <c r="C3" t="s">
        <v>22</v>
      </c>
      <c r="D3" t="s">
        <v>15</v>
      </c>
      <c r="E3" t="s">
        <v>16</v>
      </c>
      <c r="F3" t="s">
        <v>15</v>
      </c>
      <c r="G3" t="s">
        <v>17</v>
      </c>
      <c r="H3" t="s">
        <v>16</v>
      </c>
      <c r="I3" t="s">
        <v>18</v>
      </c>
      <c r="J3" t="s">
        <v>23</v>
      </c>
      <c r="K3" t="s">
        <v>16</v>
      </c>
      <c r="L3" s="2" t="str">
        <f>IF(OR(D3="Indeterminate",F3="Indeterminate"),"Indeterminate",IF(OR(D3="Payload exceeds limit",F3="Payload exceeds limit"),"Payload exceeds limit",IF(OR(D3="Error Occurred",F3="Error Occurred"),"Error Occurred",IF(D3=F3,"Yes","No"))))</f>
        <v>Yes</v>
      </c>
      <c r="P3" s="4" t="s">
        <v>100</v>
      </c>
      <c r="Q3" s="5"/>
      <c r="R3" s="2"/>
    </row>
    <row r="4" spans="1:18" x14ac:dyDescent="0.25">
      <c r="A4" t="s">
        <v>20</v>
      </c>
      <c r="B4" t="s">
        <v>24</v>
      </c>
      <c r="C4" t="s">
        <v>25</v>
      </c>
      <c r="D4" t="s">
        <v>15</v>
      </c>
      <c r="E4" t="s">
        <v>16</v>
      </c>
      <c r="F4" t="s">
        <v>15</v>
      </c>
      <c r="G4" t="s">
        <v>17</v>
      </c>
      <c r="H4" t="s">
        <v>16</v>
      </c>
      <c r="I4" t="s">
        <v>18</v>
      </c>
      <c r="J4" t="s">
        <v>26</v>
      </c>
      <c r="K4" t="s">
        <v>16</v>
      </c>
      <c r="L4" s="2" t="str">
        <f>IF(OR(D4="Indeterminate",F4="Indeterminate"),"Indeterminate",IF(OR(D4="Payload exceeds limit",F4="Payload exceeds limit"),"Payload exceeds limit",IF(OR(D4="Error Occurred",F4="Error Occurred"),"Error Occurred",IF(D4=F4,"Yes","No"))))</f>
        <v>Yes</v>
      </c>
      <c r="P4" s="6" t="s">
        <v>101</v>
      </c>
      <c r="Q4" s="2">
        <f>COUNTIFS(E:E, "Yes",K:K, "Yes")</f>
        <v>21</v>
      </c>
      <c r="R4" s="2" t="s">
        <v>102</v>
      </c>
    </row>
    <row r="5" spans="1:18" x14ac:dyDescent="0.25">
      <c r="A5" t="s">
        <v>27</v>
      </c>
      <c r="B5" t="s">
        <v>28</v>
      </c>
      <c r="C5" t="s">
        <v>29</v>
      </c>
      <c r="D5" t="s">
        <v>15</v>
      </c>
      <c r="E5" t="s">
        <v>16</v>
      </c>
      <c r="F5" t="s">
        <v>15</v>
      </c>
      <c r="G5" t="s">
        <v>17</v>
      </c>
      <c r="H5" t="s">
        <v>16</v>
      </c>
      <c r="I5" t="s">
        <v>18</v>
      </c>
      <c r="J5" t="s">
        <v>30</v>
      </c>
      <c r="K5" t="s">
        <v>16</v>
      </c>
      <c r="L5" s="2" t="str">
        <f>IF(OR(D5="Indeterminate",F5="Indeterminate"),"Indeterminate",IF(OR(D5="Payload exceeds limit",F5="Payload exceeds limit"),"Payload exceeds limit",IF(OR(D5="Error Occurred",F5="Error Occurred"),"Error Occurred",IF(D5=F5,"Yes","No"))))</f>
        <v>Yes</v>
      </c>
      <c r="P5" s="6" t="s">
        <v>103</v>
      </c>
      <c r="Q5" s="2">
        <f>COUNTIFS(E:E, "Yes",K:K, "No")</f>
        <v>0</v>
      </c>
      <c r="R5" s="2" t="s">
        <v>104</v>
      </c>
    </row>
    <row r="6" spans="1:18" x14ac:dyDescent="0.25">
      <c r="A6" t="s">
        <v>31</v>
      </c>
      <c r="B6" t="s">
        <v>32</v>
      </c>
      <c r="C6" t="s">
        <v>33</v>
      </c>
      <c r="D6" t="s">
        <v>15</v>
      </c>
      <c r="E6" t="s">
        <v>16</v>
      </c>
      <c r="F6" t="s">
        <v>15</v>
      </c>
      <c r="G6" t="s">
        <v>17</v>
      </c>
      <c r="H6" t="s">
        <v>16</v>
      </c>
      <c r="I6" t="s">
        <v>18</v>
      </c>
      <c r="J6" t="s">
        <v>34</v>
      </c>
      <c r="K6" t="s">
        <v>16</v>
      </c>
      <c r="L6" s="2" t="str">
        <f>IF(OR(D6="Indeterminate",F6="Indeterminate"),"Indeterminate",IF(OR(D6="Payload exceeds limit",F6="Payload exceeds limit"),"Payload exceeds limit",IF(OR(D6="Error Occurred",F6="Error Occurred"),"Error Occurred",IF(D6=F6,"Yes","No"))))</f>
        <v>Yes</v>
      </c>
      <c r="P6" s="6" t="s">
        <v>105</v>
      </c>
      <c r="Q6" s="2">
        <f>COUNTIFS(E:E, "No",K:K, "Yes")</f>
        <v>0</v>
      </c>
      <c r="R6" s="2" t="s">
        <v>106</v>
      </c>
    </row>
    <row r="7" spans="1:18" x14ac:dyDescent="0.25">
      <c r="A7" t="s">
        <v>31</v>
      </c>
      <c r="B7" t="s">
        <v>35</v>
      </c>
      <c r="C7" t="s">
        <v>36</v>
      </c>
      <c r="D7" t="s">
        <v>15</v>
      </c>
      <c r="E7" t="s">
        <v>16</v>
      </c>
      <c r="F7" t="s">
        <v>15</v>
      </c>
      <c r="G7" t="s">
        <v>17</v>
      </c>
      <c r="H7" t="s">
        <v>16</v>
      </c>
      <c r="I7" t="s">
        <v>18</v>
      </c>
      <c r="J7" t="s">
        <v>37</v>
      </c>
      <c r="K7" t="s">
        <v>16</v>
      </c>
      <c r="L7" s="2" t="str">
        <f>IF(OR(D7="Indeterminate",F7="Indeterminate"),"Indeterminate",IF(OR(D7="Payload exceeds limit",F7="Payload exceeds limit"),"Payload exceeds limit",IF(OR(D7="Error Occurred",F7="Error Occurred"),"Error Occurred",IF(D7=F7,"Yes","No"))))</f>
        <v>Yes</v>
      </c>
      <c r="P7" s="6" t="s">
        <v>107</v>
      </c>
      <c r="Q7" s="2">
        <f>COUNTIFS(E:E, "No",K:K, "No")</f>
        <v>1</v>
      </c>
      <c r="R7" s="2" t="s">
        <v>108</v>
      </c>
    </row>
    <row r="8" spans="1:18" x14ac:dyDescent="0.25">
      <c r="A8" t="s">
        <v>38</v>
      </c>
      <c r="B8" t="s">
        <v>39</v>
      </c>
      <c r="C8" t="s">
        <v>40</v>
      </c>
      <c r="D8" t="s">
        <v>15</v>
      </c>
      <c r="E8" t="s">
        <v>16</v>
      </c>
      <c r="F8" t="s">
        <v>15</v>
      </c>
      <c r="G8" t="s">
        <v>17</v>
      </c>
      <c r="H8" t="s">
        <v>16</v>
      </c>
      <c r="I8" t="s">
        <v>18</v>
      </c>
      <c r="J8" t="s">
        <v>41</v>
      </c>
      <c r="K8" t="s">
        <v>16</v>
      </c>
      <c r="L8" s="2" t="str">
        <f>IF(OR(D8="Indeterminate",F8="Indeterminate"),"Indeterminate",IF(OR(D8="Payload exceeds limit",F8="Payload exceeds limit"),"Payload exceeds limit",IF(OR(D8="Error Occurred",F8="Error Occurred"),"Error Occurred",IF(D8=F8,"Yes","No"))))</f>
        <v>Yes</v>
      </c>
      <c r="P8" s="6" t="s">
        <v>109</v>
      </c>
      <c r="Q8" s="2">
        <f>COUNTIF(K:K, "Indeterminate")</f>
        <v>0</v>
      </c>
      <c r="R8" s="2"/>
    </row>
    <row r="9" spans="1:18" x14ac:dyDescent="0.25">
      <c r="A9" t="s">
        <v>42</v>
      </c>
      <c r="B9" t="s">
        <v>43</v>
      </c>
      <c r="C9" t="s">
        <v>44</v>
      </c>
      <c r="D9" t="s">
        <v>15</v>
      </c>
      <c r="E9" t="s">
        <v>16</v>
      </c>
      <c r="F9" t="s">
        <v>45</v>
      </c>
      <c r="G9" t="s">
        <v>16</v>
      </c>
      <c r="H9" t="s">
        <v>16</v>
      </c>
      <c r="I9" t="s">
        <v>18</v>
      </c>
      <c r="J9" t="s">
        <v>46</v>
      </c>
      <c r="K9" t="s">
        <v>16</v>
      </c>
      <c r="L9" s="2" t="str">
        <f>IF(OR(D9="Indeterminate",F9="Indeterminate"),"Indeterminate",IF(OR(D9="Payload exceeds limit",F9="Payload exceeds limit"),"Payload exceeds limit",IF(OR(D9="Error Occurred",F9="Error Occurred"),"Error Occurred",IF(D9=F9,"Yes","No"))))</f>
        <v>No</v>
      </c>
      <c r="M9" t="s">
        <v>99</v>
      </c>
      <c r="P9" s="6" t="s">
        <v>110</v>
      </c>
      <c r="Q9" s="2">
        <f>COUNTIF(K:K, "Error Occurred") + COUNTIF(K:K, "Payload exceeds limit")</f>
        <v>0</v>
      </c>
      <c r="R9" s="2"/>
    </row>
    <row r="10" spans="1:18" x14ac:dyDescent="0.25">
      <c r="A10" t="s">
        <v>47</v>
      </c>
      <c r="B10" t="s">
        <v>48</v>
      </c>
      <c r="C10" t="s">
        <v>49</v>
      </c>
      <c r="D10" t="s">
        <v>15</v>
      </c>
      <c r="E10" t="s">
        <v>16</v>
      </c>
      <c r="F10" t="s">
        <v>15</v>
      </c>
      <c r="G10" t="s">
        <v>16</v>
      </c>
      <c r="H10" t="s">
        <v>16</v>
      </c>
      <c r="I10" t="s">
        <v>50</v>
      </c>
      <c r="J10" t="s">
        <v>51</v>
      </c>
      <c r="K10" t="s">
        <v>16</v>
      </c>
      <c r="L10" s="2" t="str">
        <f>IF(OR(D10="Indeterminate",F10="Indeterminate"),"Indeterminate",IF(OR(D10="Payload exceeds limit",F10="Payload exceeds limit"),"Payload exceeds limit",IF(OR(D10="Error Occurred",F10="Error Occurred"),"Error Occurred",IF(D10=F10,"Yes","No"))))</f>
        <v>Yes</v>
      </c>
      <c r="P10" s="6" t="s">
        <v>111</v>
      </c>
      <c r="Q10" s="2">
        <f>SUM(Q4:Q9)</f>
        <v>22</v>
      </c>
      <c r="R10" s="2"/>
    </row>
    <row r="11" spans="1:18" x14ac:dyDescent="0.25">
      <c r="A11" t="s">
        <v>52</v>
      </c>
      <c r="B11" t="s">
        <v>53</v>
      </c>
      <c r="C11" t="s">
        <v>54</v>
      </c>
      <c r="D11" t="s">
        <v>15</v>
      </c>
      <c r="E11" t="s">
        <v>16</v>
      </c>
      <c r="F11" t="s">
        <v>15</v>
      </c>
      <c r="G11" t="s">
        <v>16</v>
      </c>
      <c r="H11" t="s">
        <v>16</v>
      </c>
      <c r="I11" t="s">
        <v>18</v>
      </c>
      <c r="J11" t="s">
        <v>55</v>
      </c>
      <c r="K11" t="s">
        <v>16</v>
      </c>
      <c r="L11" s="2" t="str">
        <f>IF(OR(D11="Indeterminate",F11="Indeterminate"),"Indeterminate",IF(OR(D11="Payload exceeds limit",F11="Payload exceeds limit"),"Payload exceeds limit",IF(OR(D11="Error Occurred",F11="Error Occurred"),"Error Occurred",IF(D11=F11,"Yes","No"))))</f>
        <v>Yes</v>
      </c>
      <c r="P11" s="2"/>
      <c r="Q11" s="2"/>
      <c r="R11" s="2"/>
    </row>
    <row r="12" spans="1:18" x14ac:dyDescent="0.25">
      <c r="A12" t="s">
        <v>56</v>
      </c>
      <c r="B12" t="s">
        <v>57</v>
      </c>
      <c r="C12" t="s">
        <v>58</v>
      </c>
      <c r="D12" t="s">
        <v>15</v>
      </c>
      <c r="E12" t="s">
        <v>16</v>
      </c>
      <c r="F12" t="s">
        <v>15</v>
      </c>
      <c r="G12" t="s">
        <v>17</v>
      </c>
      <c r="H12" t="s">
        <v>16</v>
      </c>
      <c r="I12" t="s">
        <v>18</v>
      </c>
      <c r="J12" t="s">
        <v>59</v>
      </c>
      <c r="K12" t="s">
        <v>16</v>
      </c>
      <c r="L12" s="2" t="str">
        <f>IF(OR(D12="Indeterminate",F12="Indeterminate"),"Indeterminate",IF(OR(D12="Payload exceeds limit",F12="Payload exceeds limit"),"Payload exceeds limit",IF(OR(D12="Error Occurred",F12="Error Occurred"),"Error Occurred",IF(D12=F12,"Yes","No"))))</f>
        <v>Yes</v>
      </c>
      <c r="P12" s="2"/>
      <c r="Q12" s="2"/>
      <c r="R12" s="2"/>
    </row>
    <row r="13" spans="1:18" x14ac:dyDescent="0.25">
      <c r="A13" t="s">
        <v>56</v>
      </c>
      <c r="B13" t="s">
        <v>60</v>
      </c>
      <c r="C13" t="s">
        <v>61</v>
      </c>
      <c r="D13" t="s">
        <v>15</v>
      </c>
      <c r="E13" t="s">
        <v>16</v>
      </c>
      <c r="F13" t="s">
        <v>15</v>
      </c>
      <c r="G13" t="s">
        <v>17</v>
      </c>
      <c r="H13" t="s">
        <v>16</v>
      </c>
      <c r="I13" t="s">
        <v>18</v>
      </c>
      <c r="J13" t="s">
        <v>62</v>
      </c>
      <c r="K13" t="s">
        <v>16</v>
      </c>
      <c r="L13" s="2" t="str">
        <f>IF(OR(D13="Indeterminate",F13="Indeterminate"),"Indeterminate",IF(OR(D13="Payload exceeds limit",F13="Payload exceeds limit"),"Payload exceeds limit",IF(OR(D13="Error Occurred",F13="Error Occurred"),"Error Occurred",IF(D13=F13,"Yes","No"))))</f>
        <v>Yes</v>
      </c>
      <c r="P13" s="2"/>
      <c r="Q13" s="2"/>
      <c r="R13" s="2"/>
    </row>
    <row r="14" spans="1:18" x14ac:dyDescent="0.25">
      <c r="A14" t="s">
        <v>63</v>
      </c>
      <c r="B14" t="s">
        <v>64</v>
      </c>
      <c r="C14" t="s">
        <v>65</v>
      </c>
      <c r="D14" t="s">
        <v>15</v>
      </c>
      <c r="E14" t="s">
        <v>16</v>
      </c>
      <c r="F14" t="s">
        <v>15</v>
      </c>
      <c r="G14" t="s">
        <v>17</v>
      </c>
      <c r="H14" t="s">
        <v>16</v>
      </c>
      <c r="I14" t="s">
        <v>18</v>
      </c>
      <c r="J14" t="s">
        <v>66</v>
      </c>
      <c r="K14" t="s">
        <v>16</v>
      </c>
      <c r="L14" s="2" t="str">
        <f>IF(OR(D14="Indeterminate",F14="Indeterminate"),"Indeterminate",IF(OR(D14="Payload exceeds limit",F14="Payload exceeds limit"),"Payload exceeds limit",IF(OR(D14="Error Occurred",F14="Error Occurred"),"Error Occurred",IF(D14=F14,"Yes","No"))))</f>
        <v>Yes</v>
      </c>
      <c r="P14" s="2"/>
      <c r="Q14" s="2"/>
      <c r="R14" s="2"/>
    </row>
    <row r="15" spans="1:18" x14ac:dyDescent="0.25">
      <c r="A15" t="s">
        <v>63</v>
      </c>
      <c r="B15" t="s">
        <v>67</v>
      </c>
      <c r="C15" t="s">
        <v>68</v>
      </c>
      <c r="D15" t="s">
        <v>15</v>
      </c>
      <c r="E15" t="s">
        <v>16</v>
      </c>
      <c r="F15" t="s">
        <v>15</v>
      </c>
      <c r="G15" t="s">
        <v>17</v>
      </c>
      <c r="H15" t="s">
        <v>16</v>
      </c>
      <c r="I15" t="s">
        <v>18</v>
      </c>
      <c r="J15" t="s">
        <v>69</v>
      </c>
      <c r="K15" t="s">
        <v>16</v>
      </c>
      <c r="L15" s="2" t="str">
        <f>IF(OR(D15="Indeterminate",F15="Indeterminate"),"Indeterminate",IF(OR(D15="Payload exceeds limit",F15="Payload exceeds limit"),"Payload exceeds limit",IF(OR(D15="Error Occurred",F15="Error Occurred"),"Error Occurred",IF(D15=F15,"Yes","No"))))</f>
        <v>Yes</v>
      </c>
      <c r="P15" s="2"/>
      <c r="Q15" s="2"/>
      <c r="R15" s="2"/>
    </row>
    <row r="16" spans="1:18" x14ac:dyDescent="0.25">
      <c r="A16" t="s">
        <v>70</v>
      </c>
      <c r="B16" t="s">
        <v>71</v>
      </c>
      <c r="C16" t="s">
        <v>72</v>
      </c>
      <c r="D16" t="s">
        <v>15</v>
      </c>
      <c r="E16" t="s">
        <v>16</v>
      </c>
      <c r="F16" t="s">
        <v>15</v>
      </c>
      <c r="G16" t="s">
        <v>17</v>
      </c>
      <c r="H16" t="s">
        <v>16</v>
      </c>
      <c r="I16" t="s">
        <v>18</v>
      </c>
      <c r="J16" t="s">
        <v>73</v>
      </c>
      <c r="K16" t="s">
        <v>16</v>
      </c>
      <c r="L16" s="2" t="str">
        <f>IF(OR(D16="Indeterminate",F16="Indeterminate"),"Indeterminate",IF(OR(D16="Payload exceeds limit",F16="Payload exceeds limit"),"Payload exceeds limit",IF(OR(D16="Error Occurred",F16="Error Occurred"),"Error Occurred",IF(D16=F16,"Yes","No"))))</f>
        <v>Yes</v>
      </c>
      <c r="P16" s="2"/>
      <c r="Q16" s="2"/>
      <c r="R16" s="2"/>
    </row>
    <row r="17" spans="1:18" x14ac:dyDescent="0.25">
      <c r="A17" t="s">
        <v>74</v>
      </c>
      <c r="B17" t="s">
        <v>75</v>
      </c>
      <c r="C17" t="s">
        <v>76</v>
      </c>
      <c r="D17" t="s">
        <v>15</v>
      </c>
      <c r="E17" t="s">
        <v>16</v>
      </c>
      <c r="F17" t="s">
        <v>15</v>
      </c>
      <c r="G17" t="s">
        <v>16</v>
      </c>
      <c r="H17" t="s">
        <v>16</v>
      </c>
      <c r="I17" t="s">
        <v>18</v>
      </c>
      <c r="J17" t="s">
        <v>73</v>
      </c>
      <c r="K17" t="s">
        <v>16</v>
      </c>
      <c r="L17" s="2" t="str">
        <f>IF(OR(D17="Indeterminate",F17="Indeterminate"),"Indeterminate",IF(OR(D17="Payload exceeds limit",F17="Payload exceeds limit"),"Payload exceeds limit",IF(OR(D17="Error Occurred",F17="Error Occurred"),"Error Occurred",IF(D17=F17,"Yes","No"))))</f>
        <v>Yes</v>
      </c>
      <c r="P17" s="4" t="s">
        <v>112</v>
      </c>
      <c r="Q17" s="5"/>
      <c r="R17" s="2"/>
    </row>
    <row r="18" spans="1:18" x14ac:dyDescent="0.25">
      <c r="A18" t="s">
        <v>77</v>
      </c>
      <c r="B18" t="s">
        <v>78</v>
      </c>
      <c r="C18" t="s">
        <v>79</v>
      </c>
      <c r="D18" t="s">
        <v>15</v>
      </c>
      <c r="E18" t="s">
        <v>16</v>
      </c>
      <c r="F18" t="s">
        <v>15</v>
      </c>
      <c r="G18" t="s">
        <v>17</v>
      </c>
      <c r="H18" t="s">
        <v>16</v>
      </c>
      <c r="I18" t="s">
        <v>18</v>
      </c>
      <c r="J18" t="s">
        <v>80</v>
      </c>
      <c r="K18" t="s">
        <v>16</v>
      </c>
      <c r="L18" s="2" t="str">
        <f>IF(OR(D18="Indeterminate",F18="Indeterminate"),"Indeterminate",IF(OR(D18="Payload exceeds limit",F18="Payload exceeds limit"),"Payload exceeds limit",IF(OR(D18="Error Occurred",F18="Error Occurred"),"Error Occurred",IF(D18=F18,"Yes","No"))))</f>
        <v>Yes</v>
      </c>
      <c r="P18" s="6" t="s">
        <v>113</v>
      </c>
      <c r="Q18" s="2">
        <f>COUNTIFS(L:L, "Yes")</f>
        <v>21</v>
      </c>
      <c r="R18" s="2" t="s">
        <v>102</v>
      </c>
    </row>
    <row r="19" spans="1:18" x14ac:dyDescent="0.25">
      <c r="A19" t="s">
        <v>81</v>
      </c>
      <c r="B19" t="s">
        <v>82</v>
      </c>
      <c r="C19" t="s">
        <v>83</v>
      </c>
      <c r="D19" t="s">
        <v>15</v>
      </c>
      <c r="E19" t="s">
        <v>16</v>
      </c>
      <c r="F19" t="s">
        <v>15</v>
      </c>
      <c r="G19" t="s">
        <v>17</v>
      </c>
      <c r="H19" t="s">
        <v>16</v>
      </c>
      <c r="I19" t="s">
        <v>18</v>
      </c>
      <c r="J19" t="s">
        <v>84</v>
      </c>
      <c r="K19" t="s">
        <v>16</v>
      </c>
      <c r="L19" s="2" t="str">
        <f>IF(OR(D19="Indeterminate",F19="Indeterminate"),"Indeterminate",IF(OR(D19="Payload exceeds limit",F19="Payload exceeds limit"),"Payload exceeds limit",IF(OR(D19="Error Occurred",F19="Error Occurred"),"Error Occurred",IF(D19=F19,"Yes","No"))))</f>
        <v>Yes</v>
      </c>
      <c r="P19" s="6" t="s">
        <v>114</v>
      </c>
      <c r="Q19" s="2">
        <f>COUNTIFS(L:L, "No")</f>
        <v>1</v>
      </c>
      <c r="R19" s="2" t="s">
        <v>108</v>
      </c>
    </row>
    <row r="20" spans="1:18" x14ac:dyDescent="0.25">
      <c r="A20" t="s">
        <v>85</v>
      </c>
      <c r="B20" t="s">
        <v>86</v>
      </c>
      <c r="C20" t="s">
        <v>87</v>
      </c>
      <c r="D20" t="s">
        <v>15</v>
      </c>
      <c r="E20" t="s">
        <v>16</v>
      </c>
      <c r="F20" t="s">
        <v>15</v>
      </c>
      <c r="G20" t="s">
        <v>17</v>
      </c>
      <c r="H20" t="s">
        <v>16</v>
      </c>
      <c r="I20" t="s">
        <v>18</v>
      </c>
      <c r="J20" t="s">
        <v>62</v>
      </c>
      <c r="K20" t="s">
        <v>16</v>
      </c>
      <c r="L20" s="2" t="str">
        <f>IF(OR(D20="Indeterminate",F20="Indeterminate"),"Indeterminate",IF(OR(D20="Payload exceeds limit",F20="Payload exceeds limit"),"Payload exceeds limit",IF(OR(D20="Error Occurred",F20="Error Occurred"),"Error Occurred",IF(D20=F20,"Yes","No"))))</f>
        <v>Yes</v>
      </c>
      <c r="P20" s="6" t="s">
        <v>109</v>
      </c>
      <c r="Q20" s="2">
        <f>COUNTIFS(L:L, "Indeterminate")</f>
        <v>0</v>
      </c>
      <c r="R20" s="2" t="s">
        <v>104</v>
      </c>
    </row>
    <row r="21" spans="1:18" x14ac:dyDescent="0.25">
      <c r="A21" t="s">
        <v>88</v>
      </c>
      <c r="B21" t="s">
        <v>89</v>
      </c>
      <c r="C21" t="s">
        <v>90</v>
      </c>
      <c r="D21" t="s">
        <v>15</v>
      </c>
      <c r="E21" t="s">
        <v>16</v>
      </c>
      <c r="F21" t="s">
        <v>15</v>
      </c>
      <c r="G21" t="s">
        <v>16</v>
      </c>
      <c r="H21" t="s">
        <v>16</v>
      </c>
      <c r="I21" t="s">
        <v>18</v>
      </c>
      <c r="J21" t="s">
        <v>91</v>
      </c>
      <c r="K21" t="s">
        <v>16</v>
      </c>
      <c r="L21" s="2" t="str">
        <f>IF(OR(D21="Indeterminate",F21="Indeterminate"),"Indeterminate",IF(OR(D21="Payload exceeds limit",F21="Payload exceeds limit"),"Payload exceeds limit",IF(OR(D21="Error Occurred",F21="Error Occurred"),"Error Occurred",IF(D21=F21,"Yes","No"))))</f>
        <v>Yes</v>
      </c>
      <c r="P21" s="6" t="s">
        <v>110</v>
      </c>
      <c r="Q21" s="2">
        <f>COUNTIF(L:L, "Error Occurred") + COUNTIF(L:L, "Payload exceeds limit")</f>
        <v>0</v>
      </c>
      <c r="R21" s="2"/>
    </row>
    <row r="22" spans="1:18" x14ac:dyDescent="0.25">
      <c r="A22" t="s">
        <v>92</v>
      </c>
      <c r="B22" t="s">
        <v>93</v>
      </c>
      <c r="C22" t="s">
        <v>94</v>
      </c>
      <c r="D22" t="s">
        <v>15</v>
      </c>
      <c r="E22" t="s">
        <v>16</v>
      </c>
      <c r="F22" t="s">
        <v>15</v>
      </c>
      <c r="G22" t="s">
        <v>17</v>
      </c>
      <c r="H22" t="s">
        <v>16</v>
      </c>
      <c r="I22" t="s">
        <v>18</v>
      </c>
      <c r="J22" t="s">
        <v>84</v>
      </c>
      <c r="K22" t="s">
        <v>16</v>
      </c>
      <c r="L22" s="2" t="str">
        <f>IF(OR(D22="Indeterminate",F22="Indeterminate"),"Indeterminate",IF(OR(D22="Payload exceeds limit",F22="Payload exceeds limit"),"Payload exceeds limit",IF(OR(D22="Error Occurred",F22="Error Occurred"),"Error Occurred",IF(D22=F22,"Yes","No"))))</f>
        <v>Yes</v>
      </c>
      <c r="P22" s="6" t="s">
        <v>111</v>
      </c>
      <c r="Q22" s="2">
        <f>SUM(Q18:Q21)</f>
        <v>22</v>
      </c>
      <c r="R22" s="2"/>
    </row>
    <row r="23" spans="1:18" x14ac:dyDescent="0.25">
      <c r="A23" t="s">
        <v>95</v>
      </c>
      <c r="B23">
        <v>1</v>
      </c>
      <c r="C23" t="s">
        <v>96</v>
      </c>
      <c r="D23" t="s">
        <v>15</v>
      </c>
      <c r="E23" t="s">
        <v>17</v>
      </c>
      <c r="F23" t="s">
        <v>15</v>
      </c>
      <c r="G23" t="s">
        <v>17</v>
      </c>
      <c r="H23" t="s">
        <v>16</v>
      </c>
      <c r="I23" t="s">
        <v>18</v>
      </c>
      <c r="J23" t="s">
        <v>97</v>
      </c>
      <c r="K23" t="s">
        <v>17</v>
      </c>
      <c r="L23" s="2" t="str">
        <f>IF(OR(D23="Indeterminate",F23="Indeterminate"),"Indeterminate",IF(OR(D23="Payload exceeds limit",F23="Payload exceeds limit"),"Payload exceeds limit",IF(OR(D23="Error Occurred",F23="Error Occurred"),"Error Occurred",IF(D23=F23,"Yes","No"))))</f>
        <v>Yes</v>
      </c>
    </row>
  </sheetData>
  <autoFilter ref="A1:L23" xr:uid="{00000000-0001-0000-0000-000000000000}"/>
  <mergeCells count="2">
    <mergeCell ref="P3:Q3"/>
    <mergeCell ref="P17:Q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2024-03-25T11:42:18Z</dcterms:created>
  <dcterms:modified xsi:type="dcterms:W3CDTF">2024-03-25T14:35:19Z</dcterms:modified>
</cp:coreProperties>
</file>