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D:\Users\Antonio\Documents\Master\TFM\Analisis\"/>
    </mc:Choice>
  </mc:AlternateContent>
  <xr:revisionPtr revIDLastSave="0" documentId="13_ncr:1_{5EC39C06-F747-43B4-BA43-78559280047E}" xr6:coauthVersionLast="47" xr6:coauthVersionMax="47" xr10:uidLastSave="{00000000-0000-0000-0000-000000000000}"/>
  <bookViews>
    <workbookView xWindow="3135" yWindow="900" windowWidth="23250" windowHeight="13080" activeTab="1" xr2:uid="{80FA3AA3-C6D3-4056-B6B4-E904A1F920E7}"/>
  </bookViews>
  <sheets>
    <sheet name="DEG comparison" sheetId="1" r:id="rId1"/>
    <sheet name="Homeolog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95" i="2" l="1"/>
  <c r="E95" i="2"/>
  <c r="D95" i="2"/>
  <c r="C95" i="2"/>
  <c r="B95" i="2"/>
  <c r="T65" i="2"/>
  <c r="V65" i="2"/>
  <c r="R65" i="2"/>
  <c r="T61" i="2"/>
  <c r="V61" i="2"/>
  <c r="R61" i="2"/>
  <c r="T52" i="2"/>
  <c r="V52" i="2"/>
  <c r="T48" i="2"/>
  <c r="V48" i="2"/>
  <c r="R52" i="2"/>
  <c r="R48" i="2"/>
  <c r="I74" i="2"/>
  <c r="I75" i="2"/>
  <c r="I76" i="2"/>
  <c r="I73" i="2"/>
  <c r="H77" i="2"/>
  <c r="M65" i="2"/>
  <c r="O65" i="2"/>
  <c r="M66" i="2"/>
  <c r="O66" i="2"/>
  <c r="M67" i="2"/>
  <c r="O67" i="2"/>
  <c r="M68" i="2"/>
  <c r="O68" i="2"/>
  <c r="K66" i="2"/>
  <c r="K67" i="2"/>
  <c r="K68" i="2"/>
  <c r="M61" i="2"/>
  <c r="O61" i="2"/>
  <c r="M62" i="2"/>
  <c r="O62" i="2"/>
  <c r="M63" i="2"/>
  <c r="O63" i="2"/>
  <c r="M64" i="2"/>
  <c r="O64" i="2"/>
  <c r="K62" i="2"/>
  <c r="K63" i="2"/>
  <c r="K64" i="2"/>
  <c r="M52" i="2"/>
  <c r="O52" i="2"/>
  <c r="M53" i="2"/>
  <c r="O53" i="2"/>
  <c r="M54" i="2"/>
  <c r="O54" i="2"/>
  <c r="M55" i="2"/>
  <c r="O55" i="2"/>
  <c r="K53" i="2"/>
  <c r="K54" i="2"/>
  <c r="K55" i="2"/>
  <c r="M48" i="2"/>
  <c r="O48" i="2"/>
  <c r="M49" i="2"/>
  <c r="O49" i="2"/>
  <c r="M50" i="2"/>
  <c r="O50" i="2"/>
  <c r="M51" i="2"/>
  <c r="O51" i="2"/>
  <c r="K49" i="2"/>
  <c r="K50" i="2"/>
  <c r="K51" i="2"/>
  <c r="M22" i="2"/>
  <c r="O22" i="2"/>
  <c r="M23" i="2"/>
  <c r="O23" i="2"/>
  <c r="M24" i="2"/>
  <c r="O24" i="2"/>
  <c r="M25" i="2"/>
  <c r="O25" i="2"/>
  <c r="K23" i="2"/>
  <c r="K24" i="2"/>
  <c r="K25" i="2"/>
  <c r="K22" i="2"/>
  <c r="K19" i="2"/>
  <c r="M19" i="2"/>
  <c r="O19" i="2"/>
  <c r="K20" i="2"/>
  <c r="M20" i="2"/>
  <c r="O20" i="2"/>
  <c r="K21" i="2"/>
  <c r="M21" i="2"/>
  <c r="O21" i="2"/>
  <c r="M18" i="2"/>
  <c r="O18" i="2"/>
  <c r="K6" i="2"/>
  <c r="M6" i="2"/>
  <c r="O6" i="2"/>
  <c r="K7" i="2"/>
  <c r="M7" i="2"/>
  <c r="O7" i="2"/>
  <c r="K8" i="2"/>
  <c r="M8" i="2"/>
  <c r="O8" i="2"/>
  <c r="K9" i="2"/>
  <c r="M9" i="2"/>
  <c r="O9" i="2"/>
  <c r="K10" i="2"/>
  <c r="M10" i="2"/>
  <c r="O10" i="2"/>
  <c r="K11" i="2"/>
  <c r="M11" i="2"/>
  <c r="O11" i="2"/>
  <c r="K12" i="2"/>
  <c r="M12" i="2"/>
  <c r="O12" i="2"/>
  <c r="M5" i="2"/>
  <c r="O5" i="2"/>
  <c r="K61" i="2"/>
  <c r="K48" i="2"/>
  <c r="K65" i="2"/>
  <c r="K52" i="2"/>
  <c r="K18" i="2"/>
  <c r="K5" i="2"/>
  <c r="H12" i="1"/>
  <c r="D12" i="1"/>
  <c r="H11" i="1"/>
  <c r="G11" i="1"/>
  <c r="D11" i="1"/>
  <c r="C11" i="1"/>
</calcChain>
</file>

<file path=xl/sharedStrings.xml><?xml version="1.0" encoding="utf-8"?>
<sst xmlns="http://schemas.openxmlformats.org/spreadsheetml/2006/main" count="133" uniqueCount="31">
  <si>
    <t>up</t>
  </si>
  <si>
    <t>down</t>
  </si>
  <si>
    <t>WGA</t>
  </si>
  <si>
    <t>TWA</t>
  </si>
  <si>
    <t>RTA</t>
  </si>
  <si>
    <t>featurecounts</t>
  </si>
  <si>
    <t>WGR</t>
  </si>
  <si>
    <t>TWR</t>
  </si>
  <si>
    <t>RTR</t>
  </si>
  <si>
    <t>kallisto</t>
  </si>
  <si>
    <t>A</t>
  </si>
  <si>
    <t>B</t>
  </si>
  <si>
    <t>C</t>
  </si>
  <si>
    <t>D</t>
  </si>
  <si>
    <t>Up</t>
  </si>
  <si>
    <t>Down</t>
  </si>
  <si>
    <t>Valores absolutos</t>
  </si>
  <si>
    <t>Valores relativos</t>
  </si>
  <si>
    <t>Aquenios</t>
  </si>
  <si>
    <t>Receptáculos</t>
  </si>
  <si>
    <t>UP</t>
  </si>
  <si>
    <t>DOWN</t>
  </si>
  <si>
    <t>Total genes per subgenome</t>
  </si>
  <si>
    <t>Total</t>
  </si>
  <si>
    <t>p1-p2</t>
  </si>
  <si>
    <t>p</t>
  </si>
  <si>
    <t>1-p</t>
  </si>
  <si>
    <t>1/n1+1/n2</t>
  </si>
  <si>
    <t>z</t>
  </si>
  <si>
    <t>Example using WGR subgenome A</t>
  </si>
  <si>
    <t>Some proportions seem to be significantly different compared to the background of the genome but this is before correcting for multiple testing so not confident in saying theres really any diference in homeolog selection as to what would be expected at random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</si>
</sst>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0.0%"/>
  </numFmts>
  <fonts count="3" x14ac:knownFonts="1">
    <font>
      <sz val="11"/>
      <color theme="1"/>
      <name val="Calibri"/>
      <family val="2"/>
      <scheme val="minor"/>
    </font>
    <font>
      <sz val="11"/>
      <color theme="1"/>
      <name val="Calibri"/>
      <family val="2"/>
      <scheme val="minor"/>
    </font>
    <font>
      <sz val="10"/>
      <color theme="1"/>
      <name val="Open Sans"/>
      <family val="2"/>
    </font>
  </fonts>
  <fills count="7">
    <fill>
      <patternFill patternType="none"/>
    </fill>
    <fill>
      <patternFill patternType="gray125"/>
    </fill>
    <fill>
      <patternFill patternType="solid">
        <fgColor theme="8" tint="0.59999389629810485"/>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theme="6" tint="0.59999389629810485"/>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6">
    <xf numFmtId="0" fontId="0" fillId="0" borderId="0" xfId="0"/>
    <xf numFmtId="9" fontId="0" fillId="0" borderId="0" xfId="1" applyFont="1"/>
    <xf numFmtId="165" fontId="0" fillId="0" borderId="0" xfId="1" applyNumberFormat="1" applyFont="1"/>
    <xf numFmtId="0" fontId="0" fillId="0" borderId="0" xfId="0" applyAlignment="1">
      <alignment horizontal="center"/>
    </xf>
    <xf numFmtId="0" fontId="0" fillId="0" borderId="0" xfId="0" applyAlignment="1">
      <alignment horizontal="center" vertical="center"/>
    </xf>
    <xf numFmtId="165" fontId="0" fillId="0" borderId="0" xfId="1" applyNumberFormat="1" applyFont="1" applyAlignment="1">
      <alignment horizontal="center"/>
    </xf>
    <xf numFmtId="0" fontId="0" fillId="2" borderId="0" xfId="0" applyFill="1"/>
    <xf numFmtId="0" fontId="0" fillId="2" borderId="0" xfId="0" applyFill="1" applyAlignment="1"/>
    <xf numFmtId="0" fontId="0" fillId="3" borderId="0" xfId="0" applyFill="1" applyAlignment="1">
      <alignment horizontal="center"/>
    </xf>
    <xf numFmtId="0" fontId="0" fillId="4" borderId="0" xfId="0" applyFill="1" applyAlignment="1" applyProtection="1">
      <alignment horizontal="center"/>
    </xf>
    <xf numFmtId="0" fontId="0" fillId="0" borderId="0" xfId="0" applyProtection="1"/>
    <xf numFmtId="0" fontId="0" fillId="2" borderId="0" xfId="0" applyFill="1" applyAlignment="1" applyProtection="1">
      <alignment horizontal="center"/>
    </xf>
    <xf numFmtId="0" fontId="2" fillId="0" borderId="0" xfId="0" applyFont="1"/>
    <xf numFmtId="0" fontId="0" fillId="5" borderId="0" xfId="0" applyFill="1"/>
    <xf numFmtId="0" fontId="0" fillId="0" borderId="0" xfId="0" applyAlignment="1">
      <alignment horizontal="left" vertical="top" wrapText="1"/>
    </xf>
    <xf numFmtId="0" fontId="0" fillId="6" borderId="0" xfId="0" applyFill="1"/>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DEG featureCounts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'DEG comparison'!$C$4</c:f>
              <c:strCache>
                <c:ptCount val="1"/>
                <c:pt idx="0">
                  <c:v>up</c:v>
                </c:pt>
              </c:strCache>
            </c:strRef>
          </c:tx>
          <c:spPr>
            <a:solidFill>
              <a:schemeClr val="accent1"/>
            </a:solidFill>
            <a:ln>
              <a:noFill/>
            </a:ln>
            <a:effectLst/>
          </c:spPr>
          <c:invertIfNegative val="0"/>
          <c:cat>
            <c:strRef>
              <c:f>'DEG comparison'!$B$5:$B$10</c:f>
              <c:strCache>
                <c:ptCount val="6"/>
                <c:pt idx="0">
                  <c:v>WGA</c:v>
                </c:pt>
                <c:pt idx="1">
                  <c:v>TWA</c:v>
                </c:pt>
                <c:pt idx="2">
                  <c:v>RTA</c:v>
                </c:pt>
                <c:pt idx="3">
                  <c:v>WGR</c:v>
                </c:pt>
                <c:pt idx="4">
                  <c:v>TWR</c:v>
                </c:pt>
                <c:pt idx="5">
                  <c:v>RTR</c:v>
                </c:pt>
              </c:strCache>
            </c:strRef>
          </c:cat>
          <c:val>
            <c:numRef>
              <c:f>'DEG comparison'!$C$5:$C$10</c:f>
              <c:numCache>
                <c:formatCode>General</c:formatCode>
                <c:ptCount val="6"/>
                <c:pt idx="0">
                  <c:v>4480</c:v>
                </c:pt>
                <c:pt idx="1">
                  <c:v>763</c:v>
                </c:pt>
                <c:pt idx="2">
                  <c:v>269</c:v>
                </c:pt>
                <c:pt idx="3">
                  <c:v>989</c:v>
                </c:pt>
                <c:pt idx="4">
                  <c:v>683</c:v>
                </c:pt>
                <c:pt idx="5">
                  <c:v>641</c:v>
                </c:pt>
              </c:numCache>
            </c:numRef>
          </c:val>
          <c:extLst>
            <c:ext xmlns:c16="http://schemas.microsoft.com/office/drawing/2014/chart" uri="{C3380CC4-5D6E-409C-BE32-E72D297353CC}">
              <c16:uniqueId val="{00000000-0F5B-4464-B66E-CDAE72B5E8C8}"/>
            </c:ext>
          </c:extLst>
        </c:ser>
        <c:ser>
          <c:idx val="1"/>
          <c:order val="1"/>
          <c:tx>
            <c:strRef>
              <c:f>'DEG comparison'!$D$4</c:f>
              <c:strCache>
                <c:ptCount val="1"/>
                <c:pt idx="0">
                  <c:v>down</c:v>
                </c:pt>
              </c:strCache>
            </c:strRef>
          </c:tx>
          <c:spPr>
            <a:solidFill>
              <a:schemeClr val="accent2"/>
            </a:solidFill>
            <a:ln>
              <a:noFill/>
            </a:ln>
            <a:effectLst/>
          </c:spPr>
          <c:invertIfNegative val="0"/>
          <c:cat>
            <c:strRef>
              <c:f>'DEG comparison'!$B$5:$B$10</c:f>
              <c:strCache>
                <c:ptCount val="6"/>
                <c:pt idx="0">
                  <c:v>WGA</c:v>
                </c:pt>
                <c:pt idx="1">
                  <c:v>TWA</c:v>
                </c:pt>
                <c:pt idx="2">
                  <c:v>RTA</c:v>
                </c:pt>
                <c:pt idx="3">
                  <c:v>WGR</c:v>
                </c:pt>
                <c:pt idx="4">
                  <c:v>TWR</c:v>
                </c:pt>
                <c:pt idx="5">
                  <c:v>RTR</c:v>
                </c:pt>
              </c:strCache>
            </c:strRef>
          </c:cat>
          <c:val>
            <c:numRef>
              <c:f>'DEG comparison'!$D$5:$D$10</c:f>
              <c:numCache>
                <c:formatCode>General</c:formatCode>
                <c:ptCount val="6"/>
                <c:pt idx="0">
                  <c:v>6974</c:v>
                </c:pt>
                <c:pt idx="1">
                  <c:v>965</c:v>
                </c:pt>
                <c:pt idx="2">
                  <c:v>351</c:v>
                </c:pt>
                <c:pt idx="3">
                  <c:v>4261</c:v>
                </c:pt>
                <c:pt idx="4">
                  <c:v>919</c:v>
                </c:pt>
                <c:pt idx="5">
                  <c:v>1417</c:v>
                </c:pt>
              </c:numCache>
            </c:numRef>
          </c:val>
          <c:extLst>
            <c:ext xmlns:c16="http://schemas.microsoft.com/office/drawing/2014/chart" uri="{C3380CC4-5D6E-409C-BE32-E72D297353CC}">
              <c16:uniqueId val="{00000001-0F5B-4464-B66E-CDAE72B5E8C8}"/>
            </c:ext>
          </c:extLst>
        </c:ser>
        <c:dLbls>
          <c:showLegendKey val="0"/>
          <c:showVal val="0"/>
          <c:showCatName val="0"/>
          <c:showSerName val="0"/>
          <c:showPercent val="0"/>
          <c:showBubbleSize val="0"/>
        </c:dLbls>
        <c:gapWidth val="219"/>
        <c:overlap val="-27"/>
        <c:axId val="1755632992"/>
        <c:axId val="1755633408"/>
      </c:barChart>
      <c:catAx>
        <c:axId val="1755632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55633408"/>
        <c:crosses val="autoZero"/>
        <c:auto val="1"/>
        <c:lblAlgn val="ctr"/>
        <c:lblOffset val="100"/>
        <c:noMultiLvlLbl val="0"/>
      </c:catAx>
      <c:valAx>
        <c:axId val="1755633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556329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E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DEG</a:t>
            </a:r>
            <a:r>
              <a:rPr lang="es-ES" baseline="0"/>
              <a:t> kallisto</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'DEG comparison'!$G$4</c:f>
              <c:strCache>
                <c:ptCount val="1"/>
                <c:pt idx="0">
                  <c:v>up</c:v>
                </c:pt>
              </c:strCache>
            </c:strRef>
          </c:tx>
          <c:spPr>
            <a:solidFill>
              <a:schemeClr val="accent1"/>
            </a:solidFill>
            <a:ln>
              <a:noFill/>
            </a:ln>
            <a:effectLst/>
          </c:spPr>
          <c:invertIfNegative val="0"/>
          <c:cat>
            <c:strRef>
              <c:f>'DEG comparison'!$F$5:$F$10</c:f>
              <c:strCache>
                <c:ptCount val="6"/>
                <c:pt idx="0">
                  <c:v>WGA</c:v>
                </c:pt>
                <c:pt idx="1">
                  <c:v>TWA</c:v>
                </c:pt>
                <c:pt idx="2">
                  <c:v>RTA</c:v>
                </c:pt>
                <c:pt idx="3">
                  <c:v>WGR</c:v>
                </c:pt>
                <c:pt idx="4">
                  <c:v>TWR</c:v>
                </c:pt>
                <c:pt idx="5">
                  <c:v>RTR</c:v>
                </c:pt>
              </c:strCache>
            </c:strRef>
          </c:cat>
          <c:val>
            <c:numRef>
              <c:f>'DEG comparison'!$G$5:$G$10</c:f>
              <c:numCache>
                <c:formatCode>General</c:formatCode>
                <c:ptCount val="6"/>
                <c:pt idx="0">
                  <c:v>4350</c:v>
                </c:pt>
                <c:pt idx="1">
                  <c:v>788</c:v>
                </c:pt>
                <c:pt idx="2">
                  <c:v>126</c:v>
                </c:pt>
                <c:pt idx="3">
                  <c:v>980</c:v>
                </c:pt>
                <c:pt idx="4">
                  <c:v>726</c:v>
                </c:pt>
                <c:pt idx="5">
                  <c:v>521</c:v>
                </c:pt>
              </c:numCache>
            </c:numRef>
          </c:val>
          <c:extLst>
            <c:ext xmlns:c16="http://schemas.microsoft.com/office/drawing/2014/chart" uri="{C3380CC4-5D6E-409C-BE32-E72D297353CC}">
              <c16:uniqueId val="{00000000-3CCD-4F63-AC7E-F25A4B9A301D}"/>
            </c:ext>
          </c:extLst>
        </c:ser>
        <c:ser>
          <c:idx val="1"/>
          <c:order val="1"/>
          <c:tx>
            <c:strRef>
              <c:f>'DEG comparison'!$H$4</c:f>
              <c:strCache>
                <c:ptCount val="1"/>
                <c:pt idx="0">
                  <c:v>down</c:v>
                </c:pt>
              </c:strCache>
            </c:strRef>
          </c:tx>
          <c:spPr>
            <a:solidFill>
              <a:schemeClr val="accent2"/>
            </a:solidFill>
            <a:ln>
              <a:noFill/>
            </a:ln>
            <a:effectLst/>
          </c:spPr>
          <c:invertIfNegative val="0"/>
          <c:cat>
            <c:strRef>
              <c:f>'DEG comparison'!$F$5:$F$10</c:f>
              <c:strCache>
                <c:ptCount val="6"/>
                <c:pt idx="0">
                  <c:v>WGA</c:v>
                </c:pt>
                <c:pt idx="1">
                  <c:v>TWA</c:v>
                </c:pt>
                <c:pt idx="2">
                  <c:v>RTA</c:v>
                </c:pt>
                <c:pt idx="3">
                  <c:v>WGR</c:v>
                </c:pt>
                <c:pt idx="4">
                  <c:v>TWR</c:v>
                </c:pt>
                <c:pt idx="5">
                  <c:v>RTR</c:v>
                </c:pt>
              </c:strCache>
            </c:strRef>
          </c:cat>
          <c:val>
            <c:numRef>
              <c:f>'DEG comparison'!$H$5:$H$10</c:f>
              <c:numCache>
                <c:formatCode>General</c:formatCode>
                <c:ptCount val="6"/>
                <c:pt idx="0">
                  <c:v>5559</c:v>
                </c:pt>
                <c:pt idx="1">
                  <c:v>735</c:v>
                </c:pt>
                <c:pt idx="2">
                  <c:v>258</c:v>
                </c:pt>
                <c:pt idx="3">
                  <c:v>3579</c:v>
                </c:pt>
                <c:pt idx="4">
                  <c:v>721</c:v>
                </c:pt>
                <c:pt idx="5">
                  <c:v>1370</c:v>
                </c:pt>
              </c:numCache>
            </c:numRef>
          </c:val>
          <c:extLst>
            <c:ext xmlns:c16="http://schemas.microsoft.com/office/drawing/2014/chart" uri="{C3380CC4-5D6E-409C-BE32-E72D297353CC}">
              <c16:uniqueId val="{00000001-3CCD-4F63-AC7E-F25A4B9A301D}"/>
            </c:ext>
          </c:extLst>
        </c:ser>
        <c:dLbls>
          <c:showLegendKey val="0"/>
          <c:showVal val="0"/>
          <c:showCatName val="0"/>
          <c:showSerName val="0"/>
          <c:showPercent val="0"/>
          <c:showBubbleSize val="0"/>
        </c:dLbls>
        <c:gapWidth val="219"/>
        <c:overlap val="-27"/>
        <c:axId val="1759747216"/>
        <c:axId val="1759747632"/>
      </c:barChart>
      <c:catAx>
        <c:axId val="1759747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59747632"/>
        <c:crosses val="autoZero"/>
        <c:auto val="1"/>
        <c:lblAlgn val="ctr"/>
        <c:lblOffset val="100"/>
        <c:noMultiLvlLbl val="0"/>
      </c:catAx>
      <c:valAx>
        <c:axId val="1759747632"/>
        <c:scaling>
          <c:orientation val="minMax"/>
          <c:max val="8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597472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E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tmp"/></Relationships>
</file>

<file path=xl/drawings/drawing1.xml><?xml version="1.0" encoding="utf-8"?>
<xdr:wsDr xmlns:xdr="http://schemas.openxmlformats.org/drawingml/2006/spreadsheetDrawing" xmlns:a="http://schemas.openxmlformats.org/drawingml/2006/main">
  <xdr:twoCellAnchor>
    <xdr:from>
      <xdr:col>8</xdr:col>
      <xdr:colOff>104775</xdr:colOff>
      <xdr:row>0</xdr:row>
      <xdr:rowOff>104775</xdr:rowOff>
    </xdr:from>
    <xdr:to>
      <xdr:col>14</xdr:col>
      <xdr:colOff>104775</xdr:colOff>
      <xdr:row>14</xdr:row>
      <xdr:rowOff>180975</xdr:rowOff>
    </xdr:to>
    <xdr:graphicFrame macro="">
      <xdr:nvGraphicFramePr>
        <xdr:cNvPr id="2" name="Gráfico 1">
          <a:extLst>
            <a:ext uri="{FF2B5EF4-FFF2-40B4-BE49-F238E27FC236}">
              <a16:creationId xmlns:a16="http://schemas.microsoft.com/office/drawing/2014/main" id="{AB7F0125-A2E0-447E-B0CC-D97716F050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95250</xdr:colOff>
      <xdr:row>14</xdr:row>
      <xdr:rowOff>138112</xdr:rowOff>
    </xdr:from>
    <xdr:to>
      <xdr:col>14</xdr:col>
      <xdr:colOff>95250</xdr:colOff>
      <xdr:row>29</xdr:row>
      <xdr:rowOff>23812</xdr:rowOff>
    </xdr:to>
    <xdr:graphicFrame macro="">
      <xdr:nvGraphicFramePr>
        <xdr:cNvPr id="3" name="Gráfico 2">
          <a:extLst>
            <a:ext uri="{FF2B5EF4-FFF2-40B4-BE49-F238E27FC236}">
              <a16:creationId xmlns:a16="http://schemas.microsoft.com/office/drawing/2014/main" id="{F6FCDC0F-4693-46D7-8D36-EA11F6120B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0</xdr:colOff>
      <xdr:row>92</xdr:row>
      <xdr:rowOff>0</xdr:rowOff>
    </xdr:from>
    <xdr:to>
      <xdr:col>7</xdr:col>
      <xdr:colOff>304800</xdr:colOff>
      <xdr:row>93</xdr:row>
      <xdr:rowOff>114300</xdr:rowOff>
    </xdr:to>
    <xdr:sp macro="" textlink="">
      <xdr:nvSpPr>
        <xdr:cNvPr id="2052" name="AutoShape 4" descr="Test statistic for comparing two population proportions">
          <a:extLst>
            <a:ext uri="{FF2B5EF4-FFF2-40B4-BE49-F238E27FC236}">
              <a16:creationId xmlns:a16="http://schemas.microsoft.com/office/drawing/2014/main" id="{DBDDCB21-79BF-4523-B16F-B7FE70736855}"/>
            </a:ext>
          </a:extLst>
        </xdr:cNvPr>
        <xdr:cNvSpPr>
          <a:spLocks noChangeAspect="1" noChangeArrowheads="1"/>
        </xdr:cNvSpPr>
      </xdr:nvSpPr>
      <xdr:spPr bwMode="auto">
        <a:xfrm>
          <a:off x="5362575" y="17545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92</xdr:row>
      <xdr:rowOff>0</xdr:rowOff>
    </xdr:from>
    <xdr:to>
      <xdr:col>7</xdr:col>
      <xdr:colOff>304800</xdr:colOff>
      <xdr:row>93</xdr:row>
      <xdr:rowOff>114300</xdr:rowOff>
    </xdr:to>
    <xdr:sp macro="" textlink="">
      <xdr:nvSpPr>
        <xdr:cNvPr id="2053" name="AutoShape 5" descr="Test statistic for comparing two population proportions">
          <a:extLst>
            <a:ext uri="{FF2B5EF4-FFF2-40B4-BE49-F238E27FC236}">
              <a16:creationId xmlns:a16="http://schemas.microsoft.com/office/drawing/2014/main" id="{28274FD8-A516-457F-BEB1-9EECFB3F2BC6}"/>
            </a:ext>
          </a:extLst>
        </xdr:cNvPr>
        <xdr:cNvSpPr>
          <a:spLocks noChangeAspect="1" noChangeArrowheads="1"/>
        </xdr:cNvSpPr>
      </xdr:nvSpPr>
      <xdr:spPr bwMode="auto">
        <a:xfrm>
          <a:off x="5362575" y="17545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495300</xdr:colOff>
      <xdr:row>90</xdr:row>
      <xdr:rowOff>28575</xdr:rowOff>
    </xdr:from>
    <xdr:to>
      <xdr:col>10</xdr:col>
      <xdr:colOff>420090</xdr:colOff>
      <xdr:row>96</xdr:row>
      <xdr:rowOff>170459</xdr:rowOff>
    </xdr:to>
    <xdr:pic>
      <xdr:nvPicPr>
        <xdr:cNvPr id="3" name="Imagen 2">
          <a:extLst>
            <a:ext uri="{FF2B5EF4-FFF2-40B4-BE49-F238E27FC236}">
              <a16:creationId xmlns:a16="http://schemas.microsoft.com/office/drawing/2014/main" id="{EAC92C4F-B735-4040-B475-D123A2AA0DD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095875" y="17192625"/>
          <a:ext cx="2972790" cy="1284884"/>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2F255-5DB2-474A-9ADB-702B5C4421D0}">
  <dimension ref="B3:H12"/>
  <sheetViews>
    <sheetView workbookViewId="0">
      <selection activeCell="H10" sqref="H10"/>
    </sheetView>
  </sheetViews>
  <sheetFormatPr baseColWidth="10" defaultRowHeight="15" x14ac:dyDescent="0.25"/>
  <sheetData>
    <row r="3" spans="2:8" x14ac:dyDescent="0.25">
      <c r="B3" s="8" t="s">
        <v>5</v>
      </c>
      <c r="C3" s="8"/>
      <c r="D3" s="8"/>
      <c r="F3" s="6"/>
      <c r="G3" s="7" t="s">
        <v>9</v>
      </c>
      <c r="H3" s="7"/>
    </row>
    <row r="4" spans="2:8" x14ac:dyDescent="0.25">
      <c r="C4" t="s">
        <v>0</v>
      </c>
      <c r="D4" t="s">
        <v>1</v>
      </c>
      <c r="G4" t="s">
        <v>0</v>
      </c>
      <c r="H4" t="s">
        <v>1</v>
      </c>
    </row>
    <row r="5" spans="2:8" x14ac:dyDescent="0.25">
      <c r="B5" t="s">
        <v>2</v>
      </c>
      <c r="C5">
        <v>4480</v>
      </c>
      <c r="D5">
        <v>6974</v>
      </c>
      <c r="F5" t="s">
        <v>2</v>
      </c>
      <c r="G5">
        <v>4350</v>
      </c>
      <c r="H5">
        <v>5559</v>
      </c>
    </row>
    <row r="6" spans="2:8" x14ac:dyDescent="0.25">
      <c r="B6" t="s">
        <v>3</v>
      </c>
      <c r="C6">
        <v>763</v>
      </c>
      <c r="D6">
        <v>965</v>
      </c>
      <c r="F6" t="s">
        <v>3</v>
      </c>
      <c r="G6">
        <v>788</v>
      </c>
      <c r="H6">
        <v>735</v>
      </c>
    </row>
    <row r="7" spans="2:8" x14ac:dyDescent="0.25">
      <c r="B7" t="s">
        <v>4</v>
      </c>
      <c r="C7">
        <v>269</v>
      </c>
      <c r="D7">
        <v>351</v>
      </c>
      <c r="F7" t="s">
        <v>4</v>
      </c>
      <c r="G7">
        <v>126</v>
      </c>
      <c r="H7">
        <v>258</v>
      </c>
    </row>
    <row r="8" spans="2:8" x14ac:dyDescent="0.25">
      <c r="B8" t="s">
        <v>6</v>
      </c>
      <c r="C8">
        <v>989</v>
      </c>
      <c r="D8">
        <v>4261</v>
      </c>
      <c r="F8" t="s">
        <v>6</v>
      </c>
      <c r="G8">
        <v>980</v>
      </c>
      <c r="H8">
        <v>3579</v>
      </c>
    </row>
    <row r="9" spans="2:8" x14ac:dyDescent="0.25">
      <c r="B9" t="s">
        <v>7</v>
      </c>
      <c r="C9">
        <v>683</v>
      </c>
      <c r="D9">
        <v>919</v>
      </c>
      <c r="F9" t="s">
        <v>7</v>
      </c>
      <c r="G9">
        <v>726</v>
      </c>
      <c r="H9">
        <v>721</v>
      </c>
    </row>
    <row r="10" spans="2:8" x14ac:dyDescent="0.25">
      <c r="B10" t="s">
        <v>8</v>
      </c>
      <c r="C10">
        <v>641</v>
      </c>
      <c r="D10">
        <v>1417</v>
      </c>
      <c r="F10" t="s">
        <v>8</v>
      </c>
      <c r="G10">
        <v>521</v>
      </c>
      <c r="H10">
        <v>1370</v>
      </c>
    </row>
    <row r="11" spans="2:8" x14ac:dyDescent="0.25">
      <c r="C11">
        <f>SUM(C5:C10)</f>
        <v>7825</v>
      </c>
      <c r="D11">
        <f>SUM(D5:D10)</f>
        <v>14887</v>
      </c>
      <c r="G11">
        <f>SUM(G5:G10)</f>
        <v>7491</v>
      </c>
      <c r="H11">
        <f>SUM(H5:H10)</f>
        <v>12222</v>
      </c>
    </row>
    <row r="12" spans="2:8" x14ac:dyDescent="0.25">
      <c r="D12">
        <f>SUM(C11:D11)</f>
        <v>22712</v>
      </c>
      <c r="H12">
        <f>SUM(G11:H11)</f>
        <v>19713</v>
      </c>
    </row>
  </sheetData>
  <mergeCells count="1">
    <mergeCell ref="B3:D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F7947-A5E6-4AD3-B18A-6B6ACE256D32}">
  <dimension ref="A1:W97"/>
  <sheetViews>
    <sheetView tabSelected="1" topLeftCell="A37" workbookViewId="0">
      <selection activeCell="L91" sqref="L91:P97"/>
    </sheetView>
  </sheetViews>
  <sheetFormatPr baseColWidth="10" defaultRowHeight="15" x14ac:dyDescent="0.25"/>
  <cols>
    <col min="6" max="6" width="11.85546875" bestFit="1" customWidth="1"/>
    <col min="11" max="11" width="11.85546875" bestFit="1" customWidth="1"/>
    <col min="18" max="18" width="11.85546875" bestFit="1" customWidth="1"/>
  </cols>
  <sheetData>
    <row r="1" spans="2:16" s="10" customFormat="1" ht="14.25" customHeight="1" x14ac:dyDescent="0.25">
      <c r="B1" s="9" t="s">
        <v>16</v>
      </c>
      <c r="C1" s="9"/>
      <c r="D1" s="9"/>
      <c r="E1" s="9"/>
      <c r="F1" s="9"/>
      <c r="G1" s="9"/>
      <c r="H1" s="9"/>
      <c r="I1" s="9"/>
      <c r="K1" s="11" t="s">
        <v>17</v>
      </c>
      <c r="L1" s="11"/>
      <c r="M1" s="11"/>
      <c r="N1" s="11"/>
      <c r="O1" s="11"/>
      <c r="P1" s="11"/>
    </row>
    <row r="4" spans="2:16" x14ac:dyDescent="0.25">
      <c r="D4" s="3" t="s">
        <v>2</v>
      </c>
      <c r="E4" s="3"/>
      <c r="F4" s="3" t="s">
        <v>3</v>
      </c>
      <c r="G4" s="3"/>
      <c r="H4" s="3" t="s">
        <v>4</v>
      </c>
      <c r="I4" s="3"/>
      <c r="K4" s="3" t="s">
        <v>2</v>
      </c>
      <c r="L4" s="3"/>
      <c r="M4" s="3" t="s">
        <v>3</v>
      </c>
      <c r="N4" s="3"/>
      <c r="O4" s="3" t="s">
        <v>4</v>
      </c>
      <c r="P4" s="3"/>
    </row>
    <row r="5" spans="2:16" x14ac:dyDescent="0.25">
      <c r="B5" s="4" t="s">
        <v>14</v>
      </c>
      <c r="C5" t="s">
        <v>10</v>
      </c>
      <c r="D5" s="3">
        <v>1288</v>
      </c>
      <c r="E5" s="3"/>
      <c r="F5" s="3">
        <v>247</v>
      </c>
      <c r="G5" s="3"/>
      <c r="H5" s="3">
        <v>36</v>
      </c>
      <c r="I5" s="3"/>
      <c r="K5" s="5">
        <f>D5/SUM(D$5:E$8)</f>
        <v>0.29609195402298849</v>
      </c>
      <c r="L5" s="5"/>
      <c r="M5" s="5">
        <f t="shared" ref="M5" si="0">F5/SUM(F$5:G$8)</f>
        <v>0.31345177664974622</v>
      </c>
      <c r="N5" s="5"/>
      <c r="O5" s="5">
        <f t="shared" ref="O5" si="1">H5/SUM(H$5:I$8)</f>
        <v>0.2857142857142857</v>
      </c>
      <c r="P5" s="5"/>
    </row>
    <row r="6" spans="2:16" x14ac:dyDescent="0.25">
      <c r="B6" s="4"/>
      <c r="C6" t="s">
        <v>11</v>
      </c>
      <c r="D6" s="3">
        <v>1100</v>
      </c>
      <c r="E6" s="3"/>
      <c r="F6" s="3">
        <v>194</v>
      </c>
      <c r="G6" s="3"/>
      <c r="H6" s="3">
        <v>31</v>
      </c>
      <c r="I6" s="3"/>
      <c r="K6" s="5">
        <f t="shared" ref="K6:K12" si="2">D6/SUM(D$5:E$8)</f>
        <v>0.25287356321839083</v>
      </c>
      <c r="L6" s="5"/>
      <c r="M6" s="5">
        <f t="shared" ref="M6:M12" si="3">F6/SUM(F$5:G$8)</f>
        <v>0.24619289340101522</v>
      </c>
      <c r="N6" s="5"/>
      <c r="O6" s="5">
        <f t="shared" ref="O6:O12" si="4">H6/SUM(H$5:I$8)</f>
        <v>0.24603174603174602</v>
      </c>
      <c r="P6" s="5"/>
    </row>
    <row r="7" spans="2:16" x14ac:dyDescent="0.25">
      <c r="B7" s="4"/>
      <c r="C7" t="s">
        <v>12</v>
      </c>
      <c r="D7" s="3">
        <v>1003</v>
      </c>
      <c r="E7" s="3"/>
      <c r="F7" s="3">
        <v>178</v>
      </c>
      <c r="G7" s="3"/>
      <c r="H7" s="3">
        <v>33</v>
      </c>
      <c r="I7" s="3"/>
      <c r="K7" s="5">
        <f t="shared" si="2"/>
        <v>0.23057471264367815</v>
      </c>
      <c r="L7" s="5"/>
      <c r="M7" s="5">
        <f t="shared" si="3"/>
        <v>0.22588832487309646</v>
      </c>
      <c r="N7" s="5"/>
      <c r="O7" s="5">
        <f t="shared" si="4"/>
        <v>0.26190476190476192</v>
      </c>
      <c r="P7" s="5"/>
    </row>
    <row r="8" spans="2:16" x14ac:dyDescent="0.25">
      <c r="B8" s="4"/>
      <c r="C8" t="s">
        <v>13</v>
      </c>
      <c r="D8" s="3">
        <v>959</v>
      </c>
      <c r="E8" s="3"/>
      <c r="F8" s="3">
        <v>169</v>
      </c>
      <c r="G8" s="3"/>
      <c r="H8" s="3">
        <v>26</v>
      </c>
      <c r="I8" s="3"/>
      <c r="K8" s="5">
        <f t="shared" si="2"/>
        <v>0.22045977011494253</v>
      </c>
      <c r="L8" s="5"/>
      <c r="M8" s="5">
        <f t="shared" si="3"/>
        <v>0.21446700507614214</v>
      </c>
      <c r="N8" s="5"/>
      <c r="O8" s="5">
        <f t="shared" si="4"/>
        <v>0.20634920634920634</v>
      </c>
      <c r="P8" s="5"/>
    </row>
    <row r="9" spans="2:16" x14ac:dyDescent="0.25">
      <c r="B9" s="4" t="s">
        <v>15</v>
      </c>
      <c r="C9" t="s">
        <v>10</v>
      </c>
      <c r="D9" s="3">
        <v>1575</v>
      </c>
      <c r="E9" s="3"/>
      <c r="F9" s="3">
        <v>230</v>
      </c>
      <c r="G9" s="3"/>
      <c r="H9" s="3">
        <v>81</v>
      </c>
      <c r="I9" s="3"/>
      <c r="K9" s="5">
        <f t="shared" si="2"/>
        <v>0.36206896551724138</v>
      </c>
      <c r="L9" s="5"/>
      <c r="M9" s="5">
        <f t="shared" si="3"/>
        <v>0.29187817258883247</v>
      </c>
      <c r="N9" s="5"/>
      <c r="O9" s="5">
        <f t="shared" si="4"/>
        <v>0.6428571428571429</v>
      </c>
      <c r="P9" s="5"/>
    </row>
    <row r="10" spans="2:16" x14ac:dyDescent="0.25">
      <c r="B10" s="4"/>
      <c r="C10" t="s">
        <v>11</v>
      </c>
      <c r="D10" s="3">
        <v>1462</v>
      </c>
      <c r="E10" s="3"/>
      <c r="F10" s="3">
        <v>183</v>
      </c>
      <c r="G10" s="3"/>
      <c r="H10" s="3">
        <v>62</v>
      </c>
      <c r="I10" s="3"/>
      <c r="K10" s="5">
        <f t="shared" si="2"/>
        <v>0.33609195402298853</v>
      </c>
      <c r="L10" s="5"/>
      <c r="M10" s="5">
        <f t="shared" si="3"/>
        <v>0.23223350253807107</v>
      </c>
      <c r="N10" s="5"/>
      <c r="O10" s="5">
        <f t="shared" si="4"/>
        <v>0.49206349206349204</v>
      </c>
      <c r="P10" s="5"/>
    </row>
    <row r="11" spans="2:16" x14ac:dyDescent="0.25">
      <c r="B11" s="4"/>
      <c r="C11" t="s">
        <v>12</v>
      </c>
      <c r="D11" s="3">
        <v>1294</v>
      </c>
      <c r="E11" s="3"/>
      <c r="F11" s="3">
        <v>167</v>
      </c>
      <c r="G11" s="3"/>
      <c r="H11" s="3">
        <v>62</v>
      </c>
      <c r="I11" s="3"/>
      <c r="K11" s="5">
        <f t="shared" si="2"/>
        <v>0.29747126436781607</v>
      </c>
      <c r="L11" s="5"/>
      <c r="M11" s="5">
        <f t="shared" si="3"/>
        <v>0.21192893401015228</v>
      </c>
      <c r="N11" s="5"/>
      <c r="O11" s="5">
        <f t="shared" si="4"/>
        <v>0.49206349206349204</v>
      </c>
      <c r="P11" s="5"/>
    </row>
    <row r="12" spans="2:16" x14ac:dyDescent="0.25">
      <c r="B12" s="4"/>
      <c r="C12" t="s">
        <v>13</v>
      </c>
      <c r="D12" s="3">
        <v>1228</v>
      </c>
      <c r="E12" s="3"/>
      <c r="F12" s="3">
        <v>155</v>
      </c>
      <c r="G12" s="3"/>
      <c r="H12" s="3">
        <v>53</v>
      </c>
      <c r="I12" s="3"/>
      <c r="K12" s="5">
        <f t="shared" si="2"/>
        <v>0.28229885057471266</v>
      </c>
      <c r="L12" s="5"/>
      <c r="M12" s="5">
        <f t="shared" si="3"/>
        <v>0.1967005076142132</v>
      </c>
      <c r="N12" s="5"/>
      <c r="O12" s="5">
        <f t="shared" si="4"/>
        <v>0.42063492063492064</v>
      </c>
      <c r="P12" s="5"/>
    </row>
    <row r="17" spans="2:16" x14ac:dyDescent="0.25">
      <c r="D17" s="3" t="s">
        <v>6</v>
      </c>
      <c r="E17" s="3"/>
      <c r="F17" s="3" t="s">
        <v>7</v>
      </c>
      <c r="G17" s="3"/>
      <c r="H17" s="3" t="s">
        <v>8</v>
      </c>
      <c r="I17" s="3"/>
      <c r="K17" s="3" t="s">
        <v>6</v>
      </c>
      <c r="L17" s="3"/>
      <c r="M17" s="3" t="s">
        <v>7</v>
      </c>
      <c r="N17" s="3"/>
      <c r="O17" s="3" t="s">
        <v>8</v>
      </c>
      <c r="P17" s="3"/>
    </row>
    <row r="18" spans="2:16" x14ac:dyDescent="0.25">
      <c r="B18" s="4" t="s">
        <v>14</v>
      </c>
      <c r="C18" t="s">
        <v>10</v>
      </c>
      <c r="D18" s="3">
        <v>300</v>
      </c>
      <c r="E18" s="3"/>
      <c r="F18" s="3">
        <v>221</v>
      </c>
      <c r="G18" s="3"/>
      <c r="H18" s="3">
        <v>150</v>
      </c>
      <c r="I18" s="3"/>
      <c r="K18" s="5">
        <f>D18/SUM(D$18:E$21)</f>
        <v>0.30612244897959184</v>
      </c>
      <c r="L18" s="5"/>
      <c r="M18" s="5">
        <f t="shared" ref="M18" si="5">F18/SUM(F$18:G$21)</f>
        <v>0.30440771349862261</v>
      </c>
      <c r="N18" s="5"/>
      <c r="O18" s="5">
        <f t="shared" ref="O18" si="6">H18/SUM(H$18:I$21)</f>
        <v>0.28790786948176583</v>
      </c>
      <c r="P18" s="5"/>
    </row>
    <row r="19" spans="2:16" x14ac:dyDescent="0.25">
      <c r="B19" s="4"/>
      <c r="C19" t="s">
        <v>11</v>
      </c>
      <c r="D19" s="3">
        <v>271</v>
      </c>
      <c r="E19" s="3"/>
      <c r="F19" s="3">
        <v>184</v>
      </c>
      <c r="G19" s="3"/>
      <c r="H19" s="3">
        <v>148</v>
      </c>
      <c r="I19" s="3"/>
      <c r="K19" s="5">
        <f t="shared" ref="K19:K25" si="7">D19/SUM(D$18:E$21)</f>
        <v>0.27653061224489794</v>
      </c>
      <c r="L19" s="5"/>
      <c r="M19" s="5">
        <f t="shared" ref="M19:M25" si="8">F19/SUM(F$18:G$21)</f>
        <v>0.25344352617079891</v>
      </c>
      <c r="N19" s="5"/>
      <c r="O19" s="5">
        <f t="shared" ref="O19:O25" si="9">H19/SUM(H$18:I$21)</f>
        <v>0.28406909788867563</v>
      </c>
      <c r="P19" s="5"/>
    </row>
    <row r="20" spans="2:16" x14ac:dyDescent="0.25">
      <c r="B20" s="4"/>
      <c r="C20" t="s">
        <v>12</v>
      </c>
      <c r="D20" s="3">
        <v>203</v>
      </c>
      <c r="E20" s="3"/>
      <c r="F20" s="3">
        <v>152</v>
      </c>
      <c r="G20" s="3"/>
      <c r="H20" s="3">
        <v>112</v>
      </c>
      <c r="I20" s="3"/>
      <c r="K20" s="5">
        <f t="shared" si="7"/>
        <v>0.20714285714285716</v>
      </c>
      <c r="L20" s="5"/>
      <c r="M20" s="5">
        <f t="shared" si="8"/>
        <v>0.20936639118457301</v>
      </c>
      <c r="N20" s="5"/>
      <c r="O20" s="5">
        <f t="shared" si="9"/>
        <v>0.21497120921305182</v>
      </c>
      <c r="P20" s="5"/>
    </row>
    <row r="21" spans="2:16" x14ac:dyDescent="0.25">
      <c r="B21" s="4"/>
      <c r="C21" t="s">
        <v>13</v>
      </c>
      <c r="D21" s="3">
        <v>206</v>
      </c>
      <c r="E21" s="3"/>
      <c r="F21" s="3">
        <v>169</v>
      </c>
      <c r="G21" s="3"/>
      <c r="H21" s="3">
        <v>111</v>
      </c>
      <c r="I21" s="3"/>
      <c r="K21" s="5">
        <f t="shared" si="7"/>
        <v>0.21020408163265306</v>
      </c>
      <c r="L21" s="5"/>
      <c r="M21" s="5">
        <f t="shared" si="8"/>
        <v>0.2327823691460055</v>
      </c>
      <c r="N21" s="5"/>
      <c r="O21" s="5">
        <f t="shared" si="9"/>
        <v>0.21305182341650672</v>
      </c>
      <c r="P21" s="5"/>
    </row>
    <row r="22" spans="2:16" x14ac:dyDescent="0.25">
      <c r="B22" s="4" t="s">
        <v>15</v>
      </c>
      <c r="C22" t="s">
        <v>10</v>
      </c>
      <c r="D22" s="3">
        <v>1044</v>
      </c>
      <c r="E22" s="3"/>
      <c r="F22" s="3">
        <v>204</v>
      </c>
      <c r="G22" s="3"/>
      <c r="H22" s="3">
        <v>395</v>
      </c>
      <c r="I22" s="3"/>
      <c r="K22" s="5">
        <f>D22/SUM(D$22:E$25)</f>
        <v>0.29170159262363787</v>
      </c>
      <c r="L22" s="5"/>
      <c r="M22" s="5">
        <f t="shared" ref="M22:M25" si="10">F22/SUM(F$22:G$25)</f>
        <v>0.28294036061026351</v>
      </c>
      <c r="N22" s="5"/>
      <c r="O22" s="5">
        <f t="shared" ref="O22:O25" si="11">H22/SUM(H$22:I$25)</f>
        <v>0.28832116788321166</v>
      </c>
      <c r="P22" s="5"/>
    </row>
    <row r="23" spans="2:16" x14ac:dyDescent="0.25">
      <c r="B23" s="4"/>
      <c r="C23" t="s">
        <v>11</v>
      </c>
      <c r="D23" s="3">
        <v>907</v>
      </c>
      <c r="E23" s="3"/>
      <c r="F23" s="3">
        <v>158</v>
      </c>
      <c r="G23" s="3"/>
      <c r="H23" s="3">
        <v>361</v>
      </c>
      <c r="I23" s="3"/>
      <c r="K23" s="5">
        <f t="shared" ref="K23:K25" si="12">D23/SUM(D$22:E$25)</f>
        <v>0.25342274378317964</v>
      </c>
      <c r="L23" s="5"/>
      <c r="M23" s="5">
        <f t="shared" si="10"/>
        <v>0.21914008321775313</v>
      </c>
      <c r="N23" s="5"/>
      <c r="O23" s="5">
        <f t="shared" si="11"/>
        <v>0.26350364963503647</v>
      </c>
      <c r="P23" s="5"/>
    </row>
    <row r="24" spans="2:16" x14ac:dyDescent="0.25">
      <c r="B24" s="4"/>
      <c r="C24" t="s">
        <v>12</v>
      </c>
      <c r="D24" s="3">
        <v>827</v>
      </c>
      <c r="E24" s="3"/>
      <c r="F24" s="3">
        <v>184</v>
      </c>
      <c r="G24" s="3"/>
      <c r="H24" s="3">
        <v>315</v>
      </c>
      <c r="I24" s="3"/>
      <c r="K24" s="5">
        <f t="shared" si="12"/>
        <v>0.2310701313215982</v>
      </c>
      <c r="L24" s="5"/>
      <c r="M24" s="5">
        <f t="shared" si="10"/>
        <v>0.25520110957004161</v>
      </c>
      <c r="N24" s="5"/>
      <c r="O24" s="5">
        <f t="shared" si="11"/>
        <v>0.22992700729927007</v>
      </c>
      <c r="P24" s="5"/>
    </row>
    <row r="25" spans="2:16" x14ac:dyDescent="0.25">
      <c r="B25" s="4"/>
      <c r="C25" t="s">
        <v>13</v>
      </c>
      <c r="D25" s="3">
        <v>801</v>
      </c>
      <c r="E25" s="3"/>
      <c r="F25" s="3">
        <v>175</v>
      </c>
      <c r="G25" s="3"/>
      <c r="H25" s="3">
        <v>299</v>
      </c>
      <c r="I25" s="3"/>
      <c r="K25" s="5">
        <f t="shared" si="12"/>
        <v>0.22380553227158423</v>
      </c>
      <c r="L25" s="5"/>
      <c r="M25" s="5">
        <f t="shared" si="10"/>
        <v>0.24271844660194175</v>
      </c>
      <c r="N25" s="5"/>
      <c r="O25" s="5">
        <f t="shared" si="11"/>
        <v>0.21824817518248174</v>
      </c>
      <c r="P25" s="5"/>
    </row>
    <row r="45" spans="2:23" x14ac:dyDescent="0.25">
      <c r="B45" s="9" t="s">
        <v>16</v>
      </c>
      <c r="C45" s="9"/>
      <c r="D45" s="9"/>
      <c r="E45" s="9"/>
      <c r="F45" s="9"/>
      <c r="G45" s="9"/>
      <c r="H45" s="9"/>
      <c r="I45" s="9"/>
      <c r="J45" s="10"/>
      <c r="K45" s="11" t="s">
        <v>17</v>
      </c>
      <c r="L45" s="11"/>
      <c r="M45" s="11"/>
      <c r="N45" s="11"/>
      <c r="O45" s="11"/>
      <c r="P45" s="11"/>
    </row>
    <row r="46" spans="2:23" x14ac:dyDescent="0.25">
      <c r="D46" s="3" t="s">
        <v>18</v>
      </c>
      <c r="E46" s="3"/>
      <c r="F46" s="3"/>
      <c r="G46" s="3"/>
      <c r="H46" s="3"/>
      <c r="I46" s="3"/>
    </row>
    <row r="47" spans="2:23" x14ac:dyDescent="0.25">
      <c r="D47" s="3" t="s">
        <v>2</v>
      </c>
      <c r="E47" s="3"/>
      <c r="F47" s="3" t="s">
        <v>3</v>
      </c>
      <c r="G47" s="3"/>
      <c r="H47" s="3" t="s">
        <v>4</v>
      </c>
      <c r="I47" s="3"/>
      <c r="K47" s="3" t="s">
        <v>2</v>
      </c>
      <c r="L47" s="3"/>
      <c r="M47" s="3" t="s">
        <v>3</v>
      </c>
      <c r="N47" s="3"/>
      <c r="O47" s="3" t="s">
        <v>4</v>
      </c>
      <c r="P47" s="3"/>
    </row>
    <row r="48" spans="2:23" x14ac:dyDescent="0.25">
      <c r="B48" s="4" t="s">
        <v>14</v>
      </c>
      <c r="C48" t="s">
        <v>10</v>
      </c>
      <c r="D48" s="3">
        <v>444</v>
      </c>
      <c r="E48" s="3"/>
      <c r="F48" s="3">
        <v>87</v>
      </c>
      <c r="G48" s="3"/>
      <c r="H48" s="3">
        <v>13</v>
      </c>
      <c r="I48" s="3"/>
      <c r="K48" s="5">
        <f>D48/SUM(D$48:E$51)</f>
        <v>0.2735674676524954</v>
      </c>
      <c r="L48" s="5"/>
      <c r="M48" s="5">
        <f>F48/SUM(F$48:G$51)</f>
        <v>0.28064516129032258</v>
      </c>
      <c r="N48" s="5"/>
      <c r="O48" s="5">
        <f>H48/SUM(H$48:I$51)</f>
        <v>0.28888888888888886</v>
      </c>
      <c r="P48" s="5"/>
      <c r="R48" s="3">
        <f>SUM(D48:E51)</f>
        <v>1623</v>
      </c>
      <c r="S48" s="3"/>
      <c r="T48" s="3">
        <f t="shared" ref="T48" si="13">SUM(F48:G51)</f>
        <v>310</v>
      </c>
      <c r="U48" s="3"/>
      <c r="V48" s="3">
        <f t="shared" ref="V48" si="14">SUM(H48:I51)</f>
        <v>45</v>
      </c>
      <c r="W48" s="3"/>
    </row>
    <row r="49" spans="2:23" x14ac:dyDescent="0.25">
      <c r="B49" s="4"/>
      <c r="C49" t="s">
        <v>11</v>
      </c>
      <c r="D49" s="3">
        <v>400</v>
      </c>
      <c r="E49" s="3"/>
      <c r="F49" s="3">
        <v>79</v>
      </c>
      <c r="G49" s="3"/>
      <c r="H49" s="3">
        <v>10</v>
      </c>
      <c r="I49" s="3"/>
      <c r="K49" s="5">
        <f>D49/SUM(D$48:E$51)</f>
        <v>0.24645717806531114</v>
      </c>
      <c r="L49" s="5"/>
      <c r="M49" s="5">
        <f>F49/SUM(F$48:G$51)</f>
        <v>0.25483870967741934</v>
      </c>
      <c r="N49" s="5"/>
      <c r="O49" s="5">
        <f>H49/SUM(H$48:I$51)</f>
        <v>0.22222222222222221</v>
      </c>
      <c r="P49" s="5"/>
    </row>
    <row r="50" spans="2:23" x14ac:dyDescent="0.25">
      <c r="B50" s="4"/>
      <c r="C50" t="s">
        <v>12</v>
      </c>
      <c r="D50" s="3">
        <v>392</v>
      </c>
      <c r="E50" s="3"/>
      <c r="F50" s="3">
        <v>65</v>
      </c>
      <c r="G50" s="3"/>
      <c r="H50" s="3">
        <v>13</v>
      </c>
      <c r="I50" s="3"/>
      <c r="K50" s="5">
        <f>D50/SUM(D$48:E$51)</f>
        <v>0.24152803450400492</v>
      </c>
      <c r="L50" s="5"/>
      <c r="M50" s="5">
        <f>F50/SUM(F$48:G$51)</f>
        <v>0.20967741935483872</v>
      </c>
      <c r="N50" s="5"/>
      <c r="O50" s="5">
        <f>H50/SUM(H$48:I$51)</f>
        <v>0.28888888888888886</v>
      </c>
      <c r="P50" s="5"/>
    </row>
    <row r="51" spans="2:23" x14ac:dyDescent="0.25">
      <c r="B51" s="4"/>
      <c r="C51" t="s">
        <v>13</v>
      </c>
      <c r="D51" s="3">
        <v>387</v>
      </c>
      <c r="E51" s="3"/>
      <c r="F51" s="3">
        <v>79</v>
      </c>
      <c r="G51" s="3"/>
      <c r="H51" s="3">
        <v>9</v>
      </c>
      <c r="I51" s="3"/>
      <c r="K51" s="5">
        <f>D51/SUM(D$48:E$51)</f>
        <v>0.23844731977818853</v>
      </c>
      <c r="L51" s="5"/>
      <c r="M51" s="5">
        <f>F51/SUM(F$48:G$51)</f>
        <v>0.25483870967741934</v>
      </c>
      <c r="N51" s="5"/>
      <c r="O51" s="5">
        <f>H51/SUM(H$48:I$51)</f>
        <v>0.2</v>
      </c>
      <c r="P51" s="5"/>
    </row>
    <row r="52" spans="2:23" x14ac:dyDescent="0.25">
      <c r="B52" s="4" t="s">
        <v>15</v>
      </c>
      <c r="C52" t="s">
        <v>10</v>
      </c>
      <c r="D52" s="3">
        <v>636</v>
      </c>
      <c r="E52" s="3"/>
      <c r="F52" s="3">
        <v>97</v>
      </c>
      <c r="G52" s="3"/>
      <c r="H52" s="3">
        <v>31</v>
      </c>
      <c r="I52" s="3"/>
      <c r="K52" s="5">
        <f>D52/SUM(D$52:E$55)</f>
        <v>0.26622017580577645</v>
      </c>
      <c r="L52" s="5"/>
      <c r="M52" s="5">
        <f>F52/SUM(F$52:G$55)</f>
        <v>0.29573170731707316</v>
      </c>
      <c r="N52" s="5"/>
      <c r="O52" s="5">
        <f>H52/SUM(H$52:I$55)</f>
        <v>0.26956521739130435</v>
      </c>
      <c r="P52" s="5"/>
      <c r="R52" s="3">
        <f>SUM(D52:E55)</f>
        <v>2389</v>
      </c>
      <c r="S52" s="3"/>
      <c r="T52" s="3">
        <f t="shared" ref="T52" si="15">SUM(F52:G55)</f>
        <v>328</v>
      </c>
      <c r="U52" s="3"/>
      <c r="V52" s="3">
        <f t="shared" ref="V52" si="16">SUM(H52:I55)</f>
        <v>115</v>
      </c>
      <c r="W52" s="3"/>
    </row>
    <row r="53" spans="2:23" x14ac:dyDescent="0.25">
      <c r="B53" s="4"/>
      <c r="C53" t="s">
        <v>11</v>
      </c>
      <c r="D53" s="3">
        <v>608</v>
      </c>
      <c r="E53" s="3"/>
      <c r="F53" s="3">
        <v>82</v>
      </c>
      <c r="G53" s="3"/>
      <c r="H53" s="3">
        <v>29</v>
      </c>
      <c r="I53" s="3"/>
      <c r="K53" s="5">
        <f>D53/SUM(D$52:E$55)</f>
        <v>0.25449979070740897</v>
      </c>
      <c r="L53" s="5"/>
      <c r="M53" s="5">
        <f>F53/SUM(F$52:G$55)</f>
        <v>0.25</v>
      </c>
      <c r="N53" s="5"/>
      <c r="O53" s="5">
        <f>H53/SUM(H$52:I$55)</f>
        <v>0.25217391304347825</v>
      </c>
      <c r="P53" s="5"/>
    </row>
    <row r="54" spans="2:23" x14ac:dyDescent="0.25">
      <c r="B54" s="4"/>
      <c r="C54" t="s">
        <v>12</v>
      </c>
      <c r="D54" s="3">
        <v>577</v>
      </c>
      <c r="E54" s="3"/>
      <c r="F54" s="3">
        <v>72</v>
      </c>
      <c r="G54" s="3"/>
      <c r="H54" s="3">
        <v>28</v>
      </c>
      <c r="I54" s="3"/>
      <c r="K54" s="5">
        <f>D54/SUM(D$52:E$55)</f>
        <v>0.24152365006278778</v>
      </c>
      <c r="L54" s="5"/>
      <c r="M54" s="5">
        <f>F54/SUM(F$52:G$55)</f>
        <v>0.21951219512195122</v>
      </c>
      <c r="N54" s="5"/>
      <c r="O54" s="5">
        <f>H54/SUM(H$52:I$55)</f>
        <v>0.24347826086956523</v>
      </c>
      <c r="P54" s="5"/>
    </row>
    <row r="55" spans="2:23" x14ac:dyDescent="0.25">
      <c r="B55" s="4"/>
      <c r="C55" t="s">
        <v>13</v>
      </c>
      <c r="D55" s="3">
        <v>568</v>
      </c>
      <c r="E55" s="3"/>
      <c r="F55" s="3">
        <v>77</v>
      </c>
      <c r="G55" s="3"/>
      <c r="H55" s="3">
        <v>27</v>
      </c>
      <c r="I55" s="3"/>
      <c r="K55" s="5">
        <f>D55/SUM(D$52:E$55)</f>
        <v>0.2377563834240268</v>
      </c>
      <c r="L55" s="5"/>
      <c r="M55" s="5">
        <f>F55/SUM(F$52:G$55)</f>
        <v>0.2347560975609756</v>
      </c>
      <c r="N55" s="5"/>
      <c r="O55" s="5">
        <f>H55/SUM(H$52:I$55)</f>
        <v>0.23478260869565218</v>
      </c>
      <c r="P55" s="5"/>
    </row>
    <row r="56" spans="2:23" x14ac:dyDescent="0.25">
      <c r="K56" s="2"/>
      <c r="L56" s="2"/>
      <c r="M56" s="2"/>
      <c r="N56" s="2"/>
      <c r="O56" s="2"/>
    </row>
    <row r="57" spans="2:23" x14ac:dyDescent="0.25">
      <c r="K57" s="2"/>
      <c r="L57" s="2"/>
      <c r="M57" s="2"/>
      <c r="N57" s="2"/>
      <c r="O57" s="2"/>
    </row>
    <row r="58" spans="2:23" x14ac:dyDescent="0.25">
      <c r="K58" s="2"/>
      <c r="L58" s="2"/>
      <c r="M58" s="2"/>
      <c r="N58" s="2"/>
      <c r="O58" s="2"/>
    </row>
    <row r="59" spans="2:23" x14ac:dyDescent="0.25">
      <c r="D59" s="3" t="s">
        <v>19</v>
      </c>
      <c r="E59" s="3"/>
      <c r="F59" s="3"/>
      <c r="G59" s="3"/>
      <c r="H59" s="3"/>
      <c r="I59" s="3"/>
      <c r="K59" s="2"/>
      <c r="L59" s="2"/>
      <c r="M59" s="2"/>
      <c r="N59" s="2"/>
      <c r="O59" s="2"/>
    </row>
    <row r="60" spans="2:23" x14ac:dyDescent="0.25">
      <c r="D60" s="3" t="s">
        <v>6</v>
      </c>
      <c r="E60" s="3"/>
      <c r="F60" s="3" t="s">
        <v>7</v>
      </c>
      <c r="G60" s="3"/>
      <c r="H60" s="3" t="s">
        <v>8</v>
      </c>
      <c r="I60" s="3"/>
      <c r="K60" s="3" t="s">
        <v>6</v>
      </c>
      <c r="L60" s="3"/>
      <c r="M60" s="3" t="s">
        <v>7</v>
      </c>
      <c r="N60" s="3"/>
      <c r="O60" s="3" t="s">
        <v>8</v>
      </c>
      <c r="P60" s="3"/>
    </row>
    <row r="61" spans="2:23" x14ac:dyDescent="0.25">
      <c r="B61" s="4" t="s">
        <v>14</v>
      </c>
      <c r="C61" t="s">
        <v>10</v>
      </c>
      <c r="D61" s="3">
        <v>104</v>
      </c>
      <c r="E61" s="3"/>
      <c r="F61" s="3">
        <v>71</v>
      </c>
      <c r="G61" s="3"/>
      <c r="H61" s="3">
        <v>39</v>
      </c>
      <c r="I61" s="3"/>
      <c r="K61" s="5">
        <f>D61/SUM(D$61:E$64)</f>
        <v>0.28493150684931506</v>
      </c>
      <c r="L61" s="5"/>
      <c r="M61" s="5">
        <f>F61/SUM(F$61:G$64)</f>
        <v>0.29098360655737704</v>
      </c>
      <c r="N61" s="5"/>
      <c r="O61" s="5">
        <f>H61/SUM(H$61:I$64)</f>
        <v>0.22807017543859648</v>
      </c>
      <c r="P61" s="5"/>
      <c r="R61" s="3">
        <f>SUM(D61:E64)</f>
        <v>365</v>
      </c>
      <c r="S61" s="3"/>
      <c r="T61" s="3">
        <f t="shared" ref="T61" si="17">SUM(F61:G64)</f>
        <v>244</v>
      </c>
      <c r="U61" s="3"/>
      <c r="V61" s="3">
        <f t="shared" ref="V61" si="18">SUM(H61:I64)</f>
        <v>171</v>
      </c>
      <c r="W61" s="3"/>
    </row>
    <row r="62" spans="2:23" x14ac:dyDescent="0.25">
      <c r="B62" s="4"/>
      <c r="C62" t="s">
        <v>11</v>
      </c>
      <c r="D62" s="3">
        <v>109</v>
      </c>
      <c r="E62" s="3"/>
      <c r="F62" s="3">
        <v>67</v>
      </c>
      <c r="G62" s="3"/>
      <c r="H62" s="3">
        <v>48</v>
      </c>
      <c r="I62" s="3"/>
      <c r="K62" s="5">
        <f>D62/SUM(D$61:E$64)</f>
        <v>0.29863013698630136</v>
      </c>
      <c r="L62" s="5"/>
      <c r="M62" s="5">
        <f>F62/SUM(F$61:G$64)</f>
        <v>0.27459016393442626</v>
      </c>
      <c r="N62" s="5"/>
      <c r="O62" s="5">
        <f>H62/SUM(H$61:I$64)</f>
        <v>0.2807017543859649</v>
      </c>
      <c r="P62" s="5"/>
    </row>
    <row r="63" spans="2:23" x14ac:dyDescent="0.25">
      <c r="B63" s="4"/>
      <c r="C63" t="s">
        <v>12</v>
      </c>
      <c r="D63" s="3">
        <v>79</v>
      </c>
      <c r="E63" s="3"/>
      <c r="F63" s="3">
        <v>51</v>
      </c>
      <c r="G63" s="3"/>
      <c r="H63" s="3">
        <v>40</v>
      </c>
      <c r="I63" s="3"/>
      <c r="K63" s="5">
        <f>D63/SUM(D$61:E$64)</f>
        <v>0.21643835616438356</v>
      </c>
      <c r="L63" s="5"/>
      <c r="M63" s="5">
        <f>F63/SUM(F$61:G$64)</f>
        <v>0.20901639344262296</v>
      </c>
      <c r="N63" s="5"/>
      <c r="O63" s="5">
        <f>H63/SUM(H$61:I$64)</f>
        <v>0.23391812865497075</v>
      </c>
      <c r="P63" s="5"/>
    </row>
    <row r="64" spans="2:23" x14ac:dyDescent="0.25">
      <c r="B64" s="4"/>
      <c r="C64" t="s">
        <v>13</v>
      </c>
      <c r="D64" s="3">
        <v>73</v>
      </c>
      <c r="E64" s="3"/>
      <c r="F64" s="3">
        <v>55</v>
      </c>
      <c r="G64" s="3"/>
      <c r="H64" s="3">
        <v>44</v>
      </c>
      <c r="I64" s="3"/>
      <c r="K64" s="5">
        <f>D64/SUM(D$61:E$64)</f>
        <v>0.2</v>
      </c>
      <c r="L64" s="5"/>
      <c r="M64" s="5">
        <f>F64/SUM(F$61:G$64)</f>
        <v>0.22540983606557377</v>
      </c>
      <c r="N64" s="5"/>
      <c r="O64" s="5">
        <f>H64/SUM(H$61:I$64)</f>
        <v>0.25730994152046782</v>
      </c>
      <c r="P64" s="5"/>
    </row>
    <row r="65" spans="2:23" x14ac:dyDescent="0.25">
      <c r="B65" s="4" t="s">
        <v>15</v>
      </c>
      <c r="C65" t="s">
        <v>10</v>
      </c>
      <c r="D65" s="3">
        <v>415</v>
      </c>
      <c r="E65" s="3"/>
      <c r="F65" s="3">
        <v>96</v>
      </c>
      <c r="G65" s="3"/>
      <c r="H65" s="3">
        <v>154</v>
      </c>
      <c r="I65" s="3"/>
      <c r="K65" s="5">
        <f>D65/SUM(D$65:E$68)</f>
        <v>0.27284681130834976</v>
      </c>
      <c r="L65" s="5"/>
      <c r="M65" s="5">
        <f>F65/SUM(F$65:G$68)</f>
        <v>0.2831858407079646</v>
      </c>
      <c r="N65" s="5"/>
      <c r="O65" s="5">
        <f>H65/SUM(H$65:I$68)</f>
        <v>0.26101694915254237</v>
      </c>
      <c r="P65" s="5"/>
      <c r="R65" s="3">
        <f>SUM(D65:E68)</f>
        <v>1521</v>
      </c>
      <c r="S65" s="3"/>
      <c r="T65" s="3">
        <f t="shared" ref="T65" si="19">SUM(F65:G68)</f>
        <v>339</v>
      </c>
      <c r="U65" s="3"/>
      <c r="V65" s="3">
        <f t="shared" ref="V65" si="20">SUM(H65:I68)</f>
        <v>590</v>
      </c>
      <c r="W65" s="3"/>
    </row>
    <row r="66" spans="2:23" x14ac:dyDescent="0.25">
      <c r="B66" s="4"/>
      <c r="C66" t="s">
        <v>11</v>
      </c>
      <c r="D66" s="3">
        <v>371</v>
      </c>
      <c r="E66" s="3"/>
      <c r="F66" s="3">
        <v>72</v>
      </c>
      <c r="G66" s="3"/>
      <c r="H66" s="3">
        <v>156</v>
      </c>
      <c r="I66" s="3"/>
      <c r="K66" s="5">
        <f>D66/SUM(D$65:E$68)</f>
        <v>0.24391847468770544</v>
      </c>
      <c r="L66" s="5"/>
      <c r="M66" s="5">
        <f>F66/SUM(F$65:G$68)</f>
        <v>0.21238938053097345</v>
      </c>
      <c r="N66" s="5"/>
      <c r="O66" s="5">
        <f>H66/SUM(H$65:I$68)</f>
        <v>0.26440677966101694</v>
      </c>
      <c r="P66" s="5"/>
    </row>
    <row r="67" spans="2:23" x14ac:dyDescent="0.25">
      <c r="B67" s="4"/>
      <c r="C67" t="s">
        <v>12</v>
      </c>
      <c r="D67" s="3">
        <v>372</v>
      </c>
      <c r="E67" s="3"/>
      <c r="F67" s="3">
        <v>89</v>
      </c>
      <c r="G67" s="3"/>
      <c r="H67" s="3">
        <v>135</v>
      </c>
      <c r="I67" s="3"/>
      <c r="K67" s="5">
        <f>D67/SUM(D$65:E$68)</f>
        <v>0.24457593688362919</v>
      </c>
      <c r="L67" s="5"/>
      <c r="M67" s="5">
        <f>F67/SUM(F$65:G$68)</f>
        <v>0.26253687315634217</v>
      </c>
      <c r="N67" s="5"/>
      <c r="O67" s="5">
        <f>H67/SUM(H$65:I$68)</f>
        <v>0.2288135593220339</v>
      </c>
      <c r="P67" s="5"/>
    </row>
    <row r="68" spans="2:23" x14ac:dyDescent="0.25">
      <c r="B68" s="4"/>
      <c r="C68" t="s">
        <v>13</v>
      </c>
      <c r="D68" s="3">
        <v>363</v>
      </c>
      <c r="E68" s="3"/>
      <c r="F68" s="3">
        <v>82</v>
      </c>
      <c r="G68" s="3"/>
      <c r="H68" s="3">
        <v>145</v>
      </c>
      <c r="I68" s="3"/>
      <c r="K68" s="5">
        <f>D68/SUM(D$65:E$68)</f>
        <v>0.23865877712031558</v>
      </c>
      <c r="L68" s="5"/>
      <c r="M68" s="5">
        <f>F68/SUM(F$65:G$68)</f>
        <v>0.24188790560471976</v>
      </c>
      <c r="N68" s="5"/>
      <c r="O68" s="5">
        <f>H68/SUM(H$65:I$68)</f>
        <v>0.24576271186440679</v>
      </c>
      <c r="P68" s="5"/>
    </row>
    <row r="69" spans="2:23" x14ac:dyDescent="0.25">
      <c r="K69" s="1"/>
      <c r="L69" s="1"/>
      <c r="M69" s="1"/>
      <c r="N69" s="1"/>
      <c r="O69" s="1"/>
    </row>
    <row r="72" spans="2:23" x14ac:dyDescent="0.25">
      <c r="G72" s="3" t="s">
        <v>22</v>
      </c>
      <c r="H72" s="3"/>
      <c r="I72" s="3"/>
    </row>
    <row r="73" spans="2:23" x14ac:dyDescent="0.25">
      <c r="G73" t="s">
        <v>10</v>
      </c>
      <c r="H73">
        <v>36559</v>
      </c>
      <c r="I73" s="2">
        <f>H73/$H$77</f>
        <v>0.28616492505185709</v>
      </c>
    </row>
    <row r="74" spans="2:23" x14ac:dyDescent="0.25">
      <c r="G74" t="s">
        <v>11</v>
      </c>
      <c r="H74">
        <v>32105</v>
      </c>
      <c r="I74" s="2">
        <f t="shared" ref="I74:I76" si="21">H74/$H$77</f>
        <v>0.2513013189307659</v>
      </c>
    </row>
    <row r="75" spans="2:23" x14ac:dyDescent="0.25">
      <c r="G75" t="s">
        <v>12</v>
      </c>
      <c r="H75">
        <v>30932</v>
      </c>
      <c r="I75" s="2">
        <f t="shared" si="21"/>
        <v>0.24211968220421901</v>
      </c>
    </row>
    <row r="76" spans="2:23" x14ac:dyDescent="0.25">
      <c r="G76" t="s">
        <v>13</v>
      </c>
      <c r="H76">
        <v>28159</v>
      </c>
      <c r="I76" s="2">
        <f t="shared" si="21"/>
        <v>0.220414073813158</v>
      </c>
    </row>
    <row r="77" spans="2:23" x14ac:dyDescent="0.25">
      <c r="G77" t="s">
        <v>23</v>
      </c>
      <c r="H77">
        <f>SUM(H73:H76)</f>
        <v>127755</v>
      </c>
    </row>
    <row r="80" spans="2:23" x14ac:dyDescent="0.25">
      <c r="D80" t="s">
        <v>2</v>
      </c>
      <c r="E80" t="s">
        <v>3</v>
      </c>
      <c r="F80" t="s">
        <v>4</v>
      </c>
      <c r="G80" t="s">
        <v>6</v>
      </c>
      <c r="H80" t="s">
        <v>7</v>
      </c>
      <c r="I80" t="s">
        <v>8</v>
      </c>
      <c r="N80" t="s">
        <v>2</v>
      </c>
      <c r="O80" t="s">
        <v>3</v>
      </c>
      <c r="P80" t="s">
        <v>4</v>
      </c>
      <c r="Q80" t="s">
        <v>6</v>
      </c>
      <c r="R80" t="s">
        <v>7</v>
      </c>
      <c r="S80" t="s">
        <v>8</v>
      </c>
    </row>
    <row r="81" spans="1:19" ht="15.75" x14ac:dyDescent="0.3">
      <c r="B81" s="4" t="s">
        <v>20</v>
      </c>
      <c r="C81" t="s">
        <v>10</v>
      </c>
      <c r="D81" s="12">
        <v>0.84899999999999998</v>
      </c>
      <c r="E81" s="13">
        <v>2.2020000000000001E-2</v>
      </c>
      <c r="F81">
        <v>0.99199999999999999</v>
      </c>
      <c r="G81">
        <v>0.16700000000000001</v>
      </c>
      <c r="H81">
        <v>0.28000000000000003</v>
      </c>
      <c r="I81">
        <v>0.92800000000000005</v>
      </c>
      <c r="L81" s="4" t="s">
        <v>20</v>
      </c>
      <c r="M81" t="s">
        <v>10</v>
      </c>
      <c r="N81">
        <v>0.26200000000000001</v>
      </c>
      <c r="O81">
        <v>0.83299999999999996</v>
      </c>
      <c r="P81">
        <v>0.96799999999999997</v>
      </c>
      <c r="Q81">
        <v>0.96</v>
      </c>
      <c r="R81">
        <v>0.86499999999999999</v>
      </c>
      <c r="S81">
        <v>9.1999999999999998E-2</v>
      </c>
    </row>
    <row r="82" spans="1:19" ht="15.75" x14ac:dyDescent="0.3">
      <c r="B82" s="4"/>
      <c r="C82" t="s">
        <v>11</v>
      </c>
      <c r="D82">
        <v>0.38400000000000001</v>
      </c>
      <c r="E82">
        <v>0.84899999999999998</v>
      </c>
      <c r="F82">
        <v>0.88600000000000001</v>
      </c>
      <c r="G82">
        <v>7.0000000000000007E-2</v>
      </c>
      <c r="H82" s="12">
        <v>0.89600000000000002</v>
      </c>
      <c r="I82">
        <v>8.5000000000000006E-2</v>
      </c>
      <c r="L82" s="4"/>
      <c r="M82" t="s">
        <v>11</v>
      </c>
      <c r="N82">
        <v>0.65200000000000002</v>
      </c>
      <c r="O82">
        <v>0.88800000000000001</v>
      </c>
      <c r="P82">
        <v>0.65200000000000002</v>
      </c>
      <c r="Q82" s="13">
        <v>3.6999999999999998E-2</v>
      </c>
      <c r="R82">
        <v>0.4</v>
      </c>
      <c r="S82">
        <v>0.373</v>
      </c>
    </row>
    <row r="83" spans="1:19" x14ac:dyDescent="0.25">
      <c r="B83" s="4"/>
      <c r="C83" t="s">
        <v>12</v>
      </c>
      <c r="D83" s="13">
        <v>5.1200000000000004E-3</v>
      </c>
      <c r="E83">
        <v>0.56867999999999996</v>
      </c>
      <c r="F83">
        <v>0.60299999999999998</v>
      </c>
      <c r="G83">
        <v>1.0699999999999999E-2</v>
      </c>
      <c r="H83" s="13">
        <v>0.04</v>
      </c>
      <c r="I83">
        <v>0.14899999999999999</v>
      </c>
      <c r="L83" s="4"/>
      <c r="M83" t="s">
        <v>12</v>
      </c>
      <c r="N83">
        <v>0.95199999999999996</v>
      </c>
      <c r="O83">
        <v>0.183</v>
      </c>
      <c r="P83">
        <v>0.46500000000000002</v>
      </c>
      <c r="Q83">
        <v>0.254</v>
      </c>
      <c r="R83">
        <v>0.22600000000000001</v>
      </c>
      <c r="S83">
        <v>0.80200000000000005</v>
      </c>
    </row>
    <row r="84" spans="1:19" x14ac:dyDescent="0.25">
      <c r="B84" s="4"/>
      <c r="C84" t="s">
        <v>13</v>
      </c>
      <c r="D84">
        <v>0.3125</v>
      </c>
      <c r="E84">
        <v>0.94420000000000004</v>
      </c>
      <c r="F84">
        <v>0.70389999999999997</v>
      </c>
      <c r="G84">
        <v>0.441</v>
      </c>
      <c r="H84">
        <v>0.42299999999999999</v>
      </c>
      <c r="I84">
        <v>0.68899999999999995</v>
      </c>
      <c r="L84" s="4"/>
      <c r="M84" t="s">
        <v>13</v>
      </c>
      <c r="N84">
        <v>8.1000000000000003E-2</v>
      </c>
      <c r="O84">
        <v>0.14399999999999999</v>
      </c>
      <c r="P84">
        <v>0.74099999999999999</v>
      </c>
      <c r="Q84">
        <v>0.34699999999999998</v>
      </c>
      <c r="R84">
        <v>0.84899999999999998</v>
      </c>
      <c r="S84">
        <v>0.246</v>
      </c>
    </row>
    <row r="85" spans="1:19" x14ac:dyDescent="0.25">
      <c r="B85" s="4" t="s">
        <v>21</v>
      </c>
      <c r="C85" t="s">
        <v>10</v>
      </c>
      <c r="D85">
        <v>0.64500000000000002</v>
      </c>
      <c r="E85">
        <v>0.109</v>
      </c>
      <c r="F85">
        <v>0.32200000000000001</v>
      </c>
      <c r="G85">
        <v>0.47099999999999997</v>
      </c>
      <c r="H85">
        <v>0.84899999999999998</v>
      </c>
      <c r="I85">
        <v>0.85699999999999998</v>
      </c>
      <c r="L85" s="4" t="s">
        <v>21</v>
      </c>
      <c r="M85" t="s">
        <v>10</v>
      </c>
      <c r="N85" s="13">
        <v>3.2000000000000001E-2</v>
      </c>
      <c r="O85">
        <v>0.70299999999999996</v>
      </c>
      <c r="P85">
        <v>0.69599999999999995</v>
      </c>
      <c r="Q85">
        <v>0.254</v>
      </c>
      <c r="R85">
        <v>0.90400000000000003</v>
      </c>
      <c r="S85">
        <v>0.17699999999999999</v>
      </c>
    </row>
    <row r="86" spans="1:19" x14ac:dyDescent="0.25">
      <c r="B86" s="4"/>
      <c r="C86" t="s">
        <v>11</v>
      </c>
      <c r="D86" s="13">
        <v>4.8000000000000001E-2</v>
      </c>
      <c r="E86">
        <v>0.88800000000000001</v>
      </c>
      <c r="F86">
        <v>0.68100000000000005</v>
      </c>
      <c r="G86">
        <v>0.77100000000000002</v>
      </c>
      <c r="H86" s="13">
        <v>4.5999999999999999E-2</v>
      </c>
      <c r="I86">
        <v>0.29799999999999999</v>
      </c>
      <c r="L86" s="4"/>
      <c r="M86" t="s">
        <v>11</v>
      </c>
      <c r="N86">
        <v>0.71799999999999997</v>
      </c>
      <c r="O86">
        <v>0.96</v>
      </c>
      <c r="P86">
        <v>0.98399999999999999</v>
      </c>
      <c r="Q86">
        <v>0.50900000000000001</v>
      </c>
      <c r="R86">
        <v>9.8000000000000004E-2</v>
      </c>
      <c r="S86">
        <v>0.46500000000000002</v>
      </c>
    </row>
    <row r="87" spans="1:19" x14ac:dyDescent="0.25">
      <c r="B87" s="4"/>
      <c r="C87" t="s">
        <v>12</v>
      </c>
      <c r="D87">
        <v>0.111</v>
      </c>
      <c r="E87">
        <v>0.34699999999999998</v>
      </c>
      <c r="F87">
        <v>0.94399999999999995</v>
      </c>
      <c r="G87">
        <v>0.128</v>
      </c>
      <c r="H87">
        <v>0.41199999999999998</v>
      </c>
      <c r="I87">
        <v>0.29299999999999998</v>
      </c>
      <c r="L87" s="4"/>
      <c r="M87" t="s">
        <v>12</v>
      </c>
      <c r="N87">
        <v>0.94399999999999995</v>
      </c>
      <c r="O87">
        <v>0.34200000000000003</v>
      </c>
      <c r="P87">
        <v>0.97599999999999998</v>
      </c>
      <c r="Q87">
        <v>0.82499999999999996</v>
      </c>
      <c r="R87">
        <v>0.378</v>
      </c>
      <c r="S87">
        <v>0.45300000000000001</v>
      </c>
    </row>
    <row r="88" spans="1:19" ht="15.75" x14ac:dyDescent="0.3">
      <c r="B88" s="4"/>
      <c r="C88" t="s">
        <v>13</v>
      </c>
      <c r="D88">
        <v>0.92800000000000005</v>
      </c>
      <c r="E88">
        <v>0.53500000000000003</v>
      </c>
      <c r="F88">
        <v>0.56100000000000005</v>
      </c>
      <c r="G88">
        <v>0.63100000000000001</v>
      </c>
      <c r="H88">
        <v>0.14899999999999999</v>
      </c>
      <c r="I88" s="12">
        <v>0.84899999999999998</v>
      </c>
      <c r="L88" s="4"/>
      <c r="M88" t="s">
        <v>13</v>
      </c>
      <c r="N88" s="13">
        <v>4.2999999999999997E-2</v>
      </c>
      <c r="O88">
        <v>0.52800000000000002</v>
      </c>
      <c r="P88">
        <v>0.71099999999999997</v>
      </c>
      <c r="Q88">
        <v>8.6999999999999994E-2</v>
      </c>
      <c r="R88">
        <v>0.34200000000000003</v>
      </c>
      <c r="S88">
        <v>0.13800000000000001</v>
      </c>
    </row>
    <row r="91" spans="1:19" ht="15" customHeight="1" x14ac:dyDescent="0.25">
      <c r="A91" s="15" t="s">
        <v>29</v>
      </c>
      <c r="B91" s="15"/>
      <c r="C91" s="15"/>
      <c r="D91" s="15"/>
      <c r="E91" s="15"/>
      <c r="F91" s="15"/>
      <c r="H91" s="3"/>
      <c r="I91" s="3"/>
      <c r="L91" s="14" t="s">
        <v>30</v>
      </c>
      <c r="M91" s="14"/>
      <c r="N91" s="14"/>
      <c r="O91" s="14"/>
      <c r="P91" s="14"/>
    </row>
    <row r="92" spans="1:19" x14ac:dyDescent="0.25">
      <c r="A92" s="15"/>
      <c r="B92" s="15">
        <v>36559</v>
      </c>
      <c r="C92" s="15">
        <v>127755</v>
      </c>
      <c r="D92" s="15">
        <v>104</v>
      </c>
      <c r="E92" s="15">
        <v>365</v>
      </c>
      <c r="F92" s="15"/>
      <c r="L92" s="14"/>
      <c r="M92" s="14"/>
      <c r="N92" s="14"/>
      <c r="O92" s="14"/>
      <c r="P92" s="14"/>
    </row>
    <row r="93" spans="1:19" x14ac:dyDescent="0.25">
      <c r="A93" s="15"/>
      <c r="B93" s="15"/>
      <c r="C93" s="15"/>
      <c r="D93" s="15"/>
      <c r="E93" s="15"/>
      <c r="F93" s="15"/>
      <c r="L93" s="14"/>
      <c r="M93" s="14"/>
      <c r="N93" s="14"/>
      <c r="O93" s="14"/>
      <c r="P93" s="14"/>
    </row>
    <row r="94" spans="1:19" x14ac:dyDescent="0.25">
      <c r="A94" s="15"/>
      <c r="B94" s="15" t="s">
        <v>24</v>
      </c>
      <c r="C94" s="15" t="s">
        <v>25</v>
      </c>
      <c r="D94" s="15" t="s">
        <v>26</v>
      </c>
      <c r="E94" s="15" t="s">
        <v>27</v>
      </c>
      <c r="F94" s="15" t="s">
        <v>28</v>
      </c>
      <c r="L94" s="14"/>
      <c r="M94" s="14"/>
      <c r="N94" s="14"/>
      <c r="O94" s="14"/>
      <c r="P94" s="14"/>
    </row>
    <row r="95" spans="1:19" x14ac:dyDescent="0.25">
      <c r="A95" s="15"/>
      <c r="B95" s="15">
        <f>(D92/E92)-(B92/C92)</f>
        <v>-1.2334182025420248E-3</v>
      </c>
      <c r="C95" s="15">
        <f>(B92+D92)/(C92+E92)</f>
        <v>0.28616141117702154</v>
      </c>
      <c r="D95" s="15">
        <f>1-C95</f>
        <v>0.71383858882297846</v>
      </c>
      <c r="E95" s="15">
        <f>(1/C92+1/E92)</f>
        <v>2.7475535096875814E-3</v>
      </c>
      <c r="F95" s="15">
        <f>B95/SQRT(C95*D95*E95)</f>
        <v>-5.2063304374757334E-2</v>
      </c>
      <c r="L95" s="14"/>
      <c r="M95" s="14"/>
      <c r="N95" s="14"/>
      <c r="O95" s="14"/>
      <c r="P95" s="14"/>
    </row>
    <row r="96" spans="1:19" x14ac:dyDescent="0.25">
      <c r="L96" s="14"/>
      <c r="M96" s="14"/>
      <c r="N96" s="14"/>
      <c r="O96" s="14"/>
      <c r="P96" s="14"/>
    </row>
    <row r="97" spans="12:16" x14ac:dyDescent="0.25">
      <c r="L97" s="14"/>
      <c r="M97" s="14"/>
      <c r="N97" s="14"/>
      <c r="O97" s="14"/>
      <c r="P97" s="14"/>
    </row>
  </sheetData>
  <mergeCells count="249">
    <mergeCell ref="H91:I91"/>
    <mergeCell ref="L91:P97"/>
    <mergeCell ref="B61:B64"/>
    <mergeCell ref="B65:B68"/>
    <mergeCell ref="B81:B84"/>
    <mergeCell ref="B85:B88"/>
    <mergeCell ref="L81:L84"/>
    <mergeCell ref="L85:L88"/>
    <mergeCell ref="R48:S48"/>
    <mergeCell ref="T48:U48"/>
    <mergeCell ref="V48:W48"/>
    <mergeCell ref="R52:S52"/>
    <mergeCell ref="T52:U52"/>
    <mergeCell ref="V52:W52"/>
    <mergeCell ref="R61:S61"/>
    <mergeCell ref="T61:U61"/>
    <mergeCell ref="V61:W61"/>
    <mergeCell ref="R65:S65"/>
    <mergeCell ref="T65:U65"/>
    <mergeCell ref="V65:W65"/>
    <mergeCell ref="G72:I72"/>
    <mergeCell ref="B45:I45"/>
    <mergeCell ref="K45:P45"/>
    <mergeCell ref="F65:G65"/>
    <mergeCell ref="F66:G66"/>
    <mergeCell ref="F67:G67"/>
    <mergeCell ref="F68:G68"/>
    <mergeCell ref="H61:I61"/>
    <mergeCell ref="H62:I62"/>
    <mergeCell ref="H63:I63"/>
    <mergeCell ref="H64:I64"/>
    <mergeCell ref="H65:I65"/>
    <mergeCell ref="H66:I66"/>
    <mergeCell ref="H67:I67"/>
    <mergeCell ref="H68:I68"/>
    <mergeCell ref="K47:L47"/>
    <mergeCell ref="M47:N47"/>
    <mergeCell ref="O47:P47"/>
    <mergeCell ref="K60:L60"/>
    <mergeCell ref="M60:N60"/>
    <mergeCell ref="O60:P60"/>
    <mergeCell ref="D46:I46"/>
    <mergeCell ref="D59:I59"/>
    <mergeCell ref="B48:B51"/>
    <mergeCell ref="B52:B55"/>
    <mergeCell ref="H52:I52"/>
    <mergeCell ref="H53:I53"/>
    <mergeCell ref="H54:I54"/>
    <mergeCell ref="H55:I55"/>
    <mergeCell ref="D60:E60"/>
    <mergeCell ref="D61:E61"/>
    <mergeCell ref="D62:E62"/>
    <mergeCell ref="F60:G60"/>
    <mergeCell ref="H60:I60"/>
    <mergeCell ref="F61:G61"/>
    <mergeCell ref="F62:G62"/>
    <mergeCell ref="K65:L65"/>
    <mergeCell ref="K66:L66"/>
    <mergeCell ref="K67:L67"/>
    <mergeCell ref="K68:L68"/>
    <mergeCell ref="M65:N65"/>
    <mergeCell ref="O65:P65"/>
    <mergeCell ref="M66:N66"/>
    <mergeCell ref="O66:P66"/>
    <mergeCell ref="M67:N67"/>
    <mergeCell ref="O67:P67"/>
    <mergeCell ref="M68:N68"/>
    <mergeCell ref="O68:P68"/>
    <mergeCell ref="K61:L61"/>
    <mergeCell ref="K62:L62"/>
    <mergeCell ref="K63:L63"/>
    <mergeCell ref="K64:L64"/>
    <mergeCell ref="K1:P1"/>
    <mergeCell ref="M61:N61"/>
    <mergeCell ref="O61:P61"/>
    <mergeCell ref="M62:N62"/>
    <mergeCell ref="O62:P62"/>
    <mergeCell ref="M63:N63"/>
    <mergeCell ref="O63:P63"/>
    <mergeCell ref="M64:N64"/>
    <mergeCell ref="O64:P64"/>
    <mergeCell ref="K52:L52"/>
    <mergeCell ref="K53:L53"/>
    <mergeCell ref="K54:L54"/>
    <mergeCell ref="K55:L55"/>
    <mergeCell ref="M52:N52"/>
    <mergeCell ref="O52:P52"/>
    <mergeCell ref="M53:N53"/>
    <mergeCell ref="O53:P53"/>
    <mergeCell ref="M54:N54"/>
    <mergeCell ref="O54:P54"/>
    <mergeCell ref="M55:N55"/>
    <mergeCell ref="O55:P55"/>
    <mergeCell ref="K48:L48"/>
    <mergeCell ref="K49:L49"/>
    <mergeCell ref="K50:L50"/>
    <mergeCell ref="K51:L51"/>
    <mergeCell ref="M48:N48"/>
    <mergeCell ref="O48:P48"/>
    <mergeCell ref="M49:N49"/>
    <mergeCell ref="O49:P49"/>
    <mergeCell ref="M50:N50"/>
    <mergeCell ref="O50:P50"/>
    <mergeCell ref="M51:N51"/>
    <mergeCell ref="O51:P51"/>
    <mergeCell ref="K23:L23"/>
    <mergeCell ref="M23:N23"/>
    <mergeCell ref="O23:P23"/>
    <mergeCell ref="K24:L24"/>
    <mergeCell ref="M24:N24"/>
    <mergeCell ref="O24:P24"/>
    <mergeCell ref="K25:L25"/>
    <mergeCell ref="M25:N25"/>
    <mergeCell ref="O25:P25"/>
    <mergeCell ref="K20:L20"/>
    <mergeCell ref="M20:N20"/>
    <mergeCell ref="O20:P20"/>
    <mergeCell ref="K21:L21"/>
    <mergeCell ref="M21:N21"/>
    <mergeCell ref="O21:P21"/>
    <mergeCell ref="K22:L22"/>
    <mergeCell ref="M22:N22"/>
    <mergeCell ref="O22:P22"/>
    <mergeCell ref="K17:L17"/>
    <mergeCell ref="M17:N17"/>
    <mergeCell ref="O17:P17"/>
    <mergeCell ref="K18:L18"/>
    <mergeCell ref="M18:N18"/>
    <mergeCell ref="O18:P18"/>
    <mergeCell ref="K19:L19"/>
    <mergeCell ref="M19:N19"/>
    <mergeCell ref="O19:P19"/>
    <mergeCell ref="K10:L10"/>
    <mergeCell ref="M10:N10"/>
    <mergeCell ref="O10:P10"/>
    <mergeCell ref="K11:L11"/>
    <mergeCell ref="M11:N11"/>
    <mergeCell ref="O11:P11"/>
    <mergeCell ref="K12:L12"/>
    <mergeCell ref="M12:N12"/>
    <mergeCell ref="O12:P12"/>
    <mergeCell ref="K7:L7"/>
    <mergeCell ref="M7:N7"/>
    <mergeCell ref="O7:P7"/>
    <mergeCell ref="K8:L8"/>
    <mergeCell ref="M8:N8"/>
    <mergeCell ref="O8:P8"/>
    <mergeCell ref="K9:L9"/>
    <mergeCell ref="M9:N9"/>
    <mergeCell ref="O9:P9"/>
    <mergeCell ref="B1:I1"/>
    <mergeCell ref="K4:L4"/>
    <mergeCell ref="M4:N4"/>
    <mergeCell ref="O4:P4"/>
    <mergeCell ref="K5:L5"/>
    <mergeCell ref="M5:N5"/>
    <mergeCell ref="O5:P5"/>
    <mergeCell ref="K6:L6"/>
    <mergeCell ref="M6:N6"/>
    <mergeCell ref="O6:P6"/>
    <mergeCell ref="D4:E4"/>
    <mergeCell ref="F4:G4"/>
    <mergeCell ref="H4:I4"/>
    <mergeCell ref="B5:B8"/>
    <mergeCell ref="B9:B12"/>
    <mergeCell ref="D17:E17"/>
    <mergeCell ref="F17:G17"/>
    <mergeCell ref="H17:I17"/>
    <mergeCell ref="F5:G5"/>
    <mergeCell ref="H5:I5"/>
    <mergeCell ref="B18:B21"/>
    <mergeCell ref="B22:B25"/>
    <mergeCell ref="D5:E5"/>
    <mergeCell ref="D6:E6"/>
    <mergeCell ref="D7:E7"/>
    <mergeCell ref="D8:E8"/>
    <mergeCell ref="D18:E18"/>
    <mergeCell ref="D19:E19"/>
    <mergeCell ref="D20:E20"/>
    <mergeCell ref="D21:E21"/>
    <mergeCell ref="H9:I9"/>
    <mergeCell ref="F10:G10"/>
    <mergeCell ref="H10:I10"/>
    <mergeCell ref="F11:G11"/>
    <mergeCell ref="H11:I11"/>
    <mergeCell ref="F6:G6"/>
    <mergeCell ref="H6:I6"/>
    <mergeCell ref="F7:G7"/>
    <mergeCell ref="H7:I7"/>
    <mergeCell ref="F8:G8"/>
    <mergeCell ref="H8:I8"/>
    <mergeCell ref="D9:E9"/>
    <mergeCell ref="D10:E10"/>
    <mergeCell ref="D11:E11"/>
    <mergeCell ref="D12:E12"/>
    <mergeCell ref="F22:G22"/>
    <mergeCell ref="H22:I22"/>
    <mergeCell ref="F23:G23"/>
    <mergeCell ref="H23:I23"/>
    <mergeCell ref="F24:G24"/>
    <mergeCell ref="H24:I24"/>
    <mergeCell ref="D22:E22"/>
    <mergeCell ref="D23:E23"/>
    <mergeCell ref="D24:E24"/>
    <mergeCell ref="F18:G18"/>
    <mergeCell ref="H18:I18"/>
    <mergeCell ref="F19:G19"/>
    <mergeCell ref="H19:I19"/>
    <mergeCell ref="F20:G20"/>
    <mergeCell ref="H20:I20"/>
    <mergeCell ref="F12:G12"/>
    <mergeCell ref="H12:I12"/>
    <mergeCell ref="F21:G21"/>
    <mergeCell ref="H21:I21"/>
    <mergeCell ref="F9:G9"/>
    <mergeCell ref="F25:G25"/>
    <mergeCell ref="H25:I25"/>
    <mergeCell ref="D25:E25"/>
    <mergeCell ref="D47:E47"/>
    <mergeCell ref="D48:E48"/>
    <mergeCell ref="D49:E49"/>
    <mergeCell ref="D50:E50"/>
    <mergeCell ref="D51:E51"/>
    <mergeCell ref="F47:G47"/>
    <mergeCell ref="F48:G48"/>
    <mergeCell ref="F49:G49"/>
    <mergeCell ref="F50:G50"/>
    <mergeCell ref="F51:G51"/>
    <mergeCell ref="H47:I47"/>
    <mergeCell ref="H48:I48"/>
    <mergeCell ref="H49:I49"/>
    <mergeCell ref="H50:I50"/>
    <mergeCell ref="H51:I51"/>
    <mergeCell ref="D52:E52"/>
    <mergeCell ref="D53:E53"/>
    <mergeCell ref="D54:E54"/>
    <mergeCell ref="D55:E55"/>
    <mergeCell ref="F52:G52"/>
    <mergeCell ref="F53:G53"/>
    <mergeCell ref="F54:G54"/>
    <mergeCell ref="F55:G55"/>
    <mergeCell ref="D63:E63"/>
    <mergeCell ref="D64:E64"/>
    <mergeCell ref="D65:E65"/>
    <mergeCell ref="D66:E66"/>
    <mergeCell ref="D67:E67"/>
    <mergeCell ref="D68:E68"/>
    <mergeCell ref="F63:G63"/>
    <mergeCell ref="F64:G64"/>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DEG comparison</vt:lpstr>
      <vt:lpstr>Homeologs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Antonio</dc:creator>
  <cp:lastModifiedBy>Antonio</cp:lastModifiedBy>
  <dcterms:created xsi:type="dcterms:W3CDTF">2021-12-24T05:33:20Z</dcterms:created>
  <dcterms:modified xsi:type="dcterms:W3CDTF">2021-12-26T00:37:54Z</dcterms:modified>
</cp:coreProperties>
</file>